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xml"/>
  <Override PartName="/xl/slicers/slicer5.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5.xml" ContentType="application/vnd.ms-office.chartstyle+xml"/>
  <Override PartName="/xl/charts/colors5.xml" ContentType="application/vnd.ms-office.chartcolorstyle+xml"/>
  <Override PartName="/xl/charts/chart22.xml" ContentType="application/vnd.openxmlformats-officedocument.drawingml.chart+xml"/>
  <Override PartName="/xl/charts/style6.xml" ContentType="application/vnd.ms-office.chartstyle+xml"/>
  <Override PartName="/xl/charts/colors6.xml" ContentType="application/vnd.ms-office.chartcolorstyle+xml"/>
  <Override PartName="/xl/charts/chart23.xml" ContentType="application/vnd.openxmlformats-officedocument.drawingml.chart+xml"/>
  <Override PartName="/xl/drawings/drawing6.xml" ContentType="application/vnd.openxmlformats-officedocument.drawing+xml"/>
  <Override PartName="/xl/slicers/slicer6.xml" ContentType="application/vnd.ms-excel.slicer+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style7.xml" ContentType="application/vnd.ms-office.chartstyle+xml"/>
  <Override PartName="/xl/charts/colors7.xml" ContentType="application/vnd.ms-office.chartcolorstyle+xml"/>
  <Override PartName="/xl/charts/chart27.xml" ContentType="application/vnd.openxmlformats-officedocument.drawingml.chart+xml"/>
  <Override PartName="/xl/charts/style8.xml" ContentType="application/vnd.ms-office.chartstyle+xml"/>
  <Override PartName="/xl/charts/colors8.xml" ContentType="application/vnd.ms-office.chartcolorstyle+xml"/>
  <Override PartName="/xl/charts/chart28.xml" ContentType="application/vnd.openxmlformats-officedocument.drawingml.chart+xml"/>
  <Override PartName="/xl/drawings/drawing7.xml" ContentType="application/vnd.openxmlformats-officedocument.drawing+xml"/>
  <Override PartName="/xl/slicers/slicer7.xml" ContentType="application/vnd.ms-excel.slicer+xml"/>
  <Override PartName="/xl/charts/chart29.xml" ContentType="application/vnd.openxmlformats-officedocument.drawingml.chart+xml"/>
  <Override PartName="/xl/charts/chart30.xml" ContentType="application/vnd.openxmlformats-officedocument.drawingml.chart+xml"/>
  <Override PartName="/xl/charts/style9.xml" ContentType="application/vnd.ms-office.chartstyle+xml"/>
  <Override PartName="/xl/charts/colors9.xml" ContentType="application/vnd.ms-office.chartcolorstyle+xml"/>
  <Override PartName="/xl/charts/chart31.xml" ContentType="application/vnd.openxmlformats-officedocument.drawingml.chart+xml"/>
  <Override PartName="/xl/charts/style10.xml" ContentType="application/vnd.ms-office.chartstyle+xml"/>
  <Override PartName="/xl/charts/colors10.xml" ContentType="application/vnd.ms-office.chartcolorstyle+xml"/>
  <Override PartName="/xl/charts/chart32.xml" ContentType="application/vnd.openxmlformats-officedocument.drawingml.chart+xml"/>
  <Override PartName="/xl/charts/chart3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8.xml" ContentType="application/vnd.ms-excel.slicer+xml"/>
  <Override PartName="/xl/charts/chart34.xml" ContentType="application/vnd.openxmlformats-officedocument.drawingml.chart+xml"/>
  <Override PartName="/xl/charts/chart35.xml" ContentType="application/vnd.openxmlformats-officedocument.drawingml.chart+xml"/>
  <Override PartName="/xl/charts/style12.xml" ContentType="application/vnd.ms-office.chartstyle+xml"/>
  <Override PartName="/xl/charts/colors12.xml" ContentType="application/vnd.ms-office.chartcolorstyle+xml"/>
  <Override PartName="/xl/charts/chart36.xml" ContentType="application/vnd.openxmlformats-officedocument.drawingml.chart+xml"/>
  <Override PartName="/xl/charts/style13.xml" ContentType="application/vnd.ms-office.chartstyle+xml"/>
  <Override PartName="/xl/charts/colors13.xml" ContentType="application/vnd.ms-office.chartcolorstyle+xml"/>
  <Override PartName="/xl/charts/chart37.xml" ContentType="application/vnd.openxmlformats-officedocument.drawingml.chart+xml"/>
  <Override PartName="/xl/charts/chart3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slicers/slicer9.xml" ContentType="application/vnd.ms-excel.slicer+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slicers/slicer10.xml" ContentType="application/vnd.ms-excel.slicer+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slicers/slicer11.xml" ContentType="application/vnd.ms-excel.slicer+xml"/>
  <Override PartName="/xl/charts/chart47.xml" ContentType="application/vnd.openxmlformats-officedocument.drawingml.chart+xml"/>
  <Override PartName="/xl/charts/chart48.xml" ContentType="application/vnd.openxmlformats-officedocument.drawingml.chart+xml"/>
  <Override PartName="/xl/charts/style19.xml" ContentType="application/vnd.ms-office.chartstyle+xml"/>
  <Override PartName="/xl/charts/colors19.xml" ContentType="application/vnd.ms-office.chartcolorstyle+xml"/>
  <Override PartName="/xl/charts/chart49.xml" ContentType="application/vnd.openxmlformats-officedocument.drawingml.chart+xml"/>
  <Override PartName="/xl/charts/chart50.xml" ContentType="application/vnd.openxmlformats-officedocument.drawingml.chart+xml"/>
  <Override PartName="/xl/drawings/drawing12.xml" ContentType="application/vnd.openxmlformats-officedocument.drawing+xml"/>
  <Override PartName="/xl/slicers/slicer12.xml" ContentType="application/vnd.ms-excel.slicer+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3.xml" ContentType="application/vnd.openxmlformats-officedocument.drawing+xml"/>
  <Override PartName="/xl/slicers/slicer13.xml" ContentType="application/vnd.ms-excel.slicer+xml"/>
  <Override PartName="/xl/charts/chart55.xml" ContentType="application/vnd.openxmlformats-officedocument.drawingml.chart+xml"/>
  <Override PartName="/xl/charts/chart56.xml" ContentType="application/vnd.openxmlformats-officedocument.drawingml.chart+xml"/>
  <Override PartName="/xl/charts/style20.xml" ContentType="application/vnd.ms-office.chartstyle+xml"/>
  <Override PartName="/xl/charts/colors20.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style21.xml" ContentType="application/vnd.ms-office.chartstyle+xml"/>
  <Override PartName="/xl/charts/colors21.xml" ContentType="application/vnd.ms-office.chartcolorstyle+xml"/>
  <Override PartName="/xl/charts/chart5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4.xml" ContentType="application/vnd.openxmlformats-officedocument.drawing+xml"/>
  <Override PartName="/xl/slicers/slicer14.xml" ContentType="application/vnd.ms-excel.slicer+xml"/>
  <Override PartName="/xl/charts/chart60.xml" ContentType="application/vnd.openxmlformats-officedocument.drawingml.chart+xml"/>
  <Override PartName="/xl/charts/chart61.xml" ContentType="application/vnd.openxmlformats-officedocument.drawingml.chart+xml"/>
  <Override PartName="/xl/charts/style23.xml" ContentType="application/vnd.ms-office.chartstyle+xml"/>
  <Override PartName="/xl/charts/colors23.xml" ContentType="application/vnd.ms-office.chartcolorstyle+xml"/>
  <Override PartName="/xl/charts/chart62.xml" ContentType="application/vnd.openxmlformats-officedocument.drawingml.chart+xml"/>
  <Override PartName="/xl/charts/chart63.xml" ContentType="application/vnd.openxmlformats-officedocument.drawingml.chart+xml"/>
  <Override PartName="/xl/charts/style24.xml" ContentType="application/vnd.ms-office.chartstyle+xml"/>
  <Override PartName="/xl/charts/colors24.xml" ContentType="application/vnd.ms-office.chartcolorstyle+xml"/>
  <Override PartName="/xl/charts/chart6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d.docs.live.net/c6e5fe5563ab6cfd/Desktop/Dashboard Projects/Dashboard/template66/"/>
    </mc:Choice>
  </mc:AlternateContent>
  <xr:revisionPtr revIDLastSave="1" documentId="13_ncr:1_{7AF21608-A828-4AD3-8751-B43C445F70E2}" xr6:coauthVersionLast="47" xr6:coauthVersionMax="47" xr10:uidLastSave="{20146985-6348-4FC2-A21A-E1D8BFB25B7C}"/>
  <bookViews>
    <workbookView xWindow="-120" yWindow="-120" windowWidth="20730" windowHeight="11310" tabRatio="916" firstSheet="1" activeTab="1" xr2:uid="{B038FBB5-B1F2-414C-B1E5-C8073B413FE9}"/>
  </bookViews>
  <sheets>
    <sheet name="DASHBOARD" sheetId="1" r:id="rId1"/>
    <sheet name="DASHBOARD Light" sheetId="15" r:id="rId2"/>
    <sheet name="Budgeting" sheetId="6" r:id="rId3"/>
    <sheet name="Budgeting Light" sheetId="16" r:id="rId4"/>
    <sheet name="Income" sheetId="10" r:id="rId5"/>
    <sheet name="Income Light" sheetId="17" r:id="rId6"/>
    <sheet name="Expenses" sheetId="7" r:id="rId7"/>
    <sheet name="Expenses Light" sheetId="18" r:id="rId8"/>
    <sheet name="Investments" sheetId="11" r:id="rId9"/>
    <sheet name="Investments Light" sheetId="19" r:id="rId10"/>
    <sheet name="Debts" sheetId="12" r:id="rId11"/>
    <sheet name="Debts Light" sheetId="20" r:id="rId12"/>
    <sheet name="Financial Goals" sheetId="13" r:id="rId13"/>
    <sheet name="Financial Goals Light" sheetId="21" r:id="rId14"/>
    <sheet name="Processing" sheetId="3" r:id="rId15"/>
    <sheet name="Structuring Data" sheetId="2" r:id="rId16"/>
    <sheet name="Data" sheetId="14" r:id="rId17"/>
    <sheet name="Control" sheetId="4" r:id="rId18"/>
  </sheets>
  <definedNames>
    <definedName name="_xlchart.v5.0" hidden="1">Processing!$A$102:$A$114</definedName>
    <definedName name="_xlchart.v5.1" hidden="1">Processing!$B$103:$B$115</definedName>
    <definedName name="_xlchart.v5.2" hidden="1">Processing!$A$102:$A$114</definedName>
    <definedName name="_xlchart.v5.3" hidden="1">Processing!$B$103:$B$115</definedName>
    <definedName name="bigdata">'Structuring Data'!$A$1:$BB$399</definedName>
    <definedName name="Slicer_Day1">#N/A</definedName>
    <definedName name="Slicer_Month1">#N/A</definedName>
  </definedNames>
  <calcPr calcId="191029"/>
  <pivotCaches>
    <pivotCache cacheId="68"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3" l="1" a="1"/>
  <c r="Z47" i="3" l="1"/>
  <c r="Z48" i="3"/>
  <c r="Z49" i="3"/>
  <c r="Z50" i="3"/>
  <c r="Z51" i="3"/>
  <c r="Z52" i="3"/>
  <c r="Z53" i="3"/>
  <c r="Z54" i="3"/>
  <c r="Z55" i="3"/>
  <c r="Z56" i="3"/>
  <c r="Z57" i="3"/>
  <c r="Z46" i="3"/>
  <c r="C29" i="3"/>
  <c r="O24" i="3" a="1"/>
  <c r="O24"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26" i="3" a="1"/>
  <c r="O26" i="3" s="1"/>
  <c r="I31" i="3" a="1"/>
  <c r="I32" i="3" a="1"/>
  <c r="I43" i="3" a="1"/>
  <c r="I33" i="3" a="1"/>
  <c r="I49" i="3" a="1"/>
  <c r="I46" i="3" a="1"/>
  <c r="J27" i="3" a="1"/>
  <c r="J48" i="3" a="1"/>
  <c r="I34" i="3" a="1"/>
  <c r="J39" i="3" a="1"/>
  <c r="I39" i="3" a="1"/>
  <c r="J38" i="3" a="1"/>
  <c r="J51" i="3" a="1"/>
  <c r="J47" i="3" a="1"/>
  <c r="I45" i="3" a="1"/>
  <c r="I30" i="3" a="1"/>
  <c r="J43" i="3" a="1"/>
  <c r="J35" i="3" a="1"/>
  <c r="J28" i="3" a="1"/>
  <c r="J50" i="3" a="1"/>
  <c r="I47" i="3" a="1"/>
  <c r="J30" i="3" a="1"/>
  <c r="I38" i="3" a="1"/>
  <c r="I37" i="3" a="1"/>
  <c r="J33" i="3" a="1"/>
  <c r="J40" i="3" a="1"/>
  <c r="J29" i="3" a="1"/>
  <c r="J26" i="3" a="1"/>
  <c r="J46" i="3" a="1"/>
  <c r="I36" i="3" a="1"/>
  <c r="J32" i="3" a="1"/>
  <c r="J31" i="3" a="1"/>
  <c r="J34" i="3" a="1"/>
  <c r="J41" i="3" a="1"/>
  <c r="I27" i="3" a="1"/>
  <c r="I52" i="3" a="1"/>
  <c r="I44" i="3" a="1"/>
  <c r="I53" i="3" a="1"/>
  <c r="J37" i="3" a="1"/>
  <c r="J49" i="3" a="1"/>
  <c r="J42" i="3" a="1"/>
  <c r="I35" i="3" a="1"/>
  <c r="I40" i="3" a="1"/>
  <c r="I29" i="3" a="1"/>
  <c r="I50" i="3" a="1"/>
  <c r="I42" i="3" a="1"/>
  <c r="J53" i="3" a="1"/>
  <c r="I28" i="3" a="1"/>
  <c r="J45" i="3" a="1"/>
  <c r="I48" i="3" a="1"/>
  <c r="I41" i="3" a="1"/>
  <c r="I26" i="3" a="1"/>
  <c r="I51" i="3" a="1"/>
  <c r="J36" i="3" a="1"/>
  <c r="J44" i="3" a="1"/>
  <c r="J52" i="3" a="1"/>
  <c r="J46" i="3" l="1"/>
  <c r="J42" i="3"/>
  <c r="J38" i="3"/>
  <c r="J34" i="3"/>
  <c r="J30" i="3"/>
  <c r="J49" i="3"/>
  <c r="J41" i="3"/>
  <c r="J29" i="3"/>
  <c r="J50" i="3"/>
  <c r="J53" i="3"/>
  <c r="J45" i="3"/>
  <c r="J37" i="3"/>
  <c r="J33" i="3"/>
  <c r="J51" i="3"/>
  <c r="J48" i="3"/>
  <c r="J40" i="3"/>
  <c r="J28" i="3"/>
  <c r="J52" i="3"/>
  <c r="J44" i="3"/>
  <c r="J36" i="3"/>
  <c r="J32" i="3"/>
  <c r="J47" i="3"/>
  <c r="J43" i="3"/>
  <c r="J39" i="3"/>
  <c r="J35" i="3"/>
  <c r="J31" i="3"/>
  <c r="J27" i="3"/>
  <c r="J26" i="3"/>
  <c r="I51" i="3"/>
  <c r="I46" i="3"/>
  <c r="I42" i="3"/>
  <c r="I38" i="3"/>
  <c r="I34" i="3"/>
  <c r="I30" i="3"/>
  <c r="I49" i="3"/>
  <c r="I41" i="3"/>
  <c r="I29" i="3"/>
  <c r="I47" i="3"/>
  <c r="I50" i="3"/>
  <c r="I53" i="3"/>
  <c r="I45" i="3"/>
  <c r="I37" i="3"/>
  <c r="I33" i="3"/>
  <c r="I48" i="3"/>
  <c r="I40" i="3"/>
  <c r="I28" i="3"/>
  <c r="I52" i="3"/>
  <c r="I44" i="3"/>
  <c r="I36" i="3"/>
  <c r="I32" i="3"/>
  <c r="I43" i="3"/>
  <c r="I39" i="3"/>
  <c r="I35" i="3"/>
  <c r="I31" i="3"/>
  <c r="I27" i="3"/>
  <c r="I26" i="3"/>
  <c r="AL27" i="3" l="1"/>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26" i="3"/>
  <c r="X2" i="2" a="1"/>
  <c r="Y2" i="2" a="1"/>
  <c r="Z2" i="2" a="1"/>
  <c r="AA2" i="2" a="1"/>
  <c r="AB2" i="2" a="1"/>
  <c r="AC2" i="2" a="1"/>
  <c r="AD2" i="2" a="1"/>
  <c r="AE2" i="2" a="1"/>
  <c r="AF2" i="2" a="1"/>
  <c r="AG2" i="2" a="1"/>
  <c r="AH2" i="2" a="1"/>
  <c r="AI2" i="2" a="1"/>
  <c r="AJ2" i="2" a="1"/>
  <c r="AK2" i="2" a="1"/>
  <c r="AL2" i="2" a="1"/>
  <c r="AM2" i="2" a="1"/>
  <c r="AN2" i="2" a="1"/>
  <c r="AO2" i="2" a="1"/>
  <c r="AP2" i="2" a="1"/>
  <c r="AQ2" i="2" a="1"/>
  <c r="AR2" i="2" a="1"/>
  <c r="AS2" i="2" a="1"/>
  <c r="AT2" i="2" a="1"/>
  <c r="AU2" i="2" a="1"/>
  <c r="AV2" i="2" a="1"/>
  <c r="AW2" i="2" a="1"/>
  <c r="AX2" i="2" a="1"/>
  <c r="AY2" i="2" a="1"/>
  <c r="AZ2" i="2" a="1"/>
  <c r="BA2" i="2" a="1"/>
  <c r="BB2" i="2" a="1"/>
  <c r="X3" i="2" a="1"/>
  <c r="Y3" i="2" a="1"/>
  <c r="Z3" i="2" a="1"/>
  <c r="AA3" i="2" a="1"/>
  <c r="AB3" i="2" a="1"/>
  <c r="AC3" i="2" a="1"/>
  <c r="AD3" i="2" a="1"/>
  <c r="AE3" i="2" a="1"/>
  <c r="AF3" i="2" a="1"/>
  <c r="AG3" i="2" a="1"/>
  <c r="AH3" i="2" a="1"/>
  <c r="AI3" i="2" a="1"/>
  <c r="AJ3" i="2" a="1"/>
  <c r="AK3" i="2" a="1"/>
  <c r="AL3" i="2" a="1"/>
  <c r="AM3" i="2" a="1"/>
  <c r="AN3" i="2" a="1"/>
  <c r="AO3" i="2" a="1"/>
  <c r="AP3" i="2" a="1"/>
  <c r="AQ3" i="2" a="1"/>
  <c r="AR3" i="2" a="1"/>
  <c r="AS3" i="2" a="1"/>
  <c r="AT3" i="2" a="1"/>
  <c r="AU3" i="2" a="1"/>
  <c r="AV3" i="2" a="1"/>
  <c r="AW3" i="2" a="1"/>
  <c r="AX3" i="2" a="1"/>
  <c r="AY3" i="2" a="1"/>
  <c r="AZ3" i="2" a="1"/>
  <c r="BA3" i="2" a="1"/>
  <c r="BB3" i="2" a="1"/>
  <c r="X4" i="2" a="1"/>
  <c r="Y4" i="2" a="1"/>
  <c r="Z4" i="2" a="1"/>
  <c r="AA4" i="2" a="1"/>
  <c r="AB4" i="2" a="1"/>
  <c r="AC4" i="2" a="1"/>
  <c r="AD4" i="2" a="1"/>
  <c r="AE4" i="2" a="1"/>
  <c r="AF4" i="2" a="1"/>
  <c r="AG4" i="2" a="1"/>
  <c r="AH4" i="2" a="1"/>
  <c r="AI4" i="2" a="1"/>
  <c r="AJ4" i="2" a="1"/>
  <c r="AK4" i="2" a="1"/>
  <c r="AL4" i="2" a="1"/>
  <c r="AM4" i="2" a="1"/>
  <c r="AN4" i="2" a="1"/>
  <c r="AO4" i="2" a="1"/>
  <c r="AP4" i="2" a="1"/>
  <c r="AQ4" i="2" a="1"/>
  <c r="AR4" i="2" a="1"/>
  <c r="AS4" i="2" a="1"/>
  <c r="AT4" i="2" a="1"/>
  <c r="AU4" i="2" a="1"/>
  <c r="AV4" i="2" a="1"/>
  <c r="AW4" i="2" a="1"/>
  <c r="AX4" i="2" a="1"/>
  <c r="AY4" i="2" a="1"/>
  <c r="AZ4" i="2" a="1"/>
  <c r="BA4" i="2" a="1"/>
  <c r="BB4" i="2" a="1"/>
  <c r="X5" i="2" a="1"/>
  <c r="Y5" i="2" a="1"/>
  <c r="Z5" i="2" a="1"/>
  <c r="AA5" i="2" a="1"/>
  <c r="AB5" i="2" a="1"/>
  <c r="AC5" i="2" a="1"/>
  <c r="AD5" i="2" a="1"/>
  <c r="AE5" i="2" a="1"/>
  <c r="AF5" i="2" a="1"/>
  <c r="AG5" i="2" a="1"/>
  <c r="AH5" i="2" a="1"/>
  <c r="AI5" i="2" a="1"/>
  <c r="AJ5" i="2" a="1"/>
  <c r="AK5" i="2" a="1"/>
  <c r="AL5" i="2" a="1"/>
  <c r="AM5" i="2" a="1"/>
  <c r="AN5" i="2" a="1"/>
  <c r="AO5" i="2" a="1"/>
  <c r="AP5" i="2" a="1"/>
  <c r="AQ5" i="2" a="1"/>
  <c r="AR5" i="2" a="1"/>
  <c r="AS5" i="2" a="1"/>
  <c r="AT5" i="2" a="1"/>
  <c r="AU5" i="2" a="1"/>
  <c r="AV5" i="2" a="1"/>
  <c r="AW5" i="2" a="1"/>
  <c r="AX5" i="2" a="1"/>
  <c r="AY5" i="2" a="1"/>
  <c r="AZ5" i="2" a="1"/>
  <c r="BA5" i="2" a="1"/>
  <c r="BB5" i="2" a="1"/>
  <c r="X6" i="2" a="1"/>
  <c r="Y6" i="2" a="1"/>
  <c r="Z6" i="2" a="1"/>
  <c r="AA6" i="2" a="1"/>
  <c r="AB6" i="2" a="1"/>
  <c r="AC6" i="2" a="1"/>
  <c r="AD6" i="2" a="1"/>
  <c r="AE6" i="2" a="1"/>
  <c r="AF6" i="2" a="1"/>
  <c r="AG6" i="2" a="1"/>
  <c r="AH6" i="2" a="1"/>
  <c r="AI6" i="2" a="1"/>
  <c r="AJ6" i="2" a="1"/>
  <c r="AK6" i="2" a="1"/>
  <c r="AL6" i="2" a="1"/>
  <c r="AM6" i="2" a="1"/>
  <c r="AN6" i="2" a="1"/>
  <c r="AO6" i="2" a="1"/>
  <c r="AP6" i="2" a="1"/>
  <c r="AQ6" i="2" a="1"/>
  <c r="AR6" i="2" a="1"/>
  <c r="AS6" i="2" a="1"/>
  <c r="AT6" i="2" a="1"/>
  <c r="AU6" i="2" a="1"/>
  <c r="AV6" i="2" a="1"/>
  <c r="AW6" i="2" a="1"/>
  <c r="AX6" i="2" a="1"/>
  <c r="AY6" i="2" a="1"/>
  <c r="AZ6" i="2" a="1"/>
  <c r="BA6" i="2" a="1"/>
  <c r="BB6" i="2" a="1"/>
  <c r="X7" i="2" a="1"/>
  <c r="Y7" i="2" a="1"/>
  <c r="Z7" i="2" a="1"/>
  <c r="AA7" i="2" a="1"/>
  <c r="AB7" i="2" a="1"/>
  <c r="AC7" i="2" a="1"/>
  <c r="AD7" i="2" a="1"/>
  <c r="AE7" i="2" a="1"/>
  <c r="AF7" i="2" a="1"/>
  <c r="AG7" i="2" a="1"/>
  <c r="AH7" i="2" a="1"/>
  <c r="AI7" i="2" a="1"/>
  <c r="AJ7" i="2" a="1"/>
  <c r="AK7" i="2" a="1"/>
  <c r="AL7" i="2" a="1"/>
  <c r="AM7" i="2" a="1"/>
  <c r="AN7" i="2" a="1"/>
  <c r="AO7" i="2" a="1"/>
  <c r="AP7" i="2" a="1"/>
  <c r="AQ7" i="2" a="1"/>
  <c r="AR7" i="2" a="1"/>
  <c r="AS7" i="2" a="1"/>
  <c r="AT7" i="2" a="1"/>
  <c r="AU7" i="2" a="1"/>
  <c r="AV7" i="2" a="1"/>
  <c r="AW7" i="2" a="1"/>
  <c r="AX7" i="2" a="1"/>
  <c r="AY7" i="2" a="1"/>
  <c r="AZ7" i="2" a="1"/>
  <c r="BA7" i="2" a="1"/>
  <c r="BB7" i="2" a="1"/>
  <c r="X8" i="2" a="1"/>
  <c r="Y8" i="2" a="1"/>
  <c r="Z8" i="2" a="1"/>
  <c r="AA8" i="2" a="1"/>
  <c r="AB8" i="2" a="1"/>
  <c r="AC8" i="2" a="1"/>
  <c r="AD8" i="2" a="1"/>
  <c r="AE8" i="2" a="1"/>
  <c r="AF8" i="2" a="1"/>
  <c r="AG8" i="2" a="1"/>
  <c r="AH8" i="2" a="1"/>
  <c r="AI8" i="2" a="1"/>
  <c r="AJ8" i="2" a="1"/>
  <c r="AK8" i="2" a="1"/>
  <c r="AL8" i="2" a="1"/>
  <c r="AM8" i="2" a="1"/>
  <c r="AN8" i="2" a="1"/>
  <c r="AO8" i="2" a="1"/>
  <c r="AP8" i="2" a="1"/>
  <c r="AQ8" i="2" a="1"/>
  <c r="AR8" i="2" a="1"/>
  <c r="AS8" i="2" a="1"/>
  <c r="AT8" i="2" a="1"/>
  <c r="AU8" i="2" a="1"/>
  <c r="AV8" i="2" a="1"/>
  <c r="AW8" i="2" a="1"/>
  <c r="AX8" i="2" a="1"/>
  <c r="AY8" i="2" a="1"/>
  <c r="AZ8" i="2" a="1"/>
  <c r="BA8" i="2" a="1"/>
  <c r="BB8" i="2" a="1"/>
  <c r="X9" i="2" a="1"/>
  <c r="Y9" i="2" a="1"/>
  <c r="Z9" i="2" a="1"/>
  <c r="AA9" i="2" a="1"/>
  <c r="AB9" i="2" a="1"/>
  <c r="AC9" i="2" a="1"/>
  <c r="AD9" i="2" a="1"/>
  <c r="AE9" i="2" a="1"/>
  <c r="AF9" i="2" a="1"/>
  <c r="AG9" i="2" a="1"/>
  <c r="AH9" i="2" a="1"/>
  <c r="AI9" i="2" a="1"/>
  <c r="AJ9" i="2" a="1"/>
  <c r="AK9" i="2" a="1"/>
  <c r="AL9" i="2" a="1"/>
  <c r="AM9" i="2" a="1"/>
  <c r="AN9" i="2" a="1"/>
  <c r="AO9" i="2" a="1"/>
  <c r="AP9" i="2" a="1"/>
  <c r="AQ9" i="2" a="1"/>
  <c r="AR9" i="2" a="1"/>
  <c r="AS9" i="2" a="1"/>
  <c r="AT9" i="2" a="1"/>
  <c r="AU9" i="2" a="1"/>
  <c r="AV9" i="2" a="1"/>
  <c r="AW9" i="2" a="1"/>
  <c r="AX9" i="2" a="1"/>
  <c r="AY9" i="2" a="1"/>
  <c r="AZ9" i="2" a="1"/>
  <c r="BA9" i="2" a="1"/>
  <c r="BB9" i="2" a="1"/>
  <c r="X10" i="2" a="1"/>
  <c r="Y10" i="2" a="1"/>
  <c r="Z10" i="2" a="1"/>
  <c r="AA10" i="2" a="1"/>
  <c r="AB10" i="2" a="1"/>
  <c r="AC10" i="2" a="1"/>
  <c r="AD10" i="2" a="1"/>
  <c r="AE10" i="2" a="1"/>
  <c r="AF10" i="2" a="1"/>
  <c r="AG10" i="2" a="1"/>
  <c r="AH10" i="2" a="1"/>
  <c r="AI10" i="2" a="1"/>
  <c r="AJ10" i="2" a="1"/>
  <c r="AK10" i="2" a="1"/>
  <c r="AL10" i="2" a="1"/>
  <c r="AM10" i="2" a="1"/>
  <c r="AN10" i="2" a="1"/>
  <c r="AO10" i="2" a="1"/>
  <c r="AP10" i="2" a="1"/>
  <c r="AQ10" i="2" a="1"/>
  <c r="AR10" i="2" a="1"/>
  <c r="AS10" i="2" a="1"/>
  <c r="AT10" i="2" a="1"/>
  <c r="AU10" i="2" a="1"/>
  <c r="AV10" i="2" a="1"/>
  <c r="AW10" i="2" a="1"/>
  <c r="AX10" i="2" a="1"/>
  <c r="AY10" i="2" a="1"/>
  <c r="AZ10" i="2" a="1"/>
  <c r="BA10" i="2" a="1"/>
  <c r="BB10" i="2" a="1"/>
  <c r="X11" i="2" a="1"/>
  <c r="Y11" i="2" a="1"/>
  <c r="Z11" i="2" a="1"/>
  <c r="AA11" i="2" a="1"/>
  <c r="AB11" i="2" a="1"/>
  <c r="AC11" i="2" a="1"/>
  <c r="AD11" i="2" a="1"/>
  <c r="AE11" i="2" a="1"/>
  <c r="AF11" i="2" a="1"/>
  <c r="AG11" i="2" a="1"/>
  <c r="AH11" i="2" a="1"/>
  <c r="AI11" i="2" a="1"/>
  <c r="AJ11" i="2" a="1"/>
  <c r="AK11" i="2" a="1"/>
  <c r="AL11" i="2" a="1"/>
  <c r="AM11" i="2" a="1"/>
  <c r="AN11" i="2" a="1"/>
  <c r="AO11" i="2" a="1"/>
  <c r="AP11" i="2" a="1"/>
  <c r="AQ11" i="2" a="1"/>
  <c r="AR11" i="2" a="1"/>
  <c r="AS11" i="2" a="1"/>
  <c r="AT11" i="2" a="1"/>
  <c r="AU11" i="2" a="1"/>
  <c r="AV11" i="2" a="1"/>
  <c r="AW11" i="2" a="1"/>
  <c r="AX11" i="2" a="1"/>
  <c r="AY11" i="2" a="1"/>
  <c r="AZ11" i="2" a="1"/>
  <c r="BA11" i="2" a="1"/>
  <c r="BB11" i="2" a="1"/>
  <c r="X12" i="2" a="1"/>
  <c r="Y12" i="2" a="1"/>
  <c r="Z12" i="2" a="1"/>
  <c r="AA12" i="2" a="1"/>
  <c r="AB12" i="2" a="1"/>
  <c r="AC12" i="2" a="1"/>
  <c r="AD12" i="2" a="1"/>
  <c r="AE12" i="2" a="1"/>
  <c r="AF12" i="2" a="1"/>
  <c r="AG12" i="2" a="1"/>
  <c r="AH12" i="2" a="1"/>
  <c r="AI12" i="2" a="1"/>
  <c r="AJ12" i="2" a="1"/>
  <c r="AK12" i="2" a="1"/>
  <c r="AL12" i="2" a="1"/>
  <c r="AM12" i="2" a="1"/>
  <c r="AN12" i="2" a="1"/>
  <c r="AO12" i="2" a="1"/>
  <c r="AP12" i="2" a="1"/>
  <c r="AQ12" i="2" a="1"/>
  <c r="AR12" i="2" a="1"/>
  <c r="AS12" i="2" a="1"/>
  <c r="AT12" i="2" a="1"/>
  <c r="AU12" i="2" a="1"/>
  <c r="AV12" i="2" a="1"/>
  <c r="AW12" i="2" a="1"/>
  <c r="AX12" i="2" a="1"/>
  <c r="AY12" i="2" a="1"/>
  <c r="AZ12" i="2" a="1"/>
  <c r="BA12" i="2" a="1"/>
  <c r="BB12" i="2" a="1"/>
  <c r="X13" i="2" a="1"/>
  <c r="Y13" i="2" a="1"/>
  <c r="Z13" i="2" a="1"/>
  <c r="AA13" i="2" a="1"/>
  <c r="AB13" i="2" a="1"/>
  <c r="AC13" i="2" a="1"/>
  <c r="AD13" i="2" a="1"/>
  <c r="AE13" i="2" a="1"/>
  <c r="AF13" i="2" a="1"/>
  <c r="AG13" i="2" a="1"/>
  <c r="AH13" i="2" a="1"/>
  <c r="AI13" i="2" a="1"/>
  <c r="AJ13" i="2" a="1"/>
  <c r="AK13" i="2" a="1"/>
  <c r="AL13" i="2" a="1"/>
  <c r="AM13" i="2" a="1"/>
  <c r="AN13" i="2" a="1"/>
  <c r="AO13" i="2" a="1"/>
  <c r="AP13" i="2" a="1"/>
  <c r="AQ13" i="2" a="1"/>
  <c r="AR13" i="2" a="1"/>
  <c r="AS13" i="2" a="1"/>
  <c r="AT13" i="2" a="1"/>
  <c r="AU13" i="2" a="1"/>
  <c r="AV13" i="2" a="1"/>
  <c r="AW13" i="2" a="1"/>
  <c r="AX13" i="2" a="1"/>
  <c r="AY13" i="2" a="1"/>
  <c r="AZ13" i="2" a="1"/>
  <c r="BA13" i="2" a="1"/>
  <c r="BB13" i="2" a="1"/>
  <c r="X14" i="2" a="1"/>
  <c r="Y14" i="2" a="1"/>
  <c r="Z14" i="2" a="1"/>
  <c r="AA14" i="2" a="1"/>
  <c r="AB14" i="2" a="1"/>
  <c r="AC14" i="2" a="1"/>
  <c r="AD14" i="2" a="1"/>
  <c r="AE14" i="2" a="1"/>
  <c r="AF14" i="2" a="1"/>
  <c r="AG14" i="2" a="1"/>
  <c r="AH14" i="2" a="1"/>
  <c r="AI14" i="2" a="1"/>
  <c r="AJ14" i="2" a="1"/>
  <c r="AK14" i="2" a="1"/>
  <c r="AL14" i="2" a="1"/>
  <c r="AM14" i="2" a="1"/>
  <c r="AN14" i="2" a="1"/>
  <c r="AO14" i="2" a="1"/>
  <c r="AP14" i="2" a="1"/>
  <c r="AQ14" i="2" a="1"/>
  <c r="AR14" i="2" a="1"/>
  <c r="AS14" i="2" a="1"/>
  <c r="AT14" i="2" a="1"/>
  <c r="AU14" i="2" a="1"/>
  <c r="AV14" i="2" a="1"/>
  <c r="AW14" i="2" a="1"/>
  <c r="AX14" i="2" a="1"/>
  <c r="AY14" i="2" a="1"/>
  <c r="AZ14" i="2" a="1"/>
  <c r="BA14" i="2" a="1"/>
  <c r="BB14" i="2" a="1"/>
  <c r="X15" i="2" a="1"/>
  <c r="Y15" i="2" a="1"/>
  <c r="Z15" i="2" a="1"/>
  <c r="AA15" i="2" a="1"/>
  <c r="AB15" i="2" a="1"/>
  <c r="AC15" i="2" a="1"/>
  <c r="AD15" i="2" a="1"/>
  <c r="AE15" i="2" a="1"/>
  <c r="AF15" i="2" a="1"/>
  <c r="AG15" i="2" a="1"/>
  <c r="AH15" i="2" a="1"/>
  <c r="AI15" i="2" a="1"/>
  <c r="AJ15" i="2" a="1"/>
  <c r="AK15" i="2" a="1"/>
  <c r="AL15" i="2" a="1"/>
  <c r="AM15" i="2" a="1"/>
  <c r="AN15" i="2" a="1"/>
  <c r="AO15" i="2" a="1"/>
  <c r="AP15" i="2" a="1"/>
  <c r="AQ15" i="2" a="1"/>
  <c r="AR15" i="2" a="1"/>
  <c r="AS15" i="2" a="1"/>
  <c r="AT15" i="2" a="1"/>
  <c r="AU15" i="2" a="1"/>
  <c r="AV15" i="2" a="1"/>
  <c r="AW15" i="2" a="1"/>
  <c r="AX15" i="2" a="1"/>
  <c r="AY15" i="2" a="1"/>
  <c r="AZ15" i="2" a="1"/>
  <c r="BA15" i="2" a="1"/>
  <c r="BB15" i="2" a="1"/>
  <c r="X16" i="2" a="1"/>
  <c r="Y16" i="2" a="1"/>
  <c r="Z16" i="2" a="1"/>
  <c r="AA16" i="2" a="1"/>
  <c r="AB16" i="2" a="1"/>
  <c r="AC16" i="2" a="1"/>
  <c r="AD16" i="2" a="1"/>
  <c r="AE16" i="2" a="1"/>
  <c r="AF16" i="2" a="1"/>
  <c r="AG16" i="2" a="1"/>
  <c r="AH16" i="2" a="1"/>
  <c r="AI16" i="2" a="1"/>
  <c r="AJ16" i="2" a="1"/>
  <c r="AK16" i="2" a="1"/>
  <c r="AL16" i="2" a="1"/>
  <c r="AM16" i="2" a="1"/>
  <c r="AN16" i="2" a="1"/>
  <c r="AO16" i="2" a="1"/>
  <c r="AP16" i="2" a="1"/>
  <c r="AQ16" i="2" a="1"/>
  <c r="AR16" i="2" a="1"/>
  <c r="AS16" i="2" a="1"/>
  <c r="AT16" i="2" a="1"/>
  <c r="AU16" i="2" a="1"/>
  <c r="AV16" i="2" a="1"/>
  <c r="AW16" i="2" a="1"/>
  <c r="AX16" i="2" a="1"/>
  <c r="AY16" i="2" a="1"/>
  <c r="AZ16" i="2" a="1"/>
  <c r="BA16" i="2" a="1"/>
  <c r="BB16" i="2" a="1"/>
  <c r="X17" i="2" a="1"/>
  <c r="Y17" i="2" a="1"/>
  <c r="Z17" i="2" a="1"/>
  <c r="AA17" i="2" a="1"/>
  <c r="AB17" i="2" a="1"/>
  <c r="AC17" i="2" a="1"/>
  <c r="AD17" i="2" a="1"/>
  <c r="AE17" i="2" a="1"/>
  <c r="AF17" i="2" a="1"/>
  <c r="AG17" i="2" a="1"/>
  <c r="AH17" i="2" a="1"/>
  <c r="AI17" i="2" a="1"/>
  <c r="AJ17" i="2" a="1"/>
  <c r="AK17" i="2" a="1"/>
  <c r="AL17" i="2" a="1"/>
  <c r="AM17" i="2" a="1"/>
  <c r="AN17" i="2" a="1"/>
  <c r="AO17" i="2" a="1"/>
  <c r="AP17" i="2" a="1"/>
  <c r="AQ17" i="2" a="1"/>
  <c r="AR17" i="2" a="1"/>
  <c r="AS17" i="2" a="1"/>
  <c r="AT17" i="2" a="1"/>
  <c r="AU17" i="2" a="1"/>
  <c r="AV17" i="2" a="1"/>
  <c r="AW17" i="2" a="1"/>
  <c r="AX17" i="2" a="1"/>
  <c r="AY17" i="2" a="1"/>
  <c r="AZ17" i="2" a="1"/>
  <c r="BA17" i="2" a="1"/>
  <c r="BB17" i="2" a="1"/>
  <c r="X18" i="2" a="1"/>
  <c r="Y18" i="2" a="1"/>
  <c r="Z18" i="2" a="1"/>
  <c r="AA18" i="2" a="1"/>
  <c r="AB18" i="2" a="1"/>
  <c r="AC18" i="2" a="1"/>
  <c r="AD18" i="2" a="1"/>
  <c r="AE18" i="2" a="1"/>
  <c r="AF18" i="2" a="1"/>
  <c r="AG18" i="2" a="1"/>
  <c r="AH18" i="2" a="1"/>
  <c r="AI18" i="2" a="1"/>
  <c r="AJ18" i="2" a="1"/>
  <c r="AK18" i="2" a="1"/>
  <c r="AL18" i="2" a="1"/>
  <c r="AM18" i="2" a="1"/>
  <c r="AN18" i="2" a="1"/>
  <c r="AO18" i="2" a="1"/>
  <c r="AP18" i="2" a="1"/>
  <c r="AQ18" i="2" a="1"/>
  <c r="AR18" i="2" a="1"/>
  <c r="AS18" i="2" a="1"/>
  <c r="AT18" i="2" a="1"/>
  <c r="AU18" i="2" a="1"/>
  <c r="AV18" i="2" a="1"/>
  <c r="AW18" i="2" a="1"/>
  <c r="AX18" i="2" a="1"/>
  <c r="AY18" i="2" a="1"/>
  <c r="AZ18" i="2" a="1"/>
  <c r="BA18" i="2" a="1"/>
  <c r="BB18" i="2" a="1"/>
  <c r="X19" i="2" a="1"/>
  <c r="Y19" i="2" a="1"/>
  <c r="Z19" i="2" a="1"/>
  <c r="AA19" i="2" a="1"/>
  <c r="AB19" i="2" a="1"/>
  <c r="AC19" i="2" a="1"/>
  <c r="AD19" i="2" a="1"/>
  <c r="AE19" i="2" a="1"/>
  <c r="AF19" i="2" a="1"/>
  <c r="AG19" i="2" a="1"/>
  <c r="AH19" i="2" a="1"/>
  <c r="AI19" i="2" a="1"/>
  <c r="AJ19" i="2" a="1"/>
  <c r="AK19" i="2" a="1"/>
  <c r="AL19" i="2" a="1"/>
  <c r="AM19" i="2" a="1"/>
  <c r="AN19" i="2" a="1"/>
  <c r="AO19" i="2" a="1"/>
  <c r="AP19" i="2" a="1"/>
  <c r="AQ19" i="2" a="1"/>
  <c r="AR19" i="2" a="1"/>
  <c r="AS19" i="2" a="1"/>
  <c r="AT19" i="2" a="1"/>
  <c r="AU19" i="2" a="1"/>
  <c r="AV19" i="2" a="1"/>
  <c r="AW19" i="2" a="1"/>
  <c r="AX19" i="2" a="1"/>
  <c r="AY19" i="2" a="1"/>
  <c r="AZ19" i="2" a="1"/>
  <c r="BA19" i="2" a="1"/>
  <c r="BB19" i="2" a="1"/>
  <c r="X20" i="2" a="1"/>
  <c r="Y20" i="2" a="1"/>
  <c r="Z20" i="2" a="1"/>
  <c r="AA20" i="2" a="1"/>
  <c r="AB20" i="2" a="1"/>
  <c r="AC20" i="2" a="1"/>
  <c r="AD20" i="2" a="1"/>
  <c r="AE20" i="2" a="1"/>
  <c r="AF20" i="2" a="1"/>
  <c r="AG20" i="2" a="1"/>
  <c r="AH20" i="2" a="1"/>
  <c r="AI20" i="2" a="1"/>
  <c r="AJ20" i="2" a="1"/>
  <c r="AK20" i="2" a="1"/>
  <c r="AL20" i="2" a="1"/>
  <c r="AM20" i="2" a="1"/>
  <c r="AN20" i="2" a="1"/>
  <c r="AO20" i="2" a="1"/>
  <c r="AP20" i="2" a="1"/>
  <c r="AQ20" i="2" a="1"/>
  <c r="AR20" i="2" a="1"/>
  <c r="AS20" i="2" a="1"/>
  <c r="AT20" i="2" a="1"/>
  <c r="AU20" i="2" a="1"/>
  <c r="AV20" i="2" a="1"/>
  <c r="AW20" i="2" a="1"/>
  <c r="AX20" i="2" a="1"/>
  <c r="AY20" i="2" a="1"/>
  <c r="AZ20" i="2" a="1"/>
  <c r="BA20" i="2" a="1"/>
  <c r="BB20" i="2" a="1"/>
  <c r="X21" i="2" a="1"/>
  <c r="Y21" i="2" a="1"/>
  <c r="Z21" i="2" a="1"/>
  <c r="AA21" i="2" a="1"/>
  <c r="AB21" i="2" a="1"/>
  <c r="AC21" i="2" a="1"/>
  <c r="AD21" i="2" a="1"/>
  <c r="AE21" i="2" a="1"/>
  <c r="AF21" i="2" a="1"/>
  <c r="AG21" i="2" a="1"/>
  <c r="AH21" i="2" a="1"/>
  <c r="AI21" i="2" a="1"/>
  <c r="AJ21" i="2" a="1"/>
  <c r="AK21" i="2" a="1"/>
  <c r="AL21" i="2" a="1"/>
  <c r="AM21" i="2" a="1"/>
  <c r="AN21" i="2" a="1"/>
  <c r="AO21" i="2" a="1"/>
  <c r="AP21" i="2" a="1"/>
  <c r="AQ21" i="2" a="1"/>
  <c r="AR21" i="2" a="1"/>
  <c r="AS21" i="2" a="1"/>
  <c r="AT21" i="2" a="1"/>
  <c r="AU21" i="2" a="1"/>
  <c r="AV21" i="2" a="1"/>
  <c r="AW21" i="2" a="1"/>
  <c r="AX21" i="2" a="1"/>
  <c r="AY21" i="2" a="1"/>
  <c r="AZ21" i="2" a="1"/>
  <c r="BA21" i="2" a="1"/>
  <c r="BB21" i="2" a="1"/>
  <c r="X22" i="2" a="1"/>
  <c r="Y22" i="2" a="1"/>
  <c r="Z22" i="2" a="1"/>
  <c r="AA22" i="2" a="1"/>
  <c r="AB22" i="2" a="1"/>
  <c r="AC22" i="2" a="1"/>
  <c r="AD22" i="2" a="1"/>
  <c r="AE22" i="2" a="1"/>
  <c r="AF22" i="2" a="1"/>
  <c r="AG22" i="2" a="1"/>
  <c r="AH22" i="2" a="1"/>
  <c r="AI22" i="2" a="1"/>
  <c r="AJ22" i="2" a="1"/>
  <c r="AK22" i="2" a="1"/>
  <c r="AL22" i="2" a="1"/>
  <c r="AM22" i="2" a="1"/>
  <c r="AN22" i="2" a="1"/>
  <c r="AO22" i="2" a="1"/>
  <c r="AP22" i="2" a="1"/>
  <c r="AQ22" i="2" a="1"/>
  <c r="AR22" i="2" a="1"/>
  <c r="AS22" i="2" a="1"/>
  <c r="AT22" i="2" a="1"/>
  <c r="AU22" i="2" a="1"/>
  <c r="AV22" i="2" a="1"/>
  <c r="AW22" i="2" a="1"/>
  <c r="AX22" i="2" a="1"/>
  <c r="AY22" i="2" a="1"/>
  <c r="AZ22" i="2" a="1"/>
  <c r="BA22" i="2" a="1"/>
  <c r="BB22" i="2" a="1"/>
  <c r="X23" i="2" a="1"/>
  <c r="Y23" i="2" a="1"/>
  <c r="Z23" i="2" a="1"/>
  <c r="AA23" i="2" a="1"/>
  <c r="AB23" i="2" a="1"/>
  <c r="AC23" i="2" a="1"/>
  <c r="AD23" i="2" a="1"/>
  <c r="AE23" i="2" a="1"/>
  <c r="AF23" i="2" a="1"/>
  <c r="AG23" i="2" a="1"/>
  <c r="AH23" i="2" a="1"/>
  <c r="AI23" i="2" a="1"/>
  <c r="AJ23" i="2" a="1"/>
  <c r="AK23" i="2" a="1"/>
  <c r="AL23" i="2" a="1"/>
  <c r="AM23" i="2" a="1"/>
  <c r="AN23" i="2" a="1"/>
  <c r="AO23" i="2" a="1"/>
  <c r="AP23" i="2" a="1"/>
  <c r="AQ23" i="2" a="1"/>
  <c r="AR23" i="2" a="1"/>
  <c r="AS23" i="2" a="1"/>
  <c r="AT23" i="2" a="1"/>
  <c r="AU23" i="2" a="1"/>
  <c r="AV23" i="2" a="1"/>
  <c r="AW23" i="2" a="1"/>
  <c r="AX23" i="2" a="1"/>
  <c r="AY23" i="2" a="1"/>
  <c r="AZ23" i="2" a="1"/>
  <c r="BA23" i="2" a="1"/>
  <c r="BB23" i="2" a="1"/>
  <c r="X24" i="2" a="1"/>
  <c r="Y24" i="2" a="1"/>
  <c r="Z24" i="2" a="1"/>
  <c r="AA24" i="2" a="1"/>
  <c r="AB24" i="2" a="1"/>
  <c r="AC24" i="2" a="1"/>
  <c r="AD24" i="2" a="1"/>
  <c r="AE24" i="2" a="1"/>
  <c r="AF24" i="2" a="1"/>
  <c r="AG24" i="2" a="1"/>
  <c r="AH24" i="2" a="1"/>
  <c r="AI24" i="2" a="1"/>
  <c r="AJ24" i="2" a="1"/>
  <c r="AK24" i="2" a="1"/>
  <c r="AL24" i="2" a="1"/>
  <c r="AM24" i="2" a="1"/>
  <c r="AN24" i="2" a="1"/>
  <c r="AO24" i="2" a="1"/>
  <c r="AP24" i="2" a="1"/>
  <c r="AQ24" i="2" a="1"/>
  <c r="AR24" i="2" a="1"/>
  <c r="AS24" i="2" a="1"/>
  <c r="AT24" i="2" a="1"/>
  <c r="AU24" i="2" a="1"/>
  <c r="AV24" i="2" a="1"/>
  <c r="AW24" i="2" a="1"/>
  <c r="AX24" i="2" a="1"/>
  <c r="AY24" i="2" a="1"/>
  <c r="AZ24" i="2" a="1"/>
  <c r="BA24" i="2" a="1"/>
  <c r="BB24" i="2" a="1"/>
  <c r="X25" i="2" a="1"/>
  <c r="Y25" i="2" a="1"/>
  <c r="Z25" i="2" a="1"/>
  <c r="AA25" i="2" a="1"/>
  <c r="AB25" i="2" a="1"/>
  <c r="AC25" i="2" a="1"/>
  <c r="AD25" i="2" a="1"/>
  <c r="AE25" i="2" a="1"/>
  <c r="AF25" i="2" a="1"/>
  <c r="AG25" i="2" a="1"/>
  <c r="AH25" i="2" a="1"/>
  <c r="AI25" i="2" a="1"/>
  <c r="AJ25" i="2" a="1"/>
  <c r="AK25" i="2" a="1"/>
  <c r="AL25" i="2" a="1"/>
  <c r="AM25" i="2" a="1"/>
  <c r="AN25" i="2" a="1"/>
  <c r="AO25" i="2" a="1"/>
  <c r="AP25" i="2" a="1"/>
  <c r="AQ25" i="2" a="1"/>
  <c r="AR25" i="2" a="1"/>
  <c r="AS25" i="2" a="1"/>
  <c r="AT25" i="2" a="1"/>
  <c r="AU25" i="2" a="1"/>
  <c r="AV25" i="2" a="1"/>
  <c r="AW25" i="2" a="1"/>
  <c r="AX25" i="2" a="1"/>
  <c r="AY25" i="2" a="1"/>
  <c r="AZ25" i="2" a="1"/>
  <c r="BA25" i="2" a="1"/>
  <c r="BB25" i="2" a="1"/>
  <c r="X26" i="2" a="1"/>
  <c r="Y26" i="2" a="1"/>
  <c r="Z26" i="2" a="1"/>
  <c r="AA26" i="2" a="1"/>
  <c r="AB26" i="2" a="1"/>
  <c r="AC26" i="2" a="1"/>
  <c r="AD26" i="2" a="1"/>
  <c r="AE26" i="2" a="1"/>
  <c r="AF26" i="2" a="1"/>
  <c r="AG26" i="2" a="1"/>
  <c r="AH26" i="2" a="1"/>
  <c r="AI26" i="2" a="1"/>
  <c r="AJ26" i="2" a="1"/>
  <c r="AK26" i="2" a="1"/>
  <c r="AL26" i="2" a="1"/>
  <c r="AM26" i="2" a="1"/>
  <c r="AN26" i="2" a="1"/>
  <c r="AO26" i="2" a="1"/>
  <c r="AP26" i="2" a="1"/>
  <c r="AQ26" i="2" a="1"/>
  <c r="AR26" i="2" a="1"/>
  <c r="AS26" i="2" a="1"/>
  <c r="AT26" i="2" a="1"/>
  <c r="AU26" i="2" a="1"/>
  <c r="AV26" i="2" a="1"/>
  <c r="AW26" i="2" a="1"/>
  <c r="AX26" i="2" a="1"/>
  <c r="AY26" i="2" a="1"/>
  <c r="AZ26" i="2" a="1"/>
  <c r="BA26" i="2" a="1"/>
  <c r="BB26" i="2" a="1"/>
  <c r="X27" i="2" a="1"/>
  <c r="Y27" i="2" a="1"/>
  <c r="Z27" i="2" a="1"/>
  <c r="AA27" i="2" a="1"/>
  <c r="AB27" i="2" a="1"/>
  <c r="AC27" i="2" a="1"/>
  <c r="AD27" i="2" a="1"/>
  <c r="AE27" i="2" a="1"/>
  <c r="AF27" i="2" a="1"/>
  <c r="AG27" i="2" a="1"/>
  <c r="AH27" i="2" a="1"/>
  <c r="AI27" i="2" a="1"/>
  <c r="AJ27" i="2" a="1"/>
  <c r="AK27" i="2" a="1"/>
  <c r="AL27" i="2" a="1"/>
  <c r="AM27" i="2" a="1"/>
  <c r="AN27" i="2" a="1"/>
  <c r="AO27" i="2" a="1"/>
  <c r="AP27" i="2" a="1"/>
  <c r="AQ27" i="2" a="1"/>
  <c r="AR27" i="2" a="1"/>
  <c r="AS27" i="2" a="1"/>
  <c r="AT27" i="2" a="1"/>
  <c r="AU27" i="2" a="1"/>
  <c r="AV27" i="2" a="1"/>
  <c r="AW27" i="2" a="1"/>
  <c r="AX27" i="2" a="1"/>
  <c r="AY27" i="2" a="1"/>
  <c r="AZ27" i="2" a="1"/>
  <c r="BA27" i="2" a="1"/>
  <c r="BB27" i="2" a="1"/>
  <c r="X28" i="2" a="1"/>
  <c r="Y28" i="2" a="1"/>
  <c r="Z28" i="2" a="1"/>
  <c r="AA28" i="2" a="1"/>
  <c r="AB28" i="2" a="1"/>
  <c r="AC28" i="2" a="1"/>
  <c r="AD28" i="2" a="1"/>
  <c r="AE28" i="2" a="1"/>
  <c r="AF28" i="2" a="1"/>
  <c r="AG28" i="2" a="1"/>
  <c r="AH28" i="2" a="1"/>
  <c r="AI28" i="2" a="1"/>
  <c r="AJ28" i="2" a="1"/>
  <c r="AK28" i="2" a="1"/>
  <c r="AL28" i="2" a="1"/>
  <c r="AM28" i="2" a="1"/>
  <c r="AN28" i="2" a="1"/>
  <c r="AO28" i="2" a="1"/>
  <c r="AP28" i="2" a="1"/>
  <c r="AQ28" i="2" a="1"/>
  <c r="AR28" i="2" a="1"/>
  <c r="AS28" i="2" a="1"/>
  <c r="AT28" i="2" a="1"/>
  <c r="AU28" i="2" a="1"/>
  <c r="AV28" i="2" a="1"/>
  <c r="AW28" i="2" a="1"/>
  <c r="AX28" i="2" a="1"/>
  <c r="AY28" i="2" a="1"/>
  <c r="AZ28" i="2" a="1"/>
  <c r="BA28" i="2" a="1"/>
  <c r="BB28" i="2" a="1"/>
  <c r="X29" i="2" a="1"/>
  <c r="Y29" i="2" a="1"/>
  <c r="Z29" i="2" a="1"/>
  <c r="AA29" i="2" a="1"/>
  <c r="AB29" i="2" a="1"/>
  <c r="AC29" i="2" a="1"/>
  <c r="AD29" i="2" a="1"/>
  <c r="AE29" i="2" a="1"/>
  <c r="AF29" i="2" a="1"/>
  <c r="AG29" i="2" a="1"/>
  <c r="AH29" i="2" a="1"/>
  <c r="AI29" i="2" a="1"/>
  <c r="AJ29" i="2" a="1"/>
  <c r="AK29" i="2" a="1"/>
  <c r="AL29" i="2" a="1"/>
  <c r="AM29" i="2" a="1"/>
  <c r="AN29" i="2" a="1"/>
  <c r="AO29" i="2" a="1"/>
  <c r="AP29" i="2" a="1"/>
  <c r="AQ29" i="2" a="1"/>
  <c r="AR29" i="2" a="1"/>
  <c r="AS29" i="2" a="1"/>
  <c r="AT29" i="2" a="1"/>
  <c r="AU29" i="2" a="1"/>
  <c r="AV29" i="2" a="1"/>
  <c r="AW29" i="2" a="1"/>
  <c r="AX29" i="2" a="1"/>
  <c r="AY29" i="2" a="1"/>
  <c r="AZ29" i="2" a="1"/>
  <c r="BA29" i="2" a="1"/>
  <c r="BB29" i="2" a="1"/>
  <c r="X30" i="2" a="1"/>
  <c r="Y30" i="2" a="1"/>
  <c r="Z30" i="2" a="1"/>
  <c r="AA30" i="2" a="1"/>
  <c r="AB30" i="2" a="1"/>
  <c r="AC30" i="2" a="1"/>
  <c r="AD30" i="2" a="1"/>
  <c r="AE30" i="2" a="1"/>
  <c r="AF30" i="2" a="1"/>
  <c r="AG30" i="2" a="1"/>
  <c r="AH30" i="2" a="1"/>
  <c r="AI30" i="2" a="1"/>
  <c r="AJ30" i="2" a="1"/>
  <c r="AK30" i="2" a="1"/>
  <c r="AL30" i="2" a="1"/>
  <c r="AM30" i="2" a="1"/>
  <c r="AN30" i="2" a="1"/>
  <c r="AO30" i="2" a="1"/>
  <c r="AP30" i="2" a="1"/>
  <c r="AQ30" i="2" a="1"/>
  <c r="AR30" i="2" a="1"/>
  <c r="AS30" i="2" a="1"/>
  <c r="AT30" i="2" a="1"/>
  <c r="AU30" i="2" a="1"/>
  <c r="AV30" i="2" a="1"/>
  <c r="AW30" i="2" a="1"/>
  <c r="AX30" i="2" a="1"/>
  <c r="AY30" i="2" a="1"/>
  <c r="AZ30" i="2" a="1"/>
  <c r="BA30" i="2" a="1"/>
  <c r="BB30" i="2" a="1"/>
  <c r="X31" i="2" a="1"/>
  <c r="Y31" i="2" a="1"/>
  <c r="Z31" i="2" a="1"/>
  <c r="AA31" i="2" a="1"/>
  <c r="AB31" i="2" a="1"/>
  <c r="AC31" i="2" a="1"/>
  <c r="AD31" i="2" a="1"/>
  <c r="AE31" i="2" a="1"/>
  <c r="AF31" i="2" a="1"/>
  <c r="AG31" i="2" a="1"/>
  <c r="AH31" i="2" a="1"/>
  <c r="AI31" i="2" a="1"/>
  <c r="AJ31" i="2" a="1"/>
  <c r="AK31" i="2" a="1"/>
  <c r="AL31" i="2" a="1"/>
  <c r="AM31" i="2" a="1"/>
  <c r="AN31" i="2" a="1"/>
  <c r="AO31" i="2" a="1"/>
  <c r="AP31" i="2" a="1"/>
  <c r="AQ31" i="2" a="1"/>
  <c r="AR31" i="2" a="1"/>
  <c r="AS31" i="2" a="1"/>
  <c r="AT31" i="2" a="1"/>
  <c r="AU31" i="2" a="1"/>
  <c r="AV31" i="2" a="1"/>
  <c r="AW31" i="2" a="1"/>
  <c r="AX31" i="2" a="1"/>
  <c r="AY31" i="2" a="1"/>
  <c r="AZ31" i="2" a="1"/>
  <c r="BA31" i="2" a="1"/>
  <c r="BB31" i="2" a="1"/>
  <c r="X32" i="2" a="1"/>
  <c r="Y32" i="2" a="1"/>
  <c r="Z32" i="2" a="1"/>
  <c r="AA32" i="2" a="1"/>
  <c r="AB32" i="2" a="1"/>
  <c r="AC32" i="2" a="1"/>
  <c r="AD32" i="2" a="1"/>
  <c r="AE32" i="2" a="1"/>
  <c r="AF32" i="2" a="1"/>
  <c r="AG32" i="2" a="1"/>
  <c r="AH32" i="2" a="1"/>
  <c r="AI32" i="2" a="1"/>
  <c r="AJ32" i="2" a="1"/>
  <c r="AK32" i="2" a="1"/>
  <c r="AL32" i="2" a="1"/>
  <c r="AM32" i="2" a="1"/>
  <c r="AN32" i="2" a="1"/>
  <c r="AO32" i="2" a="1"/>
  <c r="AP32" i="2" a="1"/>
  <c r="AQ32" i="2" a="1"/>
  <c r="AR32" i="2" a="1"/>
  <c r="AS32" i="2" a="1"/>
  <c r="AT32" i="2" a="1"/>
  <c r="AU32" i="2" a="1"/>
  <c r="AV32" i="2" a="1"/>
  <c r="AW32" i="2" a="1"/>
  <c r="AX32" i="2" a="1"/>
  <c r="AY32" i="2" a="1"/>
  <c r="AZ32" i="2" a="1"/>
  <c r="BA32" i="2" a="1"/>
  <c r="BB32" i="2" a="1"/>
  <c r="X33" i="2" a="1"/>
  <c r="Y33" i="2" a="1"/>
  <c r="Z33" i="2" a="1"/>
  <c r="AA33" i="2" a="1"/>
  <c r="AB33" i="2" a="1"/>
  <c r="AC33" i="2" a="1"/>
  <c r="AD33" i="2" a="1"/>
  <c r="AE33" i="2" a="1"/>
  <c r="AF33" i="2" a="1"/>
  <c r="AG33" i="2" a="1"/>
  <c r="AH33" i="2" a="1"/>
  <c r="AI33" i="2" a="1"/>
  <c r="AJ33" i="2" a="1"/>
  <c r="AK33" i="2" a="1"/>
  <c r="AL33" i="2" a="1"/>
  <c r="AM33" i="2" a="1"/>
  <c r="AN33" i="2" a="1"/>
  <c r="AO33" i="2" a="1"/>
  <c r="AP33" i="2" a="1"/>
  <c r="AQ33" i="2" a="1"/>
  <c r="AR33" i="2" a="1"/>
  <c r="AS33" i="2" a="1"/>
  <c r="AT33" i="2" a="1"/>
  <c r="AU33" i="2" a="1"/>
  <c r="AV33" i="2" a="1"/>
  <c r="AW33" i="2" a="1"/>
  <c r="AX33" i="2" a="1"/>
  <c r="AY33" i="2" a="1"/>
  <c r="AZ33" i="2" a="1"/>
  <c r="BA33" i="2" a="1"/>
  <c r="BB33" i="2" a="1"/>
  <c r="X34" i="2" a="1"/>
  <c r="Y34" i="2" a="1"/>
  <c r="Z34" i="2" a="1"/>
  <c r="AA34" i="2" a="1"/>
  <c r="AB34" i="2" a="1"/>
  <c r="AC34" i="2" a="1"/>
  <c r="AD34" i="2" a="1"/>
  <c r="AE34" i="2" a="1"/>
  <c r="AF34" i="2" a="1"/>
  <c r="AG34" i="2" a="1"/>
  <c r="AH34" i="2" a="1"/>
  <c r="AI34" i="2" a="1"/>
  <c r="AJ34" i="2" a="1"/>
  <c r="AK34" i="2" a="1"/>
  <c r="AL34" i="2" a="1"/>
  <c r="AM34" i="2" a="1"/>
  <c r="AN34" i="2" a="1"/>
  <c r="AO34" i="2" a="1"/>
  <c r="AP34" i="2" a="1"/>
  <c r="AQ34" i="2" a="1"/>
  <c r="AR34" i="2" a="1"/>
  <c r="AS34" i="2" a="1"/>
  <c r="AT34" i="2" a="1"/>
  <c r="AU34" i="2" a="1"/>
  <c r="AV34" i="2" a="1"/>
  <c r="AW34" i="2" a="1"/>
  <c r="AX34" i="2" a="1"/>
  <c r="AY34" i="2" a="1"/>
  <c r="AZ34" i="2" a="1"/>
  <c r="BA34" i="2" a="1"/>
  <c r="BB34" i="2" a="1"/>
  <c r="X35" i="2" a="1"/>
  <c r="Y35" i="2" a="1"/>
  <c r="Z35" i="2" a="1"/>
  <c r="AA35" i="2" a="1"/>
  <c r="AB35" i="2" a="1"/>
  <c r="AC35" i="2" a="1"/>
  <c r="AD35" i="2" a="1"/>
  <c r="AE35" i="2" a="1"/>
  <c r="AF35" i="2" a="1"/>
  <c r="AG35" i="2" a="1"/>
  <c r="AH35" i="2" a="1"/>
  <c r="AI35" i="2" a="1"/>
  <c r="AJ35" i="2" a="1"/>
  <c r="AK35" i="2" a="1"/>
  <c r="AL35" i="2" a="1"/>
  <c r="AM35" i="2" a="1"/>
  <c r="AN35" i="2" a="1"/>
  <c r="AO35" i="2" a="1"/>
  <c r="AP35" i="2" a="1"/>
  <c r="AQ35" i="2" a="1"/>
  <c r="AR35" i="2" a="1"/>
  <c r="AS35" i="2" a="1"/>
  <c r="AT35" i="2" a="1"/>
  <c r="AU35" i="2" a="1"/>
  <c r="AV35" i="2" a="1"/>
  <c r="AW35" i="2" a="1"/>
  <c r="AX35" i="2" a="1"/>
  <c r="AY35" i="2" a="1"/>
  <c r="AZ35" i="2" a="1"/>
  <c r="BA35" i="2" a="1"/>
  <c r="BB35" i="2" a="1"/>
  <c r="X36" i="2" a="1"/>
  <c r="Y36" i="2" a="1"/>
  <c r="Z36" i="2" a="1"/>
  <c r="AA36" i="2" a="1"/>
  <c r="AB36" i="2" a="1"/>
  <c r="AC36" i="2" a="1"/>
  <c r="AD36" i="2" a="1"/>
  <c r="AE36" i="2" a="1"/>
  <c r="AF36" i="2" a="1"/>
  <c r="AG36" i="2" a="1"/>
  <c r="AH36" i="2" a="1"/>
  <c r="AI36" i="2" a="1"/>
  <c r="AJ36" i="2" a="1"/>
  <c r="AK36" i="2" a="1"/>
  <c r="AL36" i="2" a="1"/>
  <c r="AM36" i="2" a="1"/>
  <c r="AN36" i="2" a="1"/>
  <c r="AO36" i="2" a="1"/>
  <c r="AP36" i="2" a="1"/>
  <c r="AQ36" i="2" a="1"/>
  <c r="AR36" i="2" a="1"/>
  <c r="AS36" i="2" a="1"/>
  <c r="AT36" i="2" a="1"/>
  <c r="AU36" i="2" a="1"/>
  <c r="AV36" i="2" a="1"/>
  <c r="AW36" i="2" a="1"/>
  <c r="AX36" i="2" a="1"/>
  <c r="AY36" i="2" a="1"/>
  <c r="AZ36" i="2" a="1"/>
  <c r="BA36" i="2" a="1"/>
  <c r="BB36" i="2" a="1"/>
  <c r="X37" i="2" a="1"/>
  <c r="Y37" i="2" a="1"/>
  <c r="Z37" i="2" a="1"/>
  <c r="AA37" i="2" a="1"/>
  <c r="AB37" i="2" a="1"/>
  <c r="AC37" i="2" a="1"/>
  <c r="AD37" i="2" a="1"/>
  <c r="AE37" i="2" a="1"/>
  <c r="AF37" i="2" a="1"/>
  <c r="AG37" i="2" a="1"/>
  <c r="AH37" i="2" a="1"/>
  <c r="AI37" i="2" a="1"/>
  <c r="AJ37" i="2" a="1"/>
  <c r="AK37" i="2" a="1"/>
  <c r="AL37" i="2" a="1"/>
  <c r="AM37" i="2" a="1"/>
  <c r="AN37" i="2" a="1"/>
  <c r="AO37" i="2" a="1"/>
  <c r="AP37" i="2" a="1"/>
  <c r="AQ37" i="2" a="1"/>
  <c r="AR37" i="2" a="1"/>
  <c r="AS37" i="2" a="1"/>
  <c r="AT37" i="2" a="1"/>
  <c r="AU37" i="2" a="1"/>
  <c r="AV37" i="2" a="1"/>
  <c r="AW37" i="2" a="1"/>
  <c r="AX37" i="2" a="1"/>
  <c r="AY37" i="2" a="1"/>
  <c r="AZ37" i="2" a="1"/>
  <c r="BA37" i="2" a="1"/>
  <c r="BB37" i="2" a="1"/>
  <c r="X38" i="2" a="1"/>
  <c r="Y38" i="2" a="1"/>
  <c r="Z38" i="2" a="1"/>
  <c r="AA38" i="2" a="1"/>
  <c r="AB38" i="2" a="1"/>
  <c r="AC38" i="2" a="1"/>
  <c r="AD38" i="2" a="1"/>
  <c r="AE38" i="2" a="1"/>
  <c r="AF38" i="2" a="1"/>
  <c r="AG38" i="2" a="1"/>
  <c r="AH38" i="2" a="1"/>
  <c r="AI38" i="2" a="1"/>
  <c r="AJ38" i="2" a="1"/>
  <c r="AK38" i="2" a="1"/>
  <c r="AL38" i="2" a="1"/>
  <c r="AM38" i="2" a="1"/>
  <c r="AN38" i="2" a="1"/>
  <c r="AO38" i="2" a="1"/>
  <c r="AP38" i="2" a="1"/>
  <c r="AQ38" i="2" a="1"/>
  <c r="AR38" i="2" a="1"/>
  <c r="AS38" i="2" a="1"/>
  <c r="AT38" i="2" a="1"/>
  <c r="AU38" i="2" a="1"/>
  <c r="AV38" i="2" a="1"/>
  <c r="AW38" i="2" a="1"/>
  <c r="AX38" i="2" a="1"/>
  <c r="AY38" i="2" a="1"/>
  <c r="AZ38" i="2" a="1"/>
  <c r="BA38" i="2" a="1"/>
  <c r="BB38" i="2" a="1"/>
  <c r="X39" i="2" a="1"/>
  <c r="Y39" i="2" a="1"/>
  <c r="Z39" i="2" a="1"/>
  <c r="AA39" i="2" a="1"/>
  <c r="AB39" i="2" a="1"/>
  <c r="AC39" i="2" a="1"/>
  <c r="AD39" i="2" a="1"/>
  <c r="AE39" i="2" a="1"/>
  <c r="AF39" i="2" a="1"/>
  <c r="AG39" i="2" a="1"/>
  <c r="AH39" i="2" a="1"/>
  <c r="AI39" i="2" a="1"/>
  <c r="AJ39" i="2" a="1"/>
  <c r="AK39" i="2" a="1"/>
  <c r="AL39" i="2" a="1"/>
  <c r="AM39" i="2" a="1"/>
  <c r="AN39" i="2" a="1"/>
  <c r="AO39" i="2" a="1"/>
  <c r="AP39" i="2" a="1"/>
  <c r="AQ39" i="2" a="1"/>
  <c r="AR39" i="2" a="1"/>
  <c r="AS39" i="2" a="1"/>
  <c r="AT39" i="2" a="1"/>
  <c r="AU39" i="2" a="1"/>
  <c r="AV39" i="2" a="1"/>
  <c r="AW39" i="2" a="1"/>
  <c r="AX39" i="2" a="1"/>
  <c r="AY39" i="2" a="1"/>
  <c r="AZ39" i="2" a="1"/>
  <c r="BA39" i="2" a="1"/>
  <c r="BB39" i="2" a="1"/>
  <c r="X40" i="2" a="1"/>
  <c r="Y40" i="2" a="1"/>
  <c r="Z40" i="2" a="1"/>
  <c r="AA40" i="2" a="1"/>
  <c r="AB40" i="2" a="1"/>
  <c r="AC40" i="2" a="1"/>
  <c r="AD40" i="2" a="1"/>
  <c r="AE40" i="2" a="1"/>
  <c r="AF40" i="2" a="1"/>
  <c r="AG40" i="2" a="1"/>
  <c r="AH40" i="2" a="1"/>
  <c r="AI40" i="2" a="1"/>
  <c r="AJ40" i="2" a="1"/>
  <c r="AK40" i="2" a="1"/>
  <c r="AL40" i="2" a="1"/>
  <c r="AM40" i="2" a="1"/>
  <c r="AN40" i="2" a="1"/>
  <c r="AO40" i="2" a="1"/>
  <c r="AP40" i="2" a="1"/>
  <c r="AQ40" i="2" a="1"/>
  <c r="AR40" i="2" a="1"/>
  <c r="AS40" i="2" a="1"/>
  <c r="AT40" i="2" a="1"/>
  <c r="AU40" i="2" a="1"/>
  <c r="AV40" i="2" a="1"/>
  <c r="AW40" i="2" a="1"/>
  <c r="AX40" i="2" a="1"/>
  <c r="AY40" i="2" a="1"/>
  <c r="AZ40" i="2" a="1"/>
  <c r="BA40" i="2" a="1"/>
  <c r="BB40" i="2" a="1"/>
  <c r="X41" i="2" a="1"/>
  <c r="Y41" i="2" a="1"/>
  <c r="Z41" i="2" a="1"/>
  <c r="AA41" i="2" a="1"/>
  <c r="AB41" i="2" a="1"/>
  <c r="AC41" i="2" a="1"/>
  <c r="AD41" i="2" a="1"/>
  <c r="AE41" i="2" a="1"/>
  <c r="AF41" i="2" a="1"/>
  <c r="AG41" i="2" a="1"/>
  <c r="AH41" i="2" a="1"/>
  <c r="AI41" i="2" a="1"/>
  <c r="AJ41" i="2" a="1"/>
  <c r="AK41" i="2" a="1"/>
  <c r="AL41" i="2" a="1"/>
  <c r="AM41" i="2" a="1"/>
  <c r="AN41" i="2" a="1"/>
  <c r="AO41" i="2" a="1"/>
  <c r="AP41" i="2" a="1"/>
  <c r="AQ41" i="2" a="1"/>
  <c r="AR41" i="2" a="1"/>
  <c r="AS41" i="2" a="1"/>
  <c r="AT41" i="2" a="1"/>
  <c r="AU41" i="2" a="1"/>
  <c r="AV41" i="2" a="1"/>
  <c r="AW41" i="2" a="1"/>
  <c r="AX41" i="2" a="1"/>
  <c r="AY41" i="2" a="1"/>
  <c r="AZ41" i="2" a="1"/>
  <c r="BA41" i="2" a="1"/>
  <c r="BB41" i="2" a="1"/>
  <c r="X42" i="2" a="1"/>
  <c r="Y42" i="2" a="1"/>
  <c r="Z42" i="2" a="1"/>
  <c r="AA42" i="2" a="1"/>
  <c r="AB42" i="2" a="1"/>
  <c r="AC42" i="2" a="1"/>
  <c r="AD42" i="2" a="1"/>
  <c r="AE42" i="2" a="1"/>
  <c r="AF42" i="2" a="1"/>
  <c r="AG42" i="2" a="1"/>
  <c r="AH42" i="2" a="1"/>
  <c r="AI42" i="2" a="1"/>
  <c r="AJ42" i="2" a="1"/>
  <c r="AK42" i="2" a="1"/>
  <c r="AL42" i="2" a="1"/>
  <c r="AM42" i="2" a="1"/>
  <c r="AN42" i="2" a="1"/>
  <c r="AO42" i="2" a="1"/>
  <c r="AP42" i="2" a="1"/>
  <c r="AQ42" i="2" a="1"/>
  <c r="AR42" i="2" a="1"/>
  <c r="AS42" i="2" a="1"/>
  <c r="AT42" i="2" a="1"/>
  <c r="AU42" i="2" a="1"/>
  <c r="AV42" i="2" a="1"/>
  <c r="AW42" i="2" a="1"/>
  <c r="AX42" i="2" a="1"/>
  <c r="AY42" i="2" a="1"/>
  <c r="AZ42" i="2" a="1"/>
  <c r="BA42" i="2" a="1"/>
  <c r="BB42" i="2" a="1"/>
  <c r="X43" i="2" a="1"/>
  <c r="Y43" i="2" a="1"/>
  <c r="Z43" i="2" a="1"/>
  <c r="AA43" i="2" a="1"/>
  <c r="AB43" i="2" a="1"/>
  <c r="AC43" i="2" a="1"/>
  <c r="AD43" i="2" a="1"/>
  <c r="AE43" i="2" a="1"/>
  <c r="AF43" i="2" a="1"/>
  <c r="AG43" i="2" a="1"/>
  <c r="AH43" i="2" a="1"/>
  <c r="AI43" i="2" a="1"/>
  <c r="AJ43" i="2" a="1"/>
  <c r="AK43" i="2" a="1"/>
  <c r="AL43" i="2" a="1"/>
  <c r="AM43" i="2" a="1"/>
  <c r="AN43" i="2" a="1"/>
  <c r="AO43" i="2" a="1"/>
  <c r="AP43" i="2" a="1"/>
  <c r="AQ43" i="2" a="1"/>
  <c r="AR43" i="2" a="1"/>
  <c r="AS43" i="2" a="1"/>
  <c r="AT43" i="2" a="1"/>
  <c r="AU43" i="2" a="1"/>
  <c r="AV43" i="2" a="1"/>
  <c r="AW43" i="2" a="1"/>
  <c r="AX43" i="2" a="1"/>
  <c r="AY43" i="2" a="1"/>
  <c r="AZ43" i="2" a="1"/>
  <c r="BA43" i="2" a="1"/>
  <c r="BB43" i="2" a="1"/>
  <c r="X44" i="2" a="1"/>
  <c r="Y44" i="2" a="1"/>
  <c r="Z44" i="2" a="1"/>
  <c r="AA44" i="2" a="1"/>
  <c r="AB44" i="2" a="1"/>
  <c r="AC44" i="2" a="1"/>
  <c r="AD44" i="2" a="1"/>
  <c r="AE44" i="2" a="1"/>
  <c r="AF44" i="2" a="1"/>
  <c r="AG44" i="2" a="1"/>
  <c r="AH44" i="2" a="1"/>
  <c r="AI44" i="2" a="1"/>
  <c r="AJ44" i="2" a="1"/>
  <c r="AK44" i="2" a="1"/>
  <c r="AL44" i="2" a="1"/>
  <c r="AM44" i="2" a="1"/>
  <c r="AN44" i="2" a="1"/>
  <c r="AO44" i="2" a="1"/>
  <c r="AP44" i="2" a="1"/>
  <c r="AQ44" i="2" a="1"/>
  <c r="AR44" i="2" a="1"/>
  <c r="AS44" i="2" a="1"/>
  <c r="AT44" i="2" a="1"/>
  <c r="AU44" i="2" a="1"/>
  <c r="AV44" i="2" a="1"/>
  <c r="AW44" i="2" a="1"/>
  <c r="AX44" i="2" a="1"/>
  <c r="AY44" i="2" a="1"/>
  <c r="AZ44" i="2" a="1"/>
  <c r="BA44" i="2" a="1"/>
  <c r="BB44" i="2" a="1"/>
  <c r="X45" i="2" a="1"/>
  <c r="Y45" i="2" a="1"/>
  <c r="Z45" i="2" a="1"/>
  <c r="AA45" i="2" a="1"/>
  <c r="AB45" i="2" a="1"/>
  <c r="AC45" i="2" a="1"/>
  <c r="AD45" i="2" a="1"/>
  <c r="AE45" i="2" a="1"/>
  <c r="AF45" i="2" a="1"/>
  <c r="AG45" i="2" a="1"/>
  <c r="AH45" i="2" a="1"/>
  <c r="AI45" i="2" a="1"/>
  <c r="AJ45" i="2" a="1"/>
  <c r="AK45" i="2" a="1"/>
  <c r="AL45" i="2" a="1"/>
  <c r="AM45" i="2" a="1"/>
  <c r="AN45" i="2" a="1"/>
  <c r="AO45" i="2" a="1"/>
  <c r="AP45" i="2" a="1"/>
  <c r="AQ45" i="2" a="1"/>
  <c r="AR45" i="2" a="1"/>
  <c r="AS45" i="2" a="1"/>
  <c r="AT45" i="2" a="1"/>
  <c r="AU45" i="2" a="1"/>
  <c r="AV45" i="2" a="1"/>
  <c r="AW45" i="2" a="1"/>
  <c r="AX45" i="2" a="1"/>
  <c r="AY45" i="2" a="1"/>
  <c r="AZ45" i="2" a="1"/>
  <c r="BA45" i="2" a="1"/>
  <c r="BB45" i="2" a="1"/>
  <c r="X46" i="2" a="1"/>
  <c r="Y46" i="2" a="1"/>
  <c r="Z46" i="2" a="1"/>
  <c r="AA46" i="2" a="1"/>
  <c r="AB46" i="2" a="1"/>
  <c r="AC46" i="2" a="1"/>
  <c r="AD46" i="2" a="1"/>
  <c r="AE46" i="2" a="1"/>
  <c r="AF46" i="2" a="1"/>
  <c r="AG46" i="2" a="1"/>
  <c r="AH46" i="2" a="1"/>
  <c r="AI46" i="2" a="1"/>
  <c r="AJ46" i="2" a="1"/>
  <c r="AK46" i="2" a="1"/>
  <c r="AL46" i="2" a="1"/>
  <c r="AM46" i="2" a="1"/>
  <c r="AN46" i="2" a="1"/>
  <c r="AO46" i="2" a="1"/>
  <c r="AP46" i="2" a="1"/>
  <c r="AQ46" i="2" a="1"/>
  <c r="AR46" i="2" a="1"/>
  <c r="AS46" i="2" a="1"/>
  <c r="AT46" i="2" a="1"/>
  <c r="AU46" i="2" a="1"/>
  <c r="AV46" i="2" a="1"/>
  <c r="AW46" i="2" a="1"/>
  <c r="AX46" i="2" a="1"/>
  <c r="AY46" i="2" a="1"/>
  <c r="AZ46" i="2" a="1"/>
  <c r="BA46" i="2" a="1"/>
  <c r="BB46" i="2" a="1"/>
  <c r="X47" i="2" a="1"/>
  <c r="Y47" i="2" a="1"/>
  <c r="Z47" i="2" a="1"/>
  <c r="AA47" i="2" a="1"/>
  <c r="AB47" i="2" a="1"/>
  <c r="AC47" i="2" a="1"/>
  <c r="AD47" i="2" a="1"/>
  <c r="AE47" i="2" a="1"/>
  <c r="AF47" i="2" a="1"/>
  <c r="AG47" i="2" a="1"/>
  <c r="AH47" i="2" a="1"/>
  <c r="AI47" i="2" a="1"/>
  <c r="AJ47" i="2" a="1"/>
  <c r="AK47" i="2" a="1"/>
  <c r="AL47" i="2" a="1"/>
  <c r="AM47" i="2" a="1"/>
  <c r="AN47" i="2" a="1"/>
  <c r="AO47" i="2" a="1"/>
  <c r="AP47" i="2" a="1"/>
  <c r="AQ47" i="2" a="1"/>
  <c r="AR47" i="2" a="1"/>
  <c r="AS47" i="2" a="1"/>
  <c r="AT47" i="2" a="1"/>
  <c r="AU47" i="2" a="1"/>
  <c r="AV47" i="2" a="1"/>
  <c r="AW47" i="2" a="1"/>
  <c r="AX47" i="2" a="1"/>
  <c r="AY47" i="2" a="1"/>
  <c r="AZ47" i="2" a="1"/>
  <c r="BA47" i="2" a="1"/>
  <c r="BB47" i="2" a="1"/>
  <c r="X48" i="2" a="1"/>
  <c r="Y48" i="2" a="1"/>
  <c r="Z48" i="2" a="1"/>
  <c r="AA48" i="2" a="1"/>
  <c r="AB48" i="2" a="1"/>
  <c r="AC48" i="2" a="1"/>
  <c r="AD48" i="2" a="1"/>
  <c r="AE48" i="2" a="1"/>
  <c r="AF48" i="2" a="1"/>
  <c r="AG48" i="2" a="1"/>
  <c r="AH48" i="2" a="1"/>
  <c r="AI48" i="2" a="1"/>
  <c r="AJ48" i="2" a="1"/>
  <c r="AK48" i="2" a="1"/>
  <c r="AL48" i="2" a="1"/>
  <c r="AM48" i="2" a="1"/>
  <c r="AN48" i="2" a="1"/>
  <c r="AO48" i="2" a="1"/>
  <c r="AP48" i="2" a="1"/>
  <c r="AQ48" i="2" a="1"/>
  <c r="AR48" i="2" a="1"/>
  <c r="AS48" i="2" a="1"/>
  <c r="AT48" i="2" a="1"/>
  <c r="AU48" i="2" a="1"/>
  <c r="AV48" i="2" a="1"/>
  <c r="AW48" i="2" a="1"/>
  <c r="AX48" i="2" a="1"/>
  <c r="AY48" i="2" a="1"/>
  <c r="AZ48" i="2" a="1"/>
  <c r="BA48" i="2" a="1"/>
  <c r="BB48" i="2" a="1"/>
  <c r="X49" i="2" a="1"/>
  <c r="Y49" i="2" a="1"/>
  <c r="Z49" i="2" a="1"/>
  <c r="AA49" i="2" a="1"/>
  <c r="AB49" i="2" a="1"/>
  <c r="AC49" i="2" a="1"/>
  <c r="AD49" i="2" a="1"/>
  <c r="AE49" i="2" a="1"/>
  <c r="AF49" i="2" a="1"/>
  <c r="AG49" i="2" a="1"/>
  <c r="AH49" i="2" a="1"/>
  <c r="AI49" i="2" a="1"/>
  <c r="AJ49" i="2" a="1"/>
  <c r="AK49" i="2" a="1"/>
  <c r="AL49" i="2" a="1"/>
  <c r="AM49" i="2" a="1"/>
  <c r="AN49" i="2" a="1"/>
  <c r="AO49" i="2" a="1"/>
  <c r="AP49" i="2" a="1"/>
  <c r="AQ49" i="2" a="1"/>
  <c r="AR49" i="2" a="1"/>
  <c r="AS49" i="2" a="1"/>
  <c r="AT49" i="2" a="1"/>
  <c r="AU49" i="2" a="1"/>
  <c r="AV49" i="2" a="1"/>
  <c r="AW49" i="2" a="1"/>
  <c r="AX49" i="2" a="1"/>
  <c r="AY49" i="2" a="1"/>
  <c r="AZ49" i="2" a="1"/>
  <c r="BA49" i="2" a="1"/>
  <c r="BB49" i="2" a="1"/>
  <c r="X50" i="2" a="1"/>
  <c r="Y50" i="2" a="1"/>
  <c r="Z50" i="2" a="1"/>
  <c r="AA50" i="2" a="1"/>
  <c r="AB50" i="2" a="1"/>
  <c r="AC50" i="2" a="1"/>
  <c r="AD50" i="2" a="1"/>
  <c r="AE50" i="2" a="1"/>
  <c r="AF50" i="2" a="1"/>
  <c r="AG50" i="2" a="1"/>
  <c r="AH50" i="2" a="1"/>
  <c r="AI50" i="2" a="1"/>
  <c r="AJ50" i="2" a="1"/>
  <c r="AK50" i="2" a="1"/>
  <c r="AL50" i="2" a="1"/>
  <c r="AM50" i="2" a="1"/>
  <c r="AN50" i="2" a="1"/>
  <c r="AO50" i="2" a="1"/>
  <c r="AP50" i="2" a="1"/>
  <c r="AQ50" i="2" a="1"/>
  <c r="AR50" i="2" a="1"/>
  <c r="AS50" i="2" a="1"/>
  <c r="AT50" i="2" a="1"/>
  <c r="AU50" i="2" a="1"/>
  <c r="AV50" i="2" a="1"/>
  <c r="AW50" i="2" a="1"/>
  <c r="AX50" i="2" a="1"/>
  <c r="AY50" i="2" a="1"/>
  <c r="AZ50" i="2" a="1"/>
  <c r="BA50" i="2" a="1"/>
  <c r="BB50" i="2" a="1"/>
  <c r="X51" i="2" a="1"/>
  <c r="Y51" i="2" a="1"/>
  <c r="Z51" i="2" a="1"/>
  <c r="AA51" i="2" a="1"/>
  <c r="AB51" i="2" a="1"/>
  <c r="AC51" i="2" a="1"/>
  <c r="AD51" i="2" a="1"/>
  <c r="AE51" i="2" a="1"/>
  <c r="AF51" i="2" a="1"/>
  <c r="AG51" i="2" a="1"/>
  <c r="AH51" i="2" a="1"/>
  <c r="AI51" i="2" a="1"/>
  <c r="AJ51" i="2" a="1"/>
  <c r="AK51" i="2" a="1"/>
  <c r="AL51" i="2" a="1"/>
  <c r="AM51" i="2" a="1"/>
  <c r="AN51" i="2" a="1"/>
  <c r="AO51" i="2" a="1"/>
  <c r="AP51" i="2" a="1"/>
  <c r="AQ51" i="2" a="1"/>
  <c r="AR51" i="2" a="1"/>
  <c r="AS51" i="2" a="1"/>
  <c r="AT51" i="2" a="1"/>
  <c r="AU51" i="2" a="1"/>
  <c r="AV51" i="2" a="1"/>
  <c r="AW51" i="2" a="1"/>
  <c r="AX51" i="2" a="1"/>
  <c r="AY51" i="2" a="1"/>
  <c r="AZ51" i="2" a="1"/>
  <c r="BA51" i="2" a="1"/>
  <c r="BB51" i="2" a="1"/>
  <c r="X52" i="2" a="1"/>
  <c r="Y52" i="2" a="1"/>
  <c r="Z52" i="2" a="1"/>
  <c r="AA52" i="2" a="1"/>
  <c r="AB52" i="2" a="1"/>
  <c r="AC52" i="2" a="1"/>
  <c r="AD52" i="2" a="1"/>
  <c r="AE52" i="2" a="1"/>
  <c r="AF52" i="2" a="1"/>
  <c r="AG52" i="2" a="1"/>
  <c r="AH52" i="2" a="1"/>
  <c r="AI52" i="2" a="1"/>
  <c r="AJ52" i="2" a="1"/>
  <c r="AK52" i="2" a="1"/>
  <c r="AL52" i="2" a="1"/>
  <c r="AM52" i="2" a="1"/>
  <c r="AN52" i="2" a="1"/>
  <c r="AO52" i="2" a="1"/>
  <c r="AP52" i="2" a="1"/>
  <c r="AQ52" i="2" a="1"/>
  <c r="AR52" i="2" a="1"/>
  <c r="AS52" i="2" a="1"/>
  <c r="AT52" i="2" a="1"/>
  <c r="AU52" i="2" a="1"/>
  <c r="AV52" i="2" a="1"/>
  <c r="AW52" i="2" a="1"/>
  <c r="AX52" i="2" a="1"/>
  <c r="AY52" i="2" a="1"/>
  <c r="AZ52" i="2" a="1"/>
  <c r="BA52" i="2" a="1"/>
  <c r="BB52" i="2" a="1"/>
  <c r="X53" i="2" a="1"/>
  <c r="Y53" i="2" a="1"/>
  <c r="Z53" i="2" a="1"/>
  <c r="AA53" i="2" a="1"/>
  <c r="AB53" i="2" a="1"/>
  <c r="AC53" i="2" a="1"/>
  <c r="AD53" i="2" a="1"/>
  <c r="AE53" i="2" a="1"/>
  <c r="AF53" i="2" a="1"/>
  <c r="AG53" i="2" a="1"/>
  <c r="AH53" i="2" a="1"/>
  <c r="AI53" i="2" a="1"/>
  <c r="AJ53" i="2" a="1"/>
  <c r="AK53" i="2" a="1"/>
  <c r="AL53" i="2" a="1"/>
  <c r="AM53" i="2" a="1"/>
  <c r="AN53" i="2" a="1"/>
  <c r="AO53" i="2" a="1"/>
  <c r="AP53" i="2" a="1"/>
  <c r="AQ53" i="2" a="1"/>
  <c r="AR53" i="2" a="1"/>
  <c r="AS53" i="2" a="1"/>
  <c r="AT53" i="2" a="1"/>
  <c r="AU53" i="2" a="1"/>
  <c r="AV53" i="2" a="1"/>
  <c r="AW53" i="2" a="1"/>
  <c r="AX53" i="2" a="1"/>
  <c r="AY53" i="2" a="1"/>
  <c r="AZ53" i="2" a="1"/>
  <c r="BA53" i="2" a="1"/>
  <c r="BB53" i="2" a="1"/>
  <c r="X54" i="2" a="1"/>
  <c r="Y54" i="2" a="1"/>
  <c r="Z54" i="2" a="1"/>
  <c r="AA54" i="2" a="1"/>
  <c r="AB54" i="2" a="1"/>
  <c r="AC54" i="2" a="1"/>
  <c r="AD54" i="2" a="1"/>
  <c r="AE54" i="2" a="1"/>
  <c r="AF54" i="2" a="1"/>
  <c r="AG54" i="2" a="1"/>
  <c r="AH54" i="2" a="1"/>
  <c r="AI54" i="2" a="1"/>
  <c r="AJ54" i="2" a="1"/>
  <c r="AK54" i="2" a="1"/>
  <c r="AL54" i="2" a="1"/>
  <c r="AM54" i="2" a="1"/>
  <c r="AN54" i="2" a="1"/>
  <c r="AO54" i="2" a="1"/>
  <c r="AP54" i="2" a="1"/>
  <c r="AQ54" i="2" a="1"/>
  <c r="AR54" i="2" a="1"/>
  <c r="AS54" i="2" a="1"/>
  <c r="AT54" i="2" a="1"/>
  <c r="AU54" i="2" a="1"/>
  <c r="AV54" i="2" a="1"/>
  <c r="AW54" i="2" a="1"/>
  <c r="AX54" i="2" a="1"/>
  <c r="AY54" i="2" a="1"/>
  <c r="AZ54" i="2" a="1"/>
  <c r="BA54" i="2" a="1"/>
  <c r="BB54" i="2" a="1"/>
  <c r="X55" i="2" a="1"/>
  <c r="Y55" i="2" a="1"/>
  <c r="Z55" i="2" a="1"/>
  <c r="AA55" i="2" a="1"/>
  <c r="AB55" i="2" a="1"/>
  <c r="AC55" i="2" a="1"/>
  <c r="AD55" i="2" a="1"/>
  <c r="AE55" i="2" a="1"/>
  <c r="AF55" i="2" a="1"/>
  <c r="AG55" i="2" a="1"/>
  <c r="AH55" i="2" a="1"/>
  <c r="AI55" i="2" a="1"/>
  <c r="AJ55" i="2" a="1"/>
  <c r="AK55" i="2" a="1"/>
  <c r="AL55" i="2" a="1"/>
  <c r="AM55" i="2" a="1"/>
  <c r="AN55" i="2" a="1"/>
  <c r="AO55" i="2" a="1"/>
  <c r="AP55" i="2" a="1"/>
  <c r="AQ55" i="2" a="1"/>
  <c r="AR55" i="2" a="1"/>
  <c r="AS55" i="2" a="1"/>
  <c r="AT55" i="2" a="1"/>
  <c r="AU55" i="2" a="1"/>
  <c r="AV55" i="2" a="1"/>
  <c r="AW55" i="2" a="1"/>
  <c r="AX55" i="2" a="1"/>
  <c r="AY55" i="2" a="1"/>
  <c r="AZ55" i="2" a="1"/>
  <c r="BA55" i="2" a="1"/>
  <c r="BB55" i="2" a="1"/>
  <c r="X56" i="2" a="1"/>
  <c r="Y56" i="2" a="1"/>
  <c r="Z56" i="2" a="1"/>
  <c r="AA56" i="2" a="1"/>
  <c r="AB56" i="2" a="1"/>
  <c r="AC56" i="2" a="1"/>
  <c r="AD56" i="2" a="1"/>
  <c r="AE56" i="2" a="1"/>
  <c r="AF56" i="2" a="1"/>
  <c r="AG56" i="2" a="1"/>
  <c r="AH56" i="2" a="1"/>
  <c r="AI56" i="2" a="1"/>
  <c r="AJ56" i="2" a="1"/>
  <c r="AK56" i="2" a="1"/>
  <c r="AL56" i="2" a="1"/>
  <c r="AM56" i="2" a="1"/>
  <c r="AN56" i="2" a="1"/>
  <c r="AO56" i="2" a="1"/>
  <c r="AP56" i="2" a="1"/>
  <c r="AQ56" i="2" a="1"/>
  <c r="AR56" i="2" a="1"/>
  <c r="AS56" i="2" a="1"/>
  <c r="AT56" i="2" a="1"/>
  <c r="AU56" i="2" a="1"/>
  <c r="AV56" i="2" a="1"/>
  <c r="AW56" i="2" a="1"/>
  <c r="AX56" i="2" a="1"/>
  <c r="AY56" i="2" a="1"/>
  <c r="AZ56" i="2" a="1"/>
  <c r="BA56" i="2" a="1"/>
  <c r="BB56" i="2" a="1"/>
  <c r="X57" i="2" a="1"/>
  <c r="Y57" i="2" a="1"/>
  <c r="Z57" i="2" a="1"/>
  <c r="AA57" i="2" a="1"/>
  <c r="AB57" i="2" a="1"/>
  <c r="AC57" i="2" a="1"/>
  <c r="AD57" i="2" a="1"/>
  <c r="AE57" i="2" a="1"/>
  <c r="AF57" i="2" a="1"/>
  <c r="AG57" i="2" a="1"/>
  <c r="AH57" i="2" a="1"/>
  <c r="AI57" i="2" a="1"/>
  <c r="AJ57" i="2" a="1"/>
  <c r="AK57" i="2" a="1"/>
  <c r="AL57" i="2" a="1"/>
  <c r="AM57" i="2" a="1"/>
  <c r="AN57" i="2" a="1"/>
  <c r="AO57" i="2" a="1"/>
  <c r="AP57" i="2" a="1"/>
  <c r="AQ57" i="2" a="1"/>
  <c r="AR57" i="2" a="1"/>
  <c r="AS57" i="2" a="1"/>
  <c r="AT57" i="2" a="1"/>
  <c r="AU57" i="2" a="1"/>
  <c r="AV57" i="2" a="1"/>
  <c r="AW57" i="2" a="1"/>
  <c r="AX57" i="2" a="1"/>
  <c r="AY57" i="2" a="1"/>
  <c r="AZ57" i="2" a="1"/>
  <c r="BA57" i="2" a="1"/>
  <c r="BB57" i="2" a="1"/>
  <c r="X58" i="2" a="1"/>
  <c r="Y58" i="2" a="1"/>
  <c r="Z58" i="2" a="1"/>
  <c r="AA58" i="2" a="1"/>
  <c r="AB58" i="2" a="1"/>
  <c r="AC58" i="2" a="1"/>
  <c r="AD58" i="2" a="1"/>
  <c r="AE58" i="2" a="1"/>
  <c r="AF58" i="2" a="1"/>
  <c r="AG58" i="2" a="1"/>
  <c r="AH58" i="2" a="1"/>
  <c r="AI58" i="2" a="1"/>
  <c r="AJ58" i="2" a="1"/>
  <c r="AK58" i="2" a="1"/>
  <c r="AL58" i="2" a="1"/>
  <c r="AM58" i="2" a="1"/>
  <c r="AN58" i="2" a="1"/>
  <c r="AO58" i="2" a="1"/>
  <c r="AP58" i="2" a="1"/>
  <c r="AQ58" i="2" a="1"/>
  <c r="AR58" i="2" a="1"/>
  <c r="AS58" i="2" a="1"/>
  <c r="AT58" i="2" a="1"/>
  <c r="AU58" i="2" a="1"/>
  <c r="AV58" i="2" a="1"/>
  <c r="AW58" i="2" a="1"/>
  <c r="AX58" i="2" a="1"/>
  <c r="AY58" i="2" a="1"/>
  <c r="AZ58" i="2" a="1"/>
  <c r="BA58" i="2" a="1"/>
  <c r="BB58" i="2" a="1"/>
  <c r="X59" i="2" a="1"/>
  <c r="Y59" i="2" a="1"/>
  <c r="Z59" i="2" a="1"/>
  <c r="AA59" i="2" a="1"/>
  <c r="AB59" i="2" a="1"/>
  <c r="AC59" i="2" a="1"/>
  <c r="AD59" i="2" a="1"/>
  <c r="AE59" i="2" a="1"/>
  <c r="AF59" i="2" a="1"/>
  <c r="AG59" i="2" a="1"/>
  <c r="AH59" i="2" a="1"/>
  <c r="AI59" i="2" a="1"/>
  <c r="AJ59" i="2" a="1"/>
  <c r="AK59" i="2" a="1"/>
  <c r="AL59" i="2" a="1"/>
  <c r="AM59" i="2" a="1"/>
  <c r="AN59" i="2" a="1"/>
  <c r="AO59" i="2" a="1"/>
  <c r="AP59" i="2" a="1"/>
  <c r="AQ59" i="2" a="1"/>
  <c r="AR59" i="2" a="1"/>
  <c r="AS59" i="2" a="1"/>
  <c r="AT59" i="2" a="1"/>
  <c r="AU59" i="2" a="1"/>
  <c r="AV59" i="2" a="1"/>
  <c r="AW59" i="2" a="1"/>
  <c r="AX59" i="2" a="1"/>
  <c r="AY59" i="2" a="1"/>
  <c r="AZ59" i="2" a="1"/>
  <c r="BA59" i="2" a="1"/>
  <c r="BB59" i="2" a="1"/>
  <c r="X60" i="2" a="1"/>
  <c r="Y60" i="2" a="1"/>
  <c r="Z60" i="2" a="1"/>
  <c r="AA60" i="2" a="1"/>
  <c r="AB60" i="2" a="1"/>
  <c r="AC60" i="2" a="1"/>
  <c r="AD60" i="2" a="1"/>
  <c r="AE60" i="2" a="1"/>
  <c r="AF60" i="2" a="1"/>
  <c r="AG60" i="2" a="1"/>
  <c r="AH60" i="2" a="1"/>
  <c r="AI60" i="2" a="1"/>
  <c r="AJ60" i="2" a="1"/>
  <c r="AK60" i="2" a="1"/>
  <c r="AL60" i="2" a="1"/>
  <c r="AM60" i="2" a="1"/>
  <c r="AN60" i="2" a="1"/>
  <c r="AO60" i="2" a="1"/>
  <c r="AP60" i="2" a="1"/>
  <c r="AQ60" i="2" a="1"/>
  <c r="AR60" i="2" a="1"/>
  <c r="AS60" i="2" a="1"/>
  <c r="AT60" i="2" a="1"/>
  <c r="AU60" i="2" a="1"/>
  <c r="AV60" i="2" a="1"/>
  <c r="AW60" i="2" a="1"/>
  <c r="AX60" i="2" a="1"/>
  <c r="AY60" i="2" a="1"/>
  <c r="AZ60" i="2" a="1"/>
  <c r="BA60" i="2" a="1"/>
  <c r="BB60" i="2" a="1"/>
  <c r="X61" i="2" a="1"/>
  <c r="Y61" i="2" a="1"/>
  <c r="Z61" i="2" a="1"/>
  <c r="AA61" i="2" a="1"/>
  <c r="AB61" i="2" a="1"/>
  <c r="AC61" i="2" a="1"/>
  <c r="AD61" i="2" a="1"/>
  <c r="AE61" i="2" a="1"/>
  <c r="AF61" i="2" a="1"/>
  <c r="AG61" i="2" a="1"/>
  <c r="AH61" i="2" a="1"/>
  <c r="AI61" i="2" a="1"/>
  <c r="AJ61" i="2" a="1"/>
  <c r="AK61" i="2" a="1"/>
  <c r="AL61" i="2" a="1"/>
  <c r="AM61" i="2" a="1"/>
  <c r="AN61" i="2" a="1"/>
  <c r="AO61" i="2" a="1"/>
  <c r="AP61" i="2" a="1"/>
  <c r="AQ61" i="2" a="1"/>
  <c r="AR61" i="2" a="1"/>
  <c r="AS61" i="2" a="1"/>
  <c r="AT61" i="2" a="1"/>
  <c r="AU61" i="2" a="1"/>
  <c r="AV61" i="2" a="1"/>
  <c r="AW61" i="2" a="1"/>
  <c r="AX61" i="2" a="1"/>
  <c r="AY61" i="2" a="1"/>
  <c r="AZ61" i="2" a="1"/>
  <c r="BA61" i="2" a="1"/>
  <c r="BB61" i="2" a="1"/>
  <c r="X62" i="2" a="1"/>
  <c r="Y62" i="2" a="1"/>
  <c r="Z62" i="2" a="1"/>
  <c r="AA62" i="2" a="1"/>
  <c r="AB62" i="2" a="1"/>
  <c r="AC62" i="2" a="1"/>
  <c r="AD62" i="2" a="1"/>
  <c r="AE62" i="2" a="1"/>
  <c r="AF62" i="2" a="1"/>
  <c r="AG62" i="2" a="1"/>
  <c r="AH62" i="2" a="1"/>
  <c r="AI62" i="2" a="1"/>
  <c r="AJ62" i="2" a="1"/>
  <c r="AK62" i="2" a="1"/>
  <c r="AL62" i="2" a="1"/>
  <c r="AM62" i="2" a="1"/>
  <c r="AN62" i="2" a="1"/>
  <c r="AO62" i="2" a="1"/>
  <c r="AP62" i="2" a="1"/>
  <c r="AQ62" i="2" a="1"/>
  <c r="AR62" i="2" a="1"/>
  <c r="AS62" i="2" a="1"/>
  <c r="AT62" i="2" a="1"/>
  <c r="AU62" i="2" a="1"/>
  <c r="AV62" i="2" a="1"/>
  <c r="AW62" i="2" a="1"/>
  <c r="AX62" i="2" a="1"/>
  <c r="AY62" i="2" a="1"/>
  <c r="AZ62" i="2" a="1"/>
  <c r="BA62" i="2" a="1"/>
  <c r="BB62" i="2" a="1"/>
  <c r="X63" i="2" a="1"/>
  <c r="Y63" i="2" a="1"/>
  <c r="Z63" i="2" a="1"/>
  <c r="AA63" i="2" a="1"/>
  <c r="AB63" i="2" a="1"/>
  <c r="AC63" i="2" a="1"/>
  <c r="AD63" i="2" a="1"/>
  <c r="AE63" i="2" a="1"/>
  <c r="AF63" i="2" a="1"/>
  <c r="AG63" i="2" a="1"/>
  <c r="AH63" i="2" a="1"/>
  <c r="AI63" i="2" a="1"/>
  <c r="AJ63" i="2" a="1"/>
  <c r="AK63" i="2" a="1"/>
  <c r="AL63" i="2" a="1"/>
  <c r="AM63" i="2" a="1"/>
  <c r="AN63" i="2" a="1"/>
  <c r="AO63" i="2" a="1"/>
  <c r="AP63" i="2" a="1"/>
  <c r="AQ63" i="2" a="1"/>
  <c r="AR63" i="2" a="1"/>
  <c r="AS63" i="2" a="1"/>
  <c r="AT63" i="2" a="1"/>
  <c r="AU63" i="2" a="1"/>
  <c r="AV63" i="2" a="1"/>
  <c r="AW63" i="2" a="1"/>
  <c r="AX63" i="2" a="1"/>
  <c r="AY63" i="2" a="1"/>
  <c r="AZ63" i="2" a="1"/>
  <c r="BA63" i="2" a="1"/>
  <c r="BB63" i="2" a="1"/>
  <c r="X64" i="2" a="1"/>
  <c r="Y64" i="2" a="1"/>
  <c r="Z64" i="2" a="1"/>
  <c r="AA64" i="2" a="1"/>
  <c r="AB64" i="2" a="1"/>
  <c r="AC64" i="2" a="1"/>
  <c r="AD64" i="2" a="1"/>
  <c r="AE64" i="2" a="1"/>
  <c r="AF64" i="2" a="1"/>
  <c r="AG64" i="2" a="1"/>
  <c r="AH64" i="2" a="1"/>
  <c r="AI64" i="2" a="1"/>
  <c r="AJ64" i="2" a="1"/>
  <c r="AK64" i="2" a="1"/>
  <c r="AL64" i="2" a="1"/>
  <c r="AM64" i="2" a="1"/>
  <c r="AN64" i="2" a="1"/>
  <c r="AO64" i="2" a="1"/>
  <c r="AP64" i="2" a="1"/>
  <c r="AQ64" i="2" a="1"/>
  <c r="AR64" i="2" a="1"/>
  <c r="AS64" i="2" a="1"/>
  <c r="AT64" i="2" a="1"/>
  <c r="AU64" i="2" a="1"/>
  <c r="AV64" i="2" a="1"/>
  <c r="AW64" i="2" a="1"/>
  <c r="AX64" i="2" a="1"/>
  <c r="AY64" i="2" a="1"/>
  <c r="AZ64" i="2" a="1"/>
  <c r="BA64" i="2" a="1"/>
  <c r="BB64" i="2" a="1"/>
  <c r="X65" i="2" a="1"/>
  <c r="Y65" i="2" a="1"/>
  <c r="Z65" i="2" a="1"/>
  <c r="AA65" i="2" a="1"/>
  <c r="AB65" i="2" a="1"/>
  <c r="AC65" i="2" a="1"/>
  <c r="AD65" i="2" a="1"/>
  <c r="AE65" i="2" a="1"/>
  <c r="AF65" i="2" a="1"/>
  <c r="AG65" i="2" a="1"/>
  <c r="AH65" i="2" a="1"/>
  <c r="AI65" i="2" a="1"/>
  <c r="AJ65" i="2" a="1"/>
  <c r="AK65" i="2" a="1"/>
  <c r="AL65" i="2" a="1"/>
  <c r="AM65" i="2" a="1"/>
  <c r="AN65" i="2" a="1"/>
  <c r="AO65" i="2" a="1"/>
  <c r="AP65" i="2" a="1"/>
  <c r="AQ65" i="2" a="1"/>
  <c r="AR65" i="2" a="1"/>
  <c r="AS65" i="2" a="1"/>
  <c r="AT65" i="2" a="1"/>
  <c r="AU65" i="2" a="1"/>
  <c r="AV65" i="2" a="1"/>
  <c r="AW65" i="2" a="1"/>
  <c r="AX65" i="2" a="1"/>
  <c r="AY65" i="2" a="1"/>
  <c r="AZ65" i="2" a="1"/>
  <c r="BA65" i="2" a="1"/>
  <c r="BB65" i="2" a="1"/>
  <c r="X66" i="2" a="1"/>
  <c r="Y66" i="2" a="1"/>
  <c r="Z66" i="2" a="1"/>
  <c r="AA66" i="2" a="1"/>
  <c r="AB66" i="2" a="1"/>
  <c r="AC66" i="2" a="1"/>
  <c r="AD66" i="2" a="1"/>
  <c r="AE66" i="2" a="1"/>
  <c r="AF66" i="2" a="1"/>
  <c r="AG66" i="2" a="1"/>
  <c r="AH66" i="2" a="1"/>
  <c r="AI66" i="2" a="1"/>
  <c r="AJ66" i="2" a="1"/>
  <c r="AK66" i="2" a="1"/>
  <c r="AL66" i="2" a="1"/>
  <c r="AM66" i="2" a="1"/>
  <c r="AN66" i="2" a="1"/>
  <c r="AO66" i="2" a="1"/>
  <c r="AP66" i="2" a="1"/>
  <c r="AQ66" i="2" a="1"/>
  <c r="AR66" i="2" a="1"/>
  <c r="AS66" i="2" a="1"/>
  <c r="AT66" i="2" a="1"/>
  <c r="AU66" i="2" a="1"/>
  <c r="AV66" i="2" a="1"/>
  <c r="AW66" i="2" a="1"/>
  <c r="AX66" i="2" a="1"/>
  <c r="AY66" i="2" a="1"/>
  <c r="AZ66" i="2" a="1"/>
  <c r="BA66" i="2" a="1"/>
  <c r="BB66" i="2" a="1"/>
  <c r="X67" i="2" a="1"/>
  <c r="Y67" i="2" a="1"/>
  <c r="Z67" i="2" a="1"/>
  <c r="AA67" i="2" a="1"/>
  <c r="AB67" i="2" a="1"/>
  <c r="AC67" i="2" a="1"/>
  <c r="AD67" i="2" a="1"/>
  <c r="AE67" i="2" a="1"/>
  <c r="AF67" i="2" a="1"/>
  <c r="AG67" i="2" a="1"/>
  <c r="AH67" i="2" a="1"/>
  <c r="AI67" i="2" a="1"/>
  <c r="AJ67" i="2" a="1"/>
  <c r="AK67" i="2" a="1"/>
  <c r="AL67" i="2" a="1"/>
  <c r="AM67" i="2" a="1"/>
  <c r="AN67" i="2" a="1"/>
  <c r="AO67" i="2" a="1"/>
  <c r="AP67" i="2" a="1"/>
  <c r="AQ67" i="2" a="1"/>
  <c r="AR67" i="2" a="1"/>
  <c r="AS67" i="2" a="1"/>
  <c r="AT67" i="2" a="1"/>
  <c r="AU67" i="2" a="1"/>
  <c r="AV67" i="2" a="1"/>
  <c r="AW67" i="2" a="1"/>
  <c r="AX67" i="2" a="1"/>
  <c r="AY67" i="2" a="1"/>
  <c r="AZ67" i="2" a="1"/>
  <c r="BA67" i="2" a="1"/>
  <c r="BB67" i="2" a="1"/>
  <c r="X68" i="2" a="1"/>
  <c r="Y68" i="2" a="1"/>
  <c r="Z68" i="2" a="1"/>
  <c r="AA68" i="2" a="1"/>
  <c r="AB68" i="2" a="1"/>
  <c r="AC68" i="2" a="1"/>
  <c r="AD68" i="2" a="1"/>
  <c r="AE68" i="2" a="1"/>
  <c r="AF68" i="2" a="1"/>
  <c r="AG68" i="2" a="1"/>
  <c r="AH68" i="2" a="1"/>
  <c r="AI68" i="2" a="1"/>
  <c r="AJ68" i="2" a="1"/>
  <c r="AK68" i="2" a="1"/>
  <c r="AL68" i="2" a="1"/>
  <c r="AM68" i="2" a="1"/>
  <c r="AN68" i="2" a="1"/>
  <c r="AO68" i="2" a="1"/>
  <c r="AP68" i="2" a="1"/>
  <c r="AQ68" i="2" a="1"/>
  <c r="AR68" i="2" a="1"/>
  <c r="AS68" i="2" a="1"/>
  <c r="AT68" i="2" a="1"/>
  <c r="AU68" i="2" a="1"/>
  <c r="AV68" i="2" a="1"/>
  <c r="AW68" i="2" a="1"/>
  <c r="AX68" i="2" a="1"/>
  <c r="AY68" i="2" a="1"/>
  <c r="AZ68" i="2" a="1"/>
  <c r="BA68" i="2" a="1"/>
  <c r="BB68" i="2" a="1"/>
  <c r="X69" i="2" a="1"/>
  <c r="Y69" i="2" a="1"/>
  <c r="Z69" i="2" a="1"/>
  <c r="AA69" i="2" a="1"/>
  <c r="AB69" i="2" a="1"/>
  <c r="AC69" i="2" a="1"/>
  <c r="AD69" i="2" a="1"/>
  <c r="AE69" i="2" a="1"/>
  <c r="AF69" i="2" a="1"/>
  <c r="AG69" i="2" a="1"/>
  <c r="AH69" i="2" a="1"/>
  <c r="AI69" i="2" a="1"/>
  <c r="AJ69" i="2" a="1"/>
  <c r="AK69" i="2" a="1"/>
  <c r="AL69" i="2" a="1"/>
  <c r="AM69" i="2" a="1"/>
  <c r="AN69" i="2" a="1"/>
  <c r="AO69" i="2" a="1"/>
  <c r="AP69" i="2" a="1"/>
  <c r="AQ69" i="2" a="1"/>
  <c r="AR69" i="2" a="1"/>
  <c r="AS69" i="2" a="1"/>
  <c r="AT69" i="2" a="1"/>
  <c r="AU69" i="2" a="1"/>
  <c r="AV69" i="2" a="1"/>
  <c r="AW69" i="2" a="1"/>
  <c r="AX69" i="2" a="1"/>
  <c r="AY69" i="2" a="1"/>
  <c r="AZ69" i="2" a="1"/>
  <c r="BA69" i="2" a="1"/>
  <c r="BB69" i="2" a="1"/>
  <c r="X70" i="2" a="1"/>
  <c r="Y70" i="2" a="1"/>
  <c r="Z70" i="2" a="1"/>
  <c r="AA70" i="2" a="1"/>
  <c r="AB70" i="2" a="1"/>
  <c r="AC70" i="2" a="1"/>
  <c r="AD70" i="2" a="1"/>
  <c r="AE70" i="2" a="1"/>
  <c r="AF70" i="2" a="1"/>
  <c r="AG70" i="2" a="1"/>
  <c r="AH70" i="2" a="1"/>
  <c r="AI70" i="2" a="1"/>
  <c r="AJ70" i="2" a="1"/>
  <c r="AK70" i="2" a="1"/>
  <c r="AL70" i="2" a="1"/>
  <c r="AM70" i="2" a="1"/>
  <c r="AN70" i="2" a="1"/>
  <c r="AO70" i="2" a="1"/>
  <c r="AP70" i="2" a="1"/>
  <c r="AQ70" i="2" a="1"/>
  <c r="AR70" i="2" a="1"/>
  <c r="AS70" i="2" a="1"/>
  <c r="AT70" i="2" a="1"/>
  <c r="AU70" i="2" a="1"/>
  <c r="AV70" i="2" a="1"/>
  <c r="AW70" i="2" a="1"/>
  <c r="AX70" i="2" a="1"/>
  <c r="AY70" i="2" a="1"/>
  <c r="AZ70" i="2" a="1"/>
  <c r="BA70" i="2" a="1"/>
  <c r="BB70" i="2" a="1"/>
  <c r="X71" i="2" a="1"/>
  <c r="Y71" i="2" a="1"/>
  <c r="Z71" i="2" a="1"/>
  <c r="AA71" i="2" a="1"/>
  <c r="AB71" i="2" a="1"/>
  <c r="AC71" i="2" a="1"/>
  <c r="AD71" i="2" a="1"/>
  <c r="AE71" i="2" a="1"/>
  <c r="AF71" i="2" a="1"/>
  <c r="AG71" i="2" a="1"/>
  <c r="AH71" i="2" a="1"/>
  <c r="AI71" i="2" a="1"/>
  <c r="AJ71" i="2" a="1"/>
  <c r="AK71" i="2" a="1"/>
  <c r="AL71" i="2" a="1"/>
  <c r="AM71" i="2" a="1"/>
  <c r="AN71" i="2" a="1"/>
  <c r="AO71" i="2" a="1"/>
  <c r="AP71" i="2" a="1"/>
  <c r="AQ71" i="2" a="1"/>
  <c r="AR71" i="2" a="1"/>
  <c r="AS71" i="2" a="1"/>
  <c r="AT71" i="2" a="1"/>
  <c r="AU71" i="2" a="1"/>
  <c r="AV71" i="2" a="1"/>
  <c r="AW71" i="2" a="1"/>
  <c r="AX71" i="2" a="1"/>
  <c r="AY71" i="2" a="1"/>
  <c r="AZ71" i="2" a="1"/>
  <c r="BA71" i="2" a="1"/>
  <c r="BB71" i="2" a="1"/>
  <c r="X72" i="2" a="1"/>
  <c r="Y72" i="2" a="1"/>
  <c r="Z72" i="2" a="1"/>
  <c r="AA72" i="2" a="1"/>
  <c r="AB72" i="2" a="1"/>
  <c r="AC72" i="2" a="1"/>
  <c r="AD72" i="2" a="1"/>
  <c r="AE72" i="2" a="1"/>
  <c r="AF72" i="2" a="1"/>
  <c r="AG72" i="2" a="1"/>
  <c r="AH72" i="2" a="1"/>
  <c r="AI72" i="2" a="1"/>
  <c r="AJ72" i="2" a="1"/>
  <c r="AK72" i="2" a="1"/>
  <c r="AL72" i="2" a="1"/>
  <c r="AM72" i="2" a="1"/>
  <c r="AN72" i="2" a="1"/>
  <c r="AO72" i="2" a="1"/>
  <c r="AP72" i="2" a="1"/>
  <c r="AQ72" i="2" a="1"/>
  <c r="AR72" i="2" a="1"/>
  <c r="AS72" i="2" a="1"/>
  <c r="AT72" i="2" a="1"/>
  <c r="AU72" i="2" a="1"/>
  <c r="AV72" i="2" a="1"/>
  <c r="AW72" i="2" a="1"/>
  <c r="AX72" i="2" a="1"/>
  <c r="AY72" i="2" a="1"/>
  <c r="AZ72" i="2" a="1"/>
  <c r="BA72" i="2" a="1"/>
  <c r="BB72" i="2" a="1"/>
  <c r="X73" i="2" a="1"/>
  <c r="Y73" i="2" a="1"/>
  <c r="Z73" i="2" a="1"/>
  <c r="AA73" i="2" a="1"/>
  <c r="AB73" i="2" a="1"/>
  <c r="AC73" i="2" a="1"/>
  <c r="AD73" i="2" a="1"/>
  <c r="AE73" i="2" a="1"/>
  <c r="AF73" i="2" a="1"/>
  <c r="AG73" i="2" a="1"/>
  <c r="AH73" i="2" a="1"/>
  <c r="AI73" i="2" a="1"/>
  <c r="AJ73" i="2" a="1"/>
  <c r="AK73" i="2" a="1"/>
  <c r="AL73" i="2" a="1"/>
  <c r="AM73" i="2" a="1"/>
  <c r="AN73" i="2" a="1"/>
  <c r="AO73" i="2" a="1"/>
  <c r="AP73" i="2" a="1"/>
  <c r="AQ73" i="2" a="1"/>
  <c r="AR73" i="2" a="1"/>
  <c r="AS73" i="2" a="1"/>
  <c r="AT73" i="2" a="1"/>
  <c r="AU73" i="2" a="1"/>
  <c r="AV73" i="2" a="1"/>
  <c r="AW73" i="2" a="1"/>
  <c r="AX73" i="2" a="1"/>
  <c r="AY73" i="2" a="1"/>
  <c r="AZ73" i="2" a="1"/>
  <c r="BA73" i="2" a="1"/>
  <c r="BB73" i="2" a="1"/>
  <c r="X74" i="2" a="1"/>
  <c r="Y74" i="2" a="1"/>
  <c r="Z74" i="2" a="1"/>
  <c r="AA74" i="2" a="1"/>
  <c r="AB74" i="2" a="1"/>
  <c r="AC74" i="2" a="1"/>
  <c r="AD74" i="2" a="1"/>
  <c r="AE74" i="2" a="1"/>
  <c r="AF74" i="2" a="1"/>
  <c r="AG74" i="2" a="1"/>
  <c r="AH74" i="2" a="1"/>
  <c r="AI74" i="2" a="1"/>
  <c r="AJ74" i="2" a="1"/>
  <c r="AK74" i="2" a="1"/>
  <c r="AL74" i="2" a="1"/>
  <c r="AM74" i="2" a="1"/>
  <c r="AN74" i="2" a="1"/>
  <c r="AO74" i="2" a="1"/>
  <c r="AP74" i="2" a="1"/>
  <c r="AQ74" i="2" a="1"/>
  <c r="AR74" i="2" a="1"/>
  <c r="AS74" i="2" a="1"/>
  <c r="AT74" i="2" a="1"/>
  <c r="AU74" i="2" a="1"/>
  <c r="AV74" i="2" a="1"/>
  <c r="AW74" i="2" a="1"/>
  <c r="AX74" i="2" a="1"/>
  <c r="AY74" i="2" a="1"/>
  <c r="AZ74" i="2" a="1"/>
  <c r="BA74" i="2" a="1"/>
  <c r="BB74" i="2" a="1"/>
  <c r="X75" i="2" a="1"/>
  <c r="Y75" i="2" a="1"/>
  <c r="Z75" i="2" a="1"/>
  <c r="AA75" i="2" a="1"/>
  <c r="AB75" i="2" a="1"/>
  <c r="AC75" i="2" a="1"/>
  <c r="AD75" i="2" a="1"/>
  <c r="AE75" i="2" a="1"/>
  <c r="AF75" i="2" a="1"/>
  <c r="AG75" i="2" a="1"/>
  <c r="AH75" i="2" a="1"/>
  <c r="AI75" i="2" a="1"/>
  <c r="AJ75" i="2" a="1"/>
  <c r="AK75" i="2" a="1"/>
  <c r="AL75" i="2" a="1"/>
  <c r="AM75" i="2" a="1"/>
  <c r="AN75" i="2" a="1"/>
  <c r="AO75" i="2" a="1"/>
  <c r="AP75" i="2" a="1"/>
  <c r="AQ75" i="2" a="1"/>
  <c r="AR75" i="2" a="1"/>
  <c r="AS75" i="2" a="1"/>
  <c r="AT75" i="2" a="1"/>
  <c r="AU75" i="2" a="1"/>
  <c r="AV75" i="2" a="1"/>
  <c r="AW75" i="2" a="1"/>
  <c r="AX75" i="2" a="1"/>
  <c r="AY75" i="2" a="1"/>
  <c r="AZ75" i="2" a="1"/>
  <c r="BA75" i="2" a="1"/>
  <c r="BB75" i="2" a="1"/>
  <c r="X76" i="2" a="1"/>
  <c r="Y76" i="2" a="1"/>
  <c r="Z76" i="2" a="1"/>
  <c r="AA76" i="2" a="1"/>
  <c r="AB76" i="2" a="1"/>
  <c r="AC76" i="2" a="1"/>
  <c r="AD76" i="2" a="1"/>
  <c r="AE76" i="2" a="1"/>
  <c r="AF76" i="2" a="1"/>
  <c r="AG76" i="2" a="1"/>
  <c r="AH76" i="2" a="1"/>
  <c r="AI76" i="2" a="1"/>
  <c r="AJ76" i="2" a="1"/>
  <c r="AK76" i="2" a="1"/>
  <c r="AL76" i="2" a="1"/>
  <c r="AM76" i="2" a="1"/>
  <c r="AN76" i="2" a="1"/>
  <c r="AO76" i="2" a="1"/>
  <c r="AP76" i="2" a="1"/>
  <c r="AQ76" i="2" a="1"/>
  <c r="AR76" i="2" a="1"/>
  <c r="AS76" i="2" a="1"/>
  <c r="AT76" i="2" a="1"/>
  <c r="AU76" i="2" a="1"/>
  <c r="AV76" i="2" a="1"/>
  <c r="AW76" i="2" a="1"/>
  <c r="AX76" i="2" a="1"/>
  <c r="AY76" i="2" a="1"/>
  <c r="AZ76" i="2" a="1"/>
  <c r="BA76" i="2" a="1"/>
  <c r="BB76" i="2" a="1"/>
  <c r="X77" i="2" a="1"/>
  <c r="Y77" i="2" a="1"/>
  <c r="Z77" i="2" a="1"/>
  <c r="AA77" i="2" a="1"/>
  <c r="AB77" i="2" a="1"/>
  <c r="AC77" i="2" a="1"/>
  <c r="AD77" i="2" a="1"/>
  <c r="AE77" i="2" a="1"/>
  <c r="AF77" i="2" a="1"/>
  <c r="AG77" i="2" a="1"/>
  <c r="AH77" i="2" a="1"/>
  <c r="AI77" i="2" a="1"/>
  <c r="AJ77" i="2" a="1"/>
  <c r="AK77" i="2" a="1"/>
  <c r="AL77" i="2" a="1"/>
  <c r="AM77" i="2" a="1"/>
  <c r="AN77" i="2" a="1"/>
  <c r="AO77" i="2" a="1"/>
  <c r="AP77" i="2" a="1"/>
  <c r="AQ77" i="2" a="1"/>
  <c r="AR77" i="2" a="1"/>
  <c r="AS77" i="2" a="1"/>
  <c r="AT77" i="2" a="1"/>
  <c r="AU77" i="2" a="1"/>
  <c r="AV77" i="2" a="1"/>
  <c r="AW77" i="2" a="1"/>
  <c r="AX77" i="2" a="1"/>
  <c r="AY77" i="2" a="1"/>
  <c r="AZ77" i="2" a="1"/>
  <c r="BA77" i="2" a="1"/>
  <c r="BB77" i="2" a="1"/>
  <c r="X78" i="2" a="1"/>
  <c r="Y78" i="2" a="1"/>
  <c r="Z78" i="2" a="1"/>
  <c r="AA78" i="2" a="1"/>
  <c r="AB78" i="2" a="1"/>
  <c r="AC78" i="2" a="1"/>
  <c r="AD78" i="2" a="1"/>
  <c r="AE78" i="2" a="1"/>
  <c r="AF78" i="2" a="1"/>
  <c r="AG78" i="2" a="1"/>
  <c r="AH78" i="2" a="1"/>
  <c r="AI78" i="2" a="1"/>
  <c r="AJ78" i="2" a="1"/>
  <c r="AK78" i="2" a="1"/>
  <c r="AL78" i="2" a="1"/>
  <c r="AM78" i="2" a="1"/>
  <c r="AN78" i="2" a="1"/>
  <c r="AO78" i="2" a="1"/>
  <c r="AP78" i="2" a="1"/>
  <c r="AQ78" i="2" a="1"/>
  <c r="AR78" i="2" a="1"/>
  <c r="AS78" i="2" a="1"/>
  <c r="AT78" i="2" a="1"/>
  <c r="AU78" i="2" a="1"/>
  <c r="AV78" i="2" a="1"/>
  <c r="AW78" i="2" a="1"/>
  <c r="AX78" i="2" a="1"/>
  <c r="AY78" i="2" a="1"/>
  <c r="AZ78" i="2" a="1"/>
  <c r="BA78" i="2" a="1"/>
  <c r="BB78" i="2" a="1"/>
  <c r="X79" i="2" a="1"/>
  <c r="Y79" i="2" a="1"/>
  <c r="Z79" i="2" a="1"/>
  <c r="AA79" i="2" a="1"/>
  <c r="AB79" i="2" a="1"/>
  <c r="AC79" i="2" a="1"/>
  <c r="AD79" i="2" a="1"/>
  <c r="AE79" i="2" a="1"/>
  <c r="AF79" i="2" a="1"/>
  <c r="AG79" i="2" a="1"/>
  <c r="AH79" i="2" a="1"/>
  <c r="AI79" i="2" a="1"/>
  <c r="AJ79" i="2" a="1"/>
  <c r="AK79" i="2" a="1"/>
  <c r="AL79" i="2" a="1"/>
  <c r="AM79" i="2" a="1"/>
  <c r="AN79" i="2" a="1"/>
  <c r="AO79" i="2" a="1"/>
  <c r="AP79" i="2" a="1"/>
  <c r="AQ79" i="2" a="1"/>
  <c r="AR79" i="2" a="1"/>
  <c r="AS79" i="2" a="1"/>
  <c r="AT79" i="2" a="1"/>
  <c r="AU79" i="2" a="1"/>
  <c r="AV79" i="2" a="1"/>
  <c r="AW79" i="2" a="1"/>
  <c r="AX79" i="2" a="1"/>
  <c r="AY79" i="2" a="1"/>
  <c r="AZ79" i="2" a="1"/>
  <c r="BA79" i="2" a="1"/>
  <c r="BB79" i="2" a="1"/>
  <c r="X80" i="2" a="1"/>
  <c r="Y80" i="2" a="1"/>
  <c r="Z80" i="2" a="1"/>
  <c r="AA80" i="2" a="1"/>
  <c r="AB80" i="2" a="1"/>
  <c r="AC80" i="2" a="1"/>
  <c r="AD80" i="2" a="1"/>
  <c r="AE80" i="2" a="1"/>
  <c r="AF80" i="2" a="1"/>
  <c r="AG80" i="2" a="1"/>
  <c r="AH80" i="2" a="1"/>
  <c r="AI80" i="2" a="1"/>
  <c r="AJ80" i="2" a="1"/>
  <c r="AK80" i="2" a="1"/>
  <c r="AL80" i="2" a="1"/>
  <c r="AM80" i="2" a="1"/>
  <c r="AN80" i="2" a="1"/>
  <c r="AO80" i="2" a="1"/>
  <c r="AP80" i="2" a="1"/>
  <c r="AQ80" i="2" a="1"/>
  <c r="AR80" i="2" a="1"/>
  <c r="AS80" i="2" a="1"/>
  <c r="AT80" i="2" a="1"/>
  <c r="AU80" i="2" a="1"/>
  <c r="AV80" i="2" a="1"/>
  <c r="AW80" i="2" a="1"/>
  <c r="AX80" i="2" a="1"/>
  <c r="AY80" i="2" a="1"/>
  <c r="AZ80" i="2" a="1"/>
  <c r="BA80" i="2" a="1"/>
  <c r="BB80" i="2" a="1"/>
  <c r="X81" i="2" a="1"/>
  <c r="Y81" i="2" a="1"/>
  <c r="Z81" i="2" a="1"/>
  <c r="AA81" i="2" a="1"/>
  <c r="AB81" i="2" a="1"/>
  <c r="AC81" i="2" a="1"/>
  <c r="AD81" i="2" a="1"/>
  <c r="AE81" i="2" a="1"/>
  <c r="AF81" i="2" a="1"/>
  <c r="AG81" i="2" a="1"/>
  <c r="AH81" i="2" a="1"/>
  <c r="AI81" i="2" a="1"/>
  <c r="AJ81" i="2" a="1"/>
  <c r="AK81" i="2" a="1"/>
  <c r="AL81" i="2" a="1"/>
  <c r="AM81" i="2" a="1"/>
  <c r="AN81" i="2" a="1"/>
  <c r="AO81" i="2" a="1"/>
  <c r="AP81" i="2" a="1"/>
  <c r="AQ81" i="2" a="1"/>
  <c r="AR81" i="2" a="1"/>
  <c r="AS81" i="2" a="1"/>
  <c r="AT81" i="2" a="1"/>
  <c r="AU81" i="2" a="1"/>
  <c r="AV81" i="2" a="1"/>
  <c r="AW81" i="2" a="1"/>
  <c r="AX81" i="2" a="1"/>
  <c r="AY81" i="2" a="1"/>
  <c r="AZ81" i="2" a="1"/>
  <c r="BA81" i="2" a="1"/>
  <c r="BB81" i="2" a="1"/>
  <c r="X82" i="2" a="1"/>
  <c r="Y82" i="2" a="1"/>
  <c r="Z82" i="2" a="1"/>
  <c r="AA82" i="2" a="1"/>
  <c r="AB82" i="2" a="1"/>
  <c r="AC82" i="2" a="1"/>
  <c r="AD82" i="2" a="1"/>
  <c r="AE82" i="2" a="1"/>
  <c r="AF82" i="2" a="1"/>
  <c r="AG82" i="2" a="1"/>
  <c r="AH82" i="2" a="1"/>
  <c r="AI82" i="2" a="1"/>
  <c r="AJ82" i="2" a="1"/>
  <c r="AK82" i="2" a="1"/>
  <c r="AL82" i="2" a="1"/>
  <c r="AM82" i="2" a="1"/>
  <c r="AN82" i="2" a="1"/>
  <c r="AO82" i="2" a="1"/>
  <c r="AP82" i="2" a="1"/>
  <c r="AQ82" i="2" a="1"/>
  <c r="AR82" i="2" a="1"/>
  <c r="AS82" i="2" a="1"/>
  <c r="AT82" i="2" a="1"/>
  <c r="AU82" i="2" a="1"/>
  <c r="AV82" i="2" a="1"/>
  <c r="AW82" i="2" a="1"/>
  <c r="AX82" i="2" a="1"/>
  <c r="AY82" i="2" a="1"/>
  <c r="AZ82" i="2" a="1"/>
  <c r="BA82" i="2" a="1"/>
  <c r="BB82" i="2" a="1"/>
  <c r="X83" i="2" a="1"/>
  <c r="Y83" i="2" a="1"/>
  <c r="Z83" i="2" a="1"/>
  <c r="AA83" i="2" a="1"/>
  <c r="AB83" i="2" a="1"/>
  <c r="AC83" i="2" a="1"/>
  <c r="AD83" i="2" a="1"/>
  <c r="AE83" i="2" a="1"/>
  <c r="AF83" i="2" a="1"/>
  <c r="AG83" i="2" a="1"/>
  <c r="AH83" i="2" a="1"/>
  <c r="AI83" i="2" a="1"/>
  <c r="AJ83" i="2" a="1"/>
  <c r="AK83" i="2" a="1"/>
  <c r="AL83" i="2" a="1"/>
  <c r="AM83" i="2" a="1"/>
  <c r="AN83" i="2" a="1"/>
  <c r="AO83" i="2" a="1"/>
  <c r="AP83" i="2" a="1"/>
  <c r="AQ83" i="2" a="1"/>
  <c r="AR83" i="2" a="1"/>
  <c r="AS83" i="2" a="1"/>
  <c r="AT83" i="2" a="1"/>
  <c r="AU83" i="2" a="1"/>
  <c r="AV83" i="2" a="1"/>
  <c r="AW83" i="2" a="1"/>
  <c r="AX83" i="2" a="1"/>
  <c r="AY83" i="2" a="1"/>
  <c r="AZ83" i="2" a="1"/>
  <c r="BA83" i="2" a="1"/>
  <c r="BB83" i="2" a="1"/>
  <c r="X84" i="2" a="1"/>
  <c r="Y84" i="2" a="1"/>
  <c r="Z84" i="2" a="1"/>
  <c r="AA84" i="2" a="1"/>
  <c r="AB84" i="2" a="1"/>
  <c r="AC84" i="2" a="1"/>
  <c r="AD84" i="2" a="1"/>
  <c r="AE84" i="2" a="1"/>
  <c r="AF84" i="2" a="1"/>
  <c r="AG84" i="2" a="1"/>
  <c r="AH84" i="2" a="1"/>
  <c r="AI84" i="2" a="1"/>
  <c r="AJ84" i="2" a="1"/>
  <c r="AK84" i="2" a="1"/>
  <c r="AL84" i="2" a="1"/>
  <c r="AM84" i="2" a="1"/>
  <c r="AN84" i="2" a="1"/>
  <c r="AO84" i="2" a="1"/>
  <c r="AP84" i="2" a="1"/>
  <c r="AQ84" i="2" a="1"/>
  <c r="AR84" i="2" a="1"/>
  <c r="AS84" i="2" a="1"/>
  <c r="AT84" i="2" a="1"/>
  <c r="AU84" i="2" a="1"/>
  <c r="AV84" i="2" a="1"/>
  <c r="AW84" i="2" a="1"/>
  <c r="AX84" i="2" a="1"/>
  <c r="AY84" i="2" a="1"/>
  <c r="AZ84" i="2" a="1"/>
  <c r="BA84" i="2" a="1"/>
  <c r="BB84" i="2" a="1"/>
  <c r="X85" i="2" a="1"/>
  <c r="Y85" i="2" a="1"/>
  <c r="Z85" i="2" a="1"/>
  <c r="AA85" i="2" a="1"/>
  <c r="AB85" i="2" a="1"/>
  <c r="AC85" i="2" a="1"/>
  <c r="AD85" i="2" a="1"/>
  <c r="AE85" i="2" a="1"/>
  <c r="AF85" i="2" a="1"/>
  <c r="AG85" i="2" a="1"/>
  <c r="AH85" i="2" a="1"/>
  <c r="AI85" i="2" a="1"/>
  <c r="AJ85" i="2" a="1"/>
  <c r="AK85" i="2" a="1"/>
  <c r="AL85" i="2" a="1"/>
  <c r="AM85" i="2" a="1"/>
  <c r="AN85" i="2" a="1"/>
  <c r="AO85" i="2" a="1"/>
  <c r="AP85" i="2" a="1"/>
  <c r="AQ85" i="2" a="1"/>
  <c r="AR85" i="2" a="1"/>
  <c r="AS85" i="2" a="1"/>
  <c r="AT85" i="2" a="1"/>
  <c r="AU85" i="2" a="1"/>
  <c r="AV85" i="2" a="1"/>
  <c r="AW85" i="2" a="1"/>
  <c r="AX85" i="2" a="1"/>
  <c r="AY85" i="2" a="1"/>
  <c r="AZ85" i="2" a="1"/>
  <c r="BA85" i="2" a="1"/>
  <c r="BB85" i="2" a="1"/>
  <c r="X86" i="2" a="1"/>
  <c r="Y86" i="2" a="1"/>
  <c r="Z86" i="2" a="1"/>
  <c r="AA86" i="2" a="1"/>
  <c r="AB86" i="2" a="1"/>
  <c r="AC86" i="2" a="1"/>
  <c r="AD86" i="2" a="1"/>
  <c r="AE86" i="2" a="1"/>
  <c r="AF86" i="2" a="1"/>
  <c r="AG86" i="2" a="1"/>
  <c r="AH86" i="2" a="1"/>
  <c r="AI86" i="2" a="1"/>
  <c r="AJ86" i="2" a="1"/>
  <c r="AK86" i="2" a="1"/>
  <c r="AL86" i="2" a="1"/>
  <c r="AM86" i="2" a="1"/>
  <c r="AN86" i="2" a="1"/>
  <c r="AO86" i="2" a="1"/>
  <c r="AP86" i="2" a="1"/>
  <c r="AQ86" i="2" a="1"/>
  <c r="AR86" i="2" a="1"/>
  <c r="AS86" i="2" a="1"/>
  <c r="AT86" i="2" a="1"/>
  <c r="AU86" i="2" a="1"/>
  <c r="AV86" i="2" a="1"/>
  <c r="AW86" i="2" a="1"/>
  <c r="AX86" i="2" a="1"/>
  <c r="AY86" i="2" a="1"/>
  <c r="AZ86" i="2" a="1"/>
  <c r="BA86" i="2" a="1"/>
  <c r="BB86" i="2" a="1"/>
  <c r="X87" i="2" a="1"/>
  <c r="Y87" i="2" a="1"/>
  <c r="Z87" i="2" a="1"/>
  <c r="AA87" i="2" a="1"/>
  <c r="AB87" i="2" a="1"/>
  <c r="AC87" i="2" a="1"/>
  <c r="AD87" i="2" a="1"/>
  <c r="AE87" i="2" a="1"/>
  <c r="AF87" i="2" a="1"/>
  <c r="AG87" i="2" a="1"/>
  <c r="AH87" i="2" a="1"/>
  <c r="AI87" i="2" a="1"/>
  <c r="AJ87" i="2" a="1"/>
  <c r="AK87" i="2" a="1"/>
  <c r="AL87" i="2" a="1"/>
  <c r="AM87" i="2" a="1"/>
  <c r="AN87" i="2" a="1"/>
  <c r="AO87" i="2" a="1"/>
  <c r="AP87" i="2" a="1"/>
  <c r="AQ87" i="2" a="1"/>
  <c r="AR87" i="2" a="1"/>
  <c r="AS87" i="2" a="1"/>
  <c r="AT87" i="2" a="1"/>
  <c r="AU87" i="2" a="1"/>
  <c r="AV87" i="2" a="1"/>
  <c r="AW87" i="2" a="1"/>
  <c r="AX87" i="2" a="1"/>
  <c r="AY87" i="2" a="1"/>
  <c r="AZ87" i="2" a="1"/>
  <c r="BA87" i="2" a="1"/>
  <c r="BB87" i="2" a="1"/>
  <c r="X88" i="2" a="1"/>
  <c r="Y88" i="2" a="1"/>
  <c r="Z88" i="2" a="1"/>
  <c r="AA88" i="2" a="1"/>
  <c r="AB88" i="2" a="1"/>
  <c r="AC88" i="2" a="1"/>
  <c r="AD88" i="2" a="1"/>
  <c r="AE88" i="2" a="1"/>
  <c r="AF88" i="2" a="1"/>
  <c r="AG88" i="2" a="1"/>
  <c r="AH88" i="2" a="1"/>
  <c r="AI88" i="2" a="1"/>
  <c r="AJ88" i="2" a="1"/>
  <c r="AK88" i="2" a="1"/>
  <c r="AL88" i="2" a="1"/>
  <c r="AM88" i="2" a="1"/>
  <c r="AN88" i="2" a="1"/>
  <c r="AO88" i="2" a="1"/>
  <c r="AP88" i="2" a="1"/>
  <c r="AQ88" i="2" a="1"/>
  <c r="AR88" i="2" a="1"/>
  <c r="AS88" i="2" a="1"/>
  <c r="AT88" i="2" a="1"/>
  <c r="AU88" i="2" a="1"/>
  <c r="AV88" i="2" a="1"/>
  <c r="AW88" i="2" a="1"/>
  <c r="AX88" i="2" a="1"/>
  <c r="AY88" i="2" a="1"/>
  <c r="AZ88" i="2" a="1"/>
  <c r="BA88" i="2" a="1"/>
  <c r="BB88" i="2" a="1"/>
  <c r="X89" i="2" a="1"/>
  <c r="Y89" i="2" a="1"/>
  <c r="Z89" i="2" a="1"/>
  <c r="AA89" i="2" a="1"/>
  <c r="AB89" i="2" a="1"/>
  <c r="AC89" i="2" a="1"/>
  <c r="AD89" i="2" a="1"/>
  <c r="AE89" i="2" a="1"/>
  <c r="AF89" i="2" a="1"/>
  <c r="AG89" i="2" a="1"/>
  <c r="AH89" i="2" a="1"/>
  <c r="AI89" i="2" a="1"/>
  <c r="AJ89" i="2" a="1"/>
  <c r="AK89" i="2" a="1"/>
  <c r="AL89" i="2" a="1"/>
  <c r="AM89" i="2" a="1"/>
  <c r="AN89" i="2" a="1"/>
  <c r="AO89" i="2" a="1"/>
  <c r="AP89" i="2" a="1"/>
  <c r="AQ89" i="2" a="1"/>
  <c r="AR89" i="2" a="1"/>
  <c r="AS89" i="2" a="1"/>
  <c r="AT89" i="2" a="1"/>
  <c r="AU89" i="2" a="1"/>
  <c r="AV89" i="2" a="1"/>
  <c r="AW89" i="2" a="1"/>
  <c r="AX89" i="2" a="1"/>
  <c r="AY89" i="2" a="1"/>
  <c r="AZ89" i="2" a="1"/>
  <c r="BA89" i="2" a="1"/>
  <c r="BB89" i="2" a="1"/>
  <c r="X90" i="2" a="1"/>
  <c r="Y90" i="2" a="1"/>
  <c r="Z90" i="2" a="1"/>
  <c r="AA90" i="2" a="1"/>
  <c r="AB90" i="2" a="1"/>
  <c r="AC90" i="2" a="1"/>
  <c r="AD90" i="2" a="1"/>
  <c r="AE90" i="2" a="1"/>
  <c r="AF90" i="2" a="1"/>
  <c r="AG90" i="2" a="1"/>
  <c r="AH90" i="2" a="1"/>
  <c r="AI90" i="2" a="1"/>
  <c r="AJ90" i="2" a="1"/>
  <c r="AK90" i="2" a="1"/>
  <c r="AL90" i="2" a="1"/>
  <c r="AM90" i="2" a="1"/>
  <c r="AN90" i="2" a="1"/>
  <c r="AO90" i="2" a="1"/>
  <c r="AP90" i="2" a="1"/>
  <c r="AQ90" i="2" a="1"/>
  <c r="AR90" i="2" a="1"/>
  <c r="AS90" i="2" a="1"/>
  <c r="AT90" i="2" a="1"/>
  <c r="AU90" i="2" a="1"/>
  <c r="AV90" i="2" a="1"/>
  <c r="AW90" i="2" a="1"/>
  <c r="AX90" i="2" a="1"/>
  <c r="AY90" i="2" a="1"/>
  <c r="AZ90" i="2" a="1"/>
  <c r="BA90" i="2" a="1"/>
  <c r="BB90" i="2" a="1"/>
  <c r="X91" i="2" a="1"/>
  <c r="Y91" i="2" a="1"/>
  <c r="Z91" i="2" a="1"/>
  <c r="AA91" i="2" a="1"/>
  <c r="AB91" i="2" a="1"/>
  <c r="AC91" i="2" a="1"/>
  <c r="AD91" i="2" a="1"/>
  <c r="AE91" i="2" a="1"/>
  <c r="AF91" i="2" a="1"/>
  <c r="AG91" i="2" a="1"/>
  <c r="AH91" i="2" a="1"/>
  <c r="AI91" i="2" a="1"/>
  <c r="AJ91" i="2" a="1"/>
  <c r="AK91" i="2" a="1"/>
  <c r="AL91" i="2" a="1"/>
  <c r="AM91" i="2" a="1"/>
  <c r="AN91" i="2" a="1"/>
  <c r="AO91" i="2" a="1"/>
  <c r="AP91" i="2" a="1"/>
  <c r="AQ91" i="2" a="1"/>
  <c r="AR91" i="2" a="1"/>
  <c r="AS91" i="2" a="1"/>
  <c r="AT91" i="2" a="1"/>
  <c r="AU91" i="2" a="1"/>
  <c r="AV91" i="2" a="1"/>
  <c r="AW91" i="2" a="1"/>
  <c r="AX91" i="2" a="1"/>
  <c r="AY91" i="2" a="1"/>
  <c r="AZ91" i="2" a="1"/>
  <c r="BA91" i="2" a="1"/>
  <c r="BB91" i="2" a="1"/>
  <c r="X92" i="2" a="1"/>
  <c r="Y92" i="2" a="1"/>
  <c r="Z92" i="2" a="1"/>
  <c r="AA92" i="2" a="1"/>
  <c r="AB92" i="2" a="1"/>
  <c r="AC92" i="2" a="1"/>
  <c r="AD92" i="2" a="1"/>
  <c r="AE92" i="2" a="1"/>
  <c r="AF92" i="2" a="1"/>
  <c r="AG92" i="2" a="1"/>
  <c r="AH92" i="2" a="1"/>
  <c r="AI92" i="2" a="1"/>
  <c r="AJ92" i="2" a="1"/>
  <c r="AK92" i="2" a="1"/>
  <c r="AL92" i="2" a="1"/>
  <c r="AM92" i="2" a="1"/>
  <c r="AN92" i="2" a="1"/>
  <c r="AO92" i="2" a="1"/>
  <c r="AP92" i="2" a="1"/>
  <c r="AQ92" i="2" a="1"/>
  <c r="AR92" i="2" a="1"/>
  <c r="AS92" i="2" a="1"/>
  <c r="AT92" i="2" a="1"/>
  <c r="AU92" i="2" a="1"/>
  <c r="AV92" i="2" a="1"/>
  <c r="AW92" i="2" a="1"/>
  <c r="AX92" i="2" a="1"/>
  <c r="AY92" i="2" a="1"/>
  <c r="AZ92" i="2" a="1"/>
  <c r="BA92" i="2" a="1"/>
  <c r="BB92" i="2" a="1"/>
  <c r="X93" i="2" a="1"/>
  <c r="Y93" i="2" a="1"/>
  <c r="Z93" i="2" a="1"/>
  <c r="AA93" i="2" a="1"/>
  <c r="AB93" i="2" a="1"/>
  <c r="AC93" i="2" a="1"/>
  <c r="AD93" i="2" a="1"/>
  <c r="AE93" i="2" a="1"/>
  <c r="AF93" i="2" a="1"/>
  <c r="AG93" i="2" a="1"/>
  <c r="AH93" i="2" a="1"/>
  <c r="AI93" i="2" a="1"/>
  <c r="AJ93" i="2" a="1"/>
  <c r="AK93" i="2" a="1"/>
  <c r="AL93" i="2" a="1"/>
  <c r="AM93" i="2" a="1"/>
  <c r="AN93" i="2" a="1"/>
  <c r="AO93" i="2" a="1"/>
  <c r="AP93" i="2" a="1"/>
  <c r="AQ93" i="2" a="1"/>
  <c r="AR93" i="2" a="1"/>
  <c r="AS93" i="2" a="1"/>
  <c r="AT93" i="2" a="1"/>
  <c r="AU93" i="2" a="1"/>
  <c r="AV93" i="2" a="1"/>
  <c r="AW93" i="2" a="1"/>
  <c r="AX93" i="2" a="1"/>
  <c r="AY93" i="2" a="1"/>
  <c r="AZ93" i="2" a="1"/>
  <c r="BA93" i="2" a="1"/>
  <c r="BB93" i="2" a="1"/>
  <c r="X94" i="2" a="1"/>
  <c r="Y94" i="2" a="1"/>
  <c r="Z94" i="2" a="1"/>
  <c r="AA94" i="2" a="1"/>
  <c r="AB94" i="2" a="1"/>
  <c r="AC94" i="2" a="1"/>
  <c r="AD94" i="2" a="1"/>
  <c r="AE94" i="2" a="1"/>
  <c r="AF94" i="2" a="1"/>
  <c r="AG94" i="2" a="1"/>
  <c r="AH94" i="2" a="1"/>
  <c r="AI94" i="2" a="1"/>
  <c r="AJ94" i="2" a="1"/>
  <c r="AK94" i="2" a="1"/>
  <c r="AL94" i="2" a="1"/>
  <c r="AM94" i="2" a="1"/>
  <c r="AN94" i="2" a="1"/>
  <c r="AO94" i="2" a="1"/>
  <c r="AP94" i="2" a="1"/>
  <c r="AQ94" i="2" a="1"/>
  <c r="AR94" i="2" a="1"/>
  <c r="AS94" i="2" a="1"/>
  <c r="AT94" i="2" a="1"/>
  <c r="AU94" i="2" a="1"/>
  <c r="AV94" i="2" a="1"/>
  <c r="AW94" i="2" a="1"/>
  <c r="AX94" i="2" a="1"/>
  <c r="AY94" i="2" a="1"/>
  <c r="AZ94" i="2" a="1"/>
  <c r="BA94" i="2" a="1"/>
  <c r="BB94" i="2" a="1"/>
  <c r="X95" i="2" a="1"/>
  <c r="Y95" i="2" a="1"/>
  <c r="Z95" i="2" a="1"/>
  <c r="AA95" i="2" a="1"/>
  <c r="AB95" i="2" a="1"/>
  <c r="AC95" i="2" a="1"/>
  <c r="AD95" i="2" a="1"/>
  <c r="AE95" i="2" a="1"/>
  <c r="AF95" i="2" a="1"/>
  <c r="AG95" i="2" a="1"/>
  <c r="AH95" i="2" a="1"/>
  <c r="AI95" i="2" a="1"/>
  <c r="AJ95" i="2" a="1"/>
  <c r="AK95" i="2" a="1"/>
  <c r="AL95" i="2" a="1"/>
  <c r="AM95" i="2" a="1"/>
  <c r="AN95" i="2" a="1"/>
  <c r="AO95" i="2" a="1"/>
  <c r="AP95" i="2" a="1"/>
  <c r="AQ95" i="2" a="1"/>
  <c r="AR95" i="2" a="1"/>
  <c r="AS95" i="2" a="1"/>
  <c r="AT95" i="2" a="1"/>
  <c r="AU95" i="2" a="1"/>
  <c r="AV95" i="2" a="1"/>
  <c r="AW95" i="2" a="1"/>
  <c r="AX95" i="2" a="1"/>
  <c r="AY95" i="2" a="1"/>
  <c r="AZ95" i="2" a="1"/>
  <c r="BA95" i="2" a="1"/>
  <c r="BB95" i="2" a="1"/>
  <c r="X96" i="2" a="1"/>
  <c r="Y96" i="2" a="1"/>
  <c r="Z96" i="2" a="1"/>
  <c r="AA96" i="2" a="1"/>
  <c r="AB96" i="2" a="1"/>
  <c r="AC96" i="2" a="1"/>
  <c r="AD96" i="2" a="1"/>
  <c r="AE96" i="2" a="1"/>
  <c r="AF96" i="2" a="1"/>
  <c r="AG96" i="2" a="1"/>
  <c r="AH96" i="2" a="1"/>
  <c r="AI96" i="2" a="1"/>
  <c r="AJ96" i="2" a="1"/>
  <c r="AK96" i="2" a="1"/>
  <c r="AL96" i="2" a="1"/>
  <c r="AM96" i="2" a="1"/>
  <c r="AN96" i="2" a="1"/>
  <c r="AO96" i="2" a="1"/>
  <c r="AP96" i="2" a="1"/>
  <c r="AQ96" i="2" a="1"/>
  <c r="AR96" i="2" a="1"/>
  <c r="AS96" i="2" a="1"/>
  <c r="AT96" i="2" a="1"/>
  <c r="AU96" i="2" a="1"/>
  <c r="AV96" i="2" a="1"/>
  <c r="AW96" i="2" a="1"/>
  <c r="AX96" i="2" a="1"/>
  <c r="AY96" i="2" a="1"/>
  <c r="AZ96" i="2" a="1"/>
  <c r="BA96" i="2" a="1"/>
  <c r="BB96" i="2" a="1"/>
  <c r="X97" i="2" a="1"/>
  <c r="Y97" i="2" a="1"/>
  <c r="Z97" i="2" a="1"/>
  <c r="AA97" i="2" a="1"/>
  <c r="AB97" i="2" a="1"/>
  <c r="AC97" i="2" a="1"/>
  <c r="AD97" i="2" a="1"/>
  <c r="AE97" i="2" a="1"/>
  <c r="AF97" i="2" a="1"/>
  <c r="AG97" i="2" a="1"/>
  <c r="AH97" i="2" a="1"/>
  <c r="AI97" i="2" a="1"/>
  <c r="AJ97" i="2" a="1"/>
  <c r="AK97" i="2" a="1"/>
  <c r="AL97" i="2" a="1"/>
  <c r="AM97" i="2" a="1"/>
  <c r="AN97" i="2" a="1"/>
  <c r="AO97" i="2" a="1"/>
  <c r="AP97" i="2" a="1"/>
  <c r="AQ97" i="2" a="1"/>
  <c r="AR97" i="2" a="1"/>
  <c r="AS97" i="2" a="1"/>
  <c r="AT97" i="2" a="1"/>
  <c r="AU97" i="2" a="1"/>
  <c r="AV97" i="2" a="1"/>
  <c r="AW97" i="2" a="1"/>
  <c r="AX97" i="2" a="1"/>
  <c r="AY97" i="2" a="1"/>
  <c r="AZ97" i="2" a="1"/>
  <c r="BA97" i="2" a="1"/>
  <c r="BB97" i="2" a="1"/>
  <c r="X98" i="2" a="1"/>
  <c r="Y98" i="2" a="1"/>
  <c r="Z98" i="2" a="1"/>
  <c r="AA98" i="2" a="1"/>
  <c r="AB98" i="2" a="1"/>
  <c r="AC98" i="2" a="1"/>
  <c r="AD98" i="2" a="1"/>
  <c r="AE98" i="2" a="1"/>
  <c r="AF98" i="2" a="1"/>
  <c r="AG98" i="2" a="1"/>
  <c r="AH98" i="2" a="1"/>
  <c r="AI98" i="2" a="1"/>
  <c r="AJ98" i="2" a="1"/>
  <c r="AK98" i="2" a="1"/>
  <c r="AL98" i="2" a="1"/>
  <c r="AM98" i="2" a="1"/>
  <c r="AN98" i="2" a="1"/>
  <c r="AO98" i="2" a="1"/>
  <c r="AP98" i="2" a="1"/>
  <c r="AQ98" i="2" a="1"/>
  <c r="AR98" i="2" a="1"/>
  <c r="AS98" i="2" a="1"/>
  <c r="AT98" i="2" a="1"/>
  <c r="AU98" i="2" a="1"/>
  <c r="AV98" i="2" a="1"/>
  <c r="AW98" i="2" a="1"/>
  <c r="AX98" i="2" a="1"/>
  <c r="AY98" i="2" a="1"/>
  <c r="AZ98" i="2" a="1"/>
  <c r="BA98" i="2" a="1"/>
  <c r="BB98" i="2" a="1"/>
  <c r="X99" i="2" a="1"/>
  <c r="Y99" i="2" a="1"/>
  <c r="Z99" i="2" a="1"/>
  <c r="AA99" i="2" a="1"/>
  <c r="AB99" i="2" a="1"/>
  <c r="AC99" i="2" a="1"/>
  <c r="AD99" i="2" a="1"/>
  <c r="AE99" i="2" a="1"/>
  <c r="AF99" i="2" a="1"/>
  <c r="AG99" i="2" a="1"/>
  <c r="AH99" i="2" a="1"/>
  <c r="AI99" i="2" a="1"/>
  <c r="AJ99" i="2" a="1"/>
  <c r="AK99" i="2" a="1"/>
  <c r="AL99" i="2" a="1"/>
  <c r="AM99" i="2" a="1"/>
  <c r="AN99" i="2" a="1"/>
  <c r="AO99" i="2" a="1"/>
  <c r="AP99" i="2" a="1"/>
  <c r="AQ99" i="2" a="1"/>
  <c r="AR99" i="2" a="1"/>
  <c r="AS99" i="2" a="1"/>
  <c r="AT99" i="2" a="1"/>
  <c r="AU99" i="2" a="1"/>
  <c r="AV99" i="2" a="1"/>
  <c r="AW99" i="2" a="1"/>
  <c r="AX99" i="2" a="1"/>
  <c r="AY99" i="2" a="1"/>
  <c r="AZ99" i="2" a="1"/>
  <c r="BA99" i="2" a="1"/>
  <c r="BB99" i="2" a="1"/>
  <c r="X100" i="2" a="1"/>
  <c r="Y100" i="2" a="1"/>
  <c r="Z100" i="2" a="1"/>
  <c r="AA100" i="2" a="1"/>
  <c r="AB100" i="2" a="1"/>
  <c r="AC100" i="2" a="1"/>
  <c r="AD100" i="2" a="1"/>
  <c r="AE100" i="2" a="1"/>
  <c r="AF100" i="2" a="1"/>
  <c r="AG100" i="2" a="1"/>
  <c r="AH100" i="2" a="1"/>
  <c r="AI100" i="2" a="1"/>
  <c r="AJ100" i="2" a="1"/>
  <c r="AK100" i="2" a="1"/>
  <c r="AL100" i="2" a="1"/>
  <c r="AM100" i="2" a="1"/>
  <c r="AN100" i="2" a="1"/>
  <c r="AO100" i="2" a="1"/>
  <c r="AP100" i="2" a="1"/>
  <c r="AQ100" i="2" a="1"/>
  <c r="AR100" i="2" a="1"/>
  <c r="AS100" i="2" a="1"/>
  <c r="AT100" i="2" a="1"/>
  <c r="AU100" i="2" a="1"/>
  <c r="AV100" i="2" a="1"/>
  <c r="AW100" i="2" a="1"/>
  <c r="AX100" i="2" a="1"/>
  <c r="AY100" i="2" a="1"/>
  <c r="AZ100" i="2" a="1"/>
  <c r="BA100" i="2" a="1"/>
  <c r="BB100" i="2" a="1"/>
  <c r="X101" i="2" a="1"/>
  <c r="Y101" i="2" a="1"/>
  <c r="Z101" i="2" a="1"/>
  <c r="AA101" i="2" a="1"/>
  <c r="AB101" i="2" a="1"/>
  <c r="AC101" i="2" a="1"/>
  <c r="AD101" i="2" a="1"/>
  <c r="AE101" i="2" a="1"/>
  <c r="AF101" i="2" a="1"/>
  <c r="AG101" i="2" a="1"/>
  <c r="AH101" i="2" a="1"/>
  <c r="AI101" i="2" a="1"/>
  <c r="AJ101" i="2" a="1"/>
  <c r="AK101" i="2" a="1"/>
  <c r="AL101" i="2" a="1"/>
  <c r="AM101" i="2" a="1"/>
  <c r="AN101" i="2" a="1"/>
  <c r="AO101" i="2" a="1"/>
  <c r="AP101" i="2" a="1"/>
  <c r="AQ101" i="2" a="1"/>
  <c r="AR101" i="2" a="1"/>
  <c r="AS101" i="2" a="1"/>
  <c r="AT101" i="2" a="1"/>
  <c r="AU101" i="2" a="1"/>
  <c r="AV101" i="2" a="1"/>
  <c r="AW101" i="2" a="1"/>
  <c r="AX101" i="2" a="1"/>
  <c r="AY101" i="2" a="1"/>
  <c r="AZ101" i="2" a="1"/>
  <c r="BA101" i="2" a="1"/>
  <c r="BB101" i="2" a="1"/>
  <c r="X102" i="2" a="1"/>
  <c r="Y102" i="2" a="1"/>
  <c r="Z102" i="2" a="1"/>
  <c r="AA102" i="2" a="1"/>
  <c r="AB102" i="2" a="1"/>
  <c r="AC102" i="2" a="1"/>
  <c r="AD102" i="2" a="1"/>
  <c r="AE102" i="2" a="1"/>
  <c r="AF102" i="2" a="1"/>
  <c r="AG102" i="2" a="1"/>
  <c r="AH102" i="2" a="1"/>
  <c r="AI102" i="2" a="1"/>
  <c r="AJ102" i="2" a="1"/>
  <c r="AK102" i="2" a="1"/>
  <c r="AL102" i="2" a="1"/>
  <c r="AM102" i="2" a="1"/>
  <c r="AN102" i="2" a="1"/>
  <c r="AO102" i="2" a="1"/>
  <c r="AP102" i="2" a="1"/>
  <c r="AQ102" i="2" a="1"/>
  <c r="AR102" i="2" a="1"/>
  <c r="AS102" i="2" a="1"/>
  <c r="AT102" i="2" a="1"/>
  <c r="AU102" i="2" a="1"/>
  <c r="AV102" i="2" a="1"/>
  <c r="AW102" i="2" a="1"/>
  <c r="AX102" i="2" a="1"/>
  <c r="AY102" i="2" a="1"/>
  <c r="AZ102" i="2" a="1"/>
  <c r="BA102" i="2" a="1"/>
  <c r="BB102" i="2" a="1"/>
  <c r="X103" i="2" a="1"/>
  <c r="Y103" i="2" a="1"/>
  <c r="Z103" i="2" a="1"/>
  <c r="AA103" i="2" a="1"/>
  <c r="AB103" i="2" a="1"/>
  <c r="AC103" i="2" a="1"/>
  <c r="AD103" i="2" a="1"/>
  <c r="AE103" i="2" a="1"/>
  <c r="AF103" i="2" a="1"/>
  <c r="AG103" i="2" a="1"/>
  <c r="AH103" i="2" a="1"/>
  <c r="AI103" i="2" a="1"/>
  <c r="AJ103" i="2" a="1"/>
  <c r="AK103" i="2" a="1"/>
  <c r="AL103" i="2" a="1"/>
  <c r="AM103" i="2" a="1"/>
  <c r="AN103" i="2" a="1"/>
  <c r="AO103" i="2" a="1"/>
  <c r="AP103" i="2" a="1"/>
  <c r="AQ103" i="2" a="1"/>
  <c r="AR103" i="2" a="1"/>
  <c r="AS103" i="2" a="1"/>
  <c r="AT103" i="2" a="1"/>
  <c r="AU103" i="2" a="1"/>
  <c r="AV103" i="2" a="1"/>
  <c r="AW103" i="2" a="1"/>
  <c r="AX103" i="2" a="1"/>
  <c r="AY103" i="2" a="1"/>
  <c r="AZ103" i="2" a="1"/>
  <c r="BA103" i="2" a="1"/>
  <c r="BB103" i="2" a="1"/>
  <c r="X104" i="2" a="1"/>
  <c r="Y104" i="2" a="1"/>
  <c r="Z104" i="2" a="1"/>
  <c r="AA104" i="2" a="1"/>
  <c r="AB104" i="2" a="1"/>
  <c r="AC104" i="2" a="1"/>
  <c r="AD104" i="2" a="1"/>
  <c r="AE104" i="2" a="1"/>
  <c r="AF104" i="2" a="1"/>
  <c r="AG104" i="2" a="1"/>
  <c r="AH104" i="2" a="1"/>
  <c r="AI104" i="2" a="1"/>
  <c r="AJ104" i="2" a="1"/>
  <c r="AK104" i="2" a="1"/>
  <c r="AL104" i="2" a="1"/>
  <c r="AM104" i="2" a="1"/>
  <c r="AN104" i="2" a="1"/>
  <c r="AO104" i="2" a="1"/>
  <c r="AP104" i="2" a="1"/>
  <c r="AQ104" i="2" a="1"/>
  <c r="AR104" i="2" a="1"/>
  <c r="AS104" i="2" a="1"/>
  <c r="AT104" i="2" a="1"/>
  <c r="AU104" i="2" a="1"/>
  <c r="AV104" i="2" a="1"/>
  <c r="AW104" i="2" a="1"/>
  <c r="AX104" i="2" a="1"/>
  <c r="AY104" i="2" a="1"/>
  <c r="AZ104" i="2" a="1"/>
  <c r="BA104" i="2" a="1"/>
  <c r="BB104" i="2" a="1"/>
  <c r="X105" i="2" a="1"/>
  <c r="Y105" i="2" a="1"/>
  <c r="Z105" i="2" a="1"/>
  <c r="AA105" i="2" a="1"/>
  <c r="AB105" i="2" a="1"/>
  <c r="AC105" i="2" a="1"/>
  <c r="AD105" i="2" a="1"/>
  <c r="AE105" i="2" a="1"/>
  <c r="AF105" i="2" a="1"/>
  <c r="AG105" i="2" a="1"/>
  <c r="AH105" i="2" a="1"/>
  <c r="AI105" i="2" a="1"/>
  <c r="AJ105" i="2" a="1"/>
  <c r="AK105" i="2" a="1"/>
  <c r="AL105" i="2" a="1"/>
  <c r="AM105" i="2" a="1"/>
  <c r="AN105" i="2" a="1"/>
  <c r="AO105" i="2" a="1"/>
  <c r="AP105" i="2" a="1"/>
  <c r="AQ105" i="2" a="1"/>
  <c r="AR105" i="2" a="1"/>
  <c r="AS105" i="2" a="1"/>
  <c r="AT105" i="2" a="1"/>
  <c r="AU105" i="2" a="1"/>
  <c r="AV105" i="2" a="1"/>
  <c r="AW105" i="2" a="1"/>
  <c r="AX105" i="2" a="1"/>
  <c r="AY105" i="2" a="1"/>
  <c r="AZ105" i="2" a="1"/>
  <c r="BA105" i="2" a="1"/>
  <c r="BB105" i="2" a="1"/>
  <c r="X106" i="2" a="1"/>
  <c r="Y106" i="2" a="1"/>
  <c r="Z106" i="2" a="1"/>
  <c r="AA106" i="2" a="1"/>
  <c r="AB106" i="2" a="1"/>
  <c r="AC106" i="2" a="1"/>
  <c r="AD106" i="2" a="1"/>
  <c r="AE106" i="2" a="1"/>
  <c r="AF106" i="2" a="1"/>
  <c r="AG106" i="2" a="1"/>
  <c r="AH106" i="2" a="1"/>
  <c r="AI106" i="2" a="1"/>
  <c r="AJ106" i="2" a="1"/>
  <c r="AK106" i="2" a="1"/>
  <c r="AL106" i="2" a="1"/>
  <c r="AM106" i="2" a="1"/>
  <c r="AN106" i="2" a="1"/>
  <c r="AO106" i="2" a="1"/>
  <c r="AP106" i="2" a="1"/>
  <c r="AQ106" i="2" a="1"/>
  <c r="AR106" i="2" a="1"/>
  <c r="AS106" i="2" a="1"/>
  <c r="AT106" i="2" a="1"/>
  <c r="AU106" i="2" a="1"/>
  <c r="AV106" i="2" a="1"/>
  <c r="AW106" i="2" a="1"/>
  <c r="AX106" i="2" a="1"/>
  <c r="AY106" i="2" a="1"/>
  <c r="AZ106" i="2" a="1"/>
  <c r="BA106" i="2" a="1"/>
  <c r="BB106" i="2" a="1"/>
  <c r="X107" i="2" a="1"/>
  <c r="Y107" i="2" a="1"/>
  <c r="Z107" i="2" a="1"/>
  <c r="AA107" i="2" a="1"/>
  <c r="AB107" i="2" a="1"/>
  <c r="AC107" i="2" a="1"/>
  <c r="AD107" i="2" a="1"/>
  <c r="AE107" i="2" a="1"/>
  <c r="AF107" i="2" a="1"/>
  <c r="AG107" i="2" a="1"/>
  <c r="AH107" i="2" a="1"/>
  <c r="AI107" i="2" a="1"/>
  <c r="AJ107" i="2" a="1"/>
  <c r="AK107" i="2" a="1"/>
  <c r="AL107" i="2" a="1"/>
  <c r="AM107" i="2" a="1"/>
  <c r="AN107" i="2" a="1"/>
  <c r="AO107" i="2" a="1"/>
  <c r="AP107" i="2" a="1"/>
  <c r="AQ107" i="2" a="1"/>
  <c r="AR107" i="2" a="1"/>
  <c r="AS107" i="2" a="1"/>
  <c r="AT107" i="2" a="1"/>
  <c r="AU107" i="2" a="1"/>
  <c r="AV107" i="2" a="1"/>
  <c r="AW107" i="2" a="1"/>
  <c r="AX107" i="2" a="1"/>
  <c r="AY107" i="2" a="1"/>
  <c r="AZ107" i="2" a="1"/>
  <c r="BA107" i="2" a="1"/>
  <c r="BB107" i="2" a="1"/>
  <c r="X108" i="2" a="1"/>
  <c r="Y108" i="2" a="1"/>
  <c r="Z108" i="2" a="1"/>
  <c r="AA108" i="2" a="1"/>
  <c r="AB108" i="2" a="1"/>
  <c r="AC108" i="2" a="1"/>
  <c r="AD108" i="2" a="1"/>
  <c r="AE108" i="2" a="1"/>
  <c r="AF108" i="2" a="1"/>
  <c r="AG108" i="2" a="1"/>
  <c r="AH108" i="2" a="1"/>
  <c r="AI108" i="2" a="1"/>
  <c r="AJ108" i="2" a="1"/>
  <c r="AK108" i="2" a="1"/>
  <c r="AL108" i="2" a="1"/>
  <c r="AM108" i="2" a="1"/>
  <c r="AN108" i="2" a="1"/>
  <c r="AO108" i="2" a="1"/>
  <c r="AP108" i="2" a="1"/>
  <c r="AQ108" i="2" a="1"/>
  <c r="AR108" i="2" a="1"/>
  <c r="AS108" i="2" a="1"/>
  <c r="AT108" i="2" a="1"/>
  <c r="AU108" i="2" a="1"/>
  <c r="AV108" i="2" a="1"/>
  <c r="AW108" i="2" a="1"/>
  <c r="AX108" i="2" a="1"/>
  <c r="AY108" i="2" a="1"/>
  <c r="AZ108" i="2" a="1"/>
  <c r="BA108" i="2" a="1"/>
  <c r="BB108" i="2" a="1"/>
  <c r="X109" i="2" a="1"/>
  <c r="Y109" i="2" a="1"/>
  <c r="Z109" i="2" a="1"/>
  <c r="AA109" i="2" a="1"/>
  <c r="AB109" i="2" a="1"/>
  <c r="AC109" i="2" a="1"/>
  <c r="AD109" i="2" a="1"/>
  <c r="AE109" i="2" a="1"/>
  <c r="AF109" i="2" a="1"/>
  <c r="AG109" i="2" a="1"/>
  <c r="AH109" i="2" a="1"/>
  <c r="AI109" i="2" a="1"/>
  <c r="AJ109" i="2" a="1"/>
  <c r="AK109" i="2" a="1"/>
  <c r="AL109" i="2" a="1"/>
  <c r="AM109" i="2" a="1"/>
  <c r="AN109" i="2" a="1"/>
  <c r="AO109" i="2" a="1"/>
  <c r="AP109" i="2" a="1"/>
  <c r="AQ109" i="2" a="1"/>
  <c r="AR109" i="2" a="1"/>
  <c r="AS109" i="2" a="1"/>
  <c r="AT109" i="2" a="1"/>
  <c r="AU109" i="2" a="1"/>
  <c r="AV109" i="2" a="1"/>
  <c r="AW109" i="2" a="1"/>
  <c r="AX109" i="2" a="1"/>
  <c r="AY109" i="2" a="1"/>
  <c r="AZ109" i="2" a="1"/>
  <c r="BA109" i="2" a="1"/>
  <c r="BB109" i="2" a="1"/>
  <c r="X110" i="2" a="1"/>
  <c r="Y110" i="2" a="1"/>
  <c r="Z110" i="2" a="1"/>
  <c r="AA110" i="2" a="1"/>
  <c r="AB110" i="2" a="1"/>
  <c r="AC110" i="2" a="1"/>
  <c r="AD110" i="2" a="1"/>
  <c r="AE110" i="2" a="1"/>
  <c r="AF110" i="2" a="1"/>
  <c r="AG110" i="2" a="1"/>
  <c r="AH110" i="2" a="1"/>
  <c r="AI110" i="2" a="1"/>
  <c r="AJ110" i="2" a="1"/>
  <c r="AK110" i="2" a="1"/>
  <c r="AL110" i="2" a="1"/>
  <c r="AM110" i="2" a="1"/>
  <c r="AN110" i="2" a="1"/>
  <c r="AO110" i="2" a="1"/>
  <c r="AP110" i="2" a="1"/>
  <c r="AQ110" i="2" a="1"/>
  <c r="AR110" i="2" a="1"/>
  <c r="AS110" i="2" a="1"/>
  <c r="AT110" i="2" a="1"/>
  <c r="AU110" i="2" a="1"/>
  <c r="AV110" i="2" a="1"/>
  <c r="AW110" i="2" a="1"/>
  <c r="AX110" i="2" a="1"/>
  <c r="AY110" i="2" a="1"/>
  <c r="AZ110" i="2" a="1"/>
  <c r="BA110" i="2" a="1"/>
  <c r="BB110" i="2" a="1"/>
  <c r="X111" i="2" a="1"/>
  <c r="Y111" i="2" a="1"/>
  <c r="Z111" i="2" a="1"/>
  <c r="AA111" i="2" a="1"/>
  <c r="AB111" i="2" a="1"/>
  <c r="AC111" i="2" a="1"/>
  <c r="AD111" i="2" a="1"/>
  <c r="AE111" i="2" a="1"/>
  <c r="AF111" i="2" a="1"/>
  <c r="AG111" i="2" a="1"/>
  <c r="AH111" i="2" a="1"/>
  <c r="AI111" i="2" a="1"/>
  <c r="AJ111" i="2" a="1"/>
  <c r="AK111" i="2" a="1"/>
  <c r="AL111" i="2" a="1"/>
  <c r="AM111" i="2" a="1"/>
  <c r="AN111" i="2" a="1"/>
  <c r="AO111" i="2" a="1"/>
  <c r="AP111" i="2" a="1"/>
  <c r="AQ111" i="2" a="1"/>
  <c r="AR111" i="2" a="1"/>
  <c r="AS111" i="2" a="1"/>
  <c r="AT111" i="2" a="1"/>
  <c r="AU111" i="2" a="1"/>
  <c r="AV111" i="2" a="1"/>
  <c r="AW111" i="2" a="1"/>
  <c r="AX111" i="2" a="1"/>
  <c r="AY111" i="2" a="1"/>
  <c r="AZ111" i="2" a="1"/>
  <c r="BA111" i="2" a="1"/>
  <c r="BB111" i="2" a="1"/>
  <c r="X112" i="2" a="1"/>
  <c r="Y112" i="2" a="1"/>
  <c r="Z112" i="2" a="1"/>
  <c r="AA112" i="2" a="1"/>
  <c r="AB112" i="2" a="1"/>
  <c r="AC112" i="2" a="1"/>
  <c r="AD112" i="2" a="1"/>
  <c r="AE112" i="2" a="1"/>
  <c r="AF112" i="2" a="1"/>
  <c r="AG112" i="2" a="1"/>
  <c r="AH112" i="2" a="1"/>
  <c r="AI112" i="2" a="1"/>
  <c r="AJ112" i="2" a="1"/>
  <c r="AK112" i="2" a="1"/>
  <c r="AL112" i="2" a="1"/>
  <c r="AM112" i="2" a="1"/>
  <c r="AN112" i="2" a="1"/>
  <c r="AO112" i="2" a="1"/>
  <c r="AP112" i="2" a="1"/>
  <c r="AQ112" i="2" a="1"/>
  <c r="AR112" i="2" a="1"/>
  <c r="AS112" i="2" a="1"/>
  <c r="AT112" i="2" a="1"/>
  <c r="AU112" i="2" a="1"/>
  <c r="AV112" i="2" a="1"/>
  <c r="AW112" i="2" a="1"/>
  <c r="AX112" i="2" a="1"/>
  <c r="AY112" i="2" a="1"/>
  <c r="AZ112" i="2" a="1"/>
  <c r="BA112" i="2" a="1"/>
  <c r="BB112" i="2" a="1"/>
  <c r="X113" i="2" a="1"/>
  <c r="Y113" i="2" a="1"/>
  <c r="Z113" i="2" a="1"/>
  <c r="AA113" i="2" a="1"/>
  <c r="AB113" i="2" a="1"/>
  <c r="AC113" i="2" a="1"/>
  <c r="AD113" i="2" a="1"/>
  <c r="AE113" i="2" a="1"/>
  <c r="AF113" i="2" a="1"/>
  <c r="AG113" i="2" a="1"/>
  <c r="AH113" i="2" a="1"/>
  <c r="AI113" i="2" a="1"/>
  <c r="AJ113" i="2" a="1"/>
  <c r="AK113" i="2" a="1"/>
  <c r="AL113" i="2" a="1"/>
  <c r="AM113" i="2" a="1"/>
  <c r="AN113" i="2" a="1"/>
  <c r="AO113" i="2" a="1"/>
  <c r="AP113" i="2" a="1"/>
  <c r="AQ113" i="2" a="1"/>
  <c r="AR113" i="2" a="1"/>
  <c r="AS113" i="2" a="1"/>
  <c r="AT113" i="2" a="1"/>
  <c r="AU113" i="2" a="1"/>
  <c r="AV113" i="2" a="1"/>
  <c r="AW113" i="2" a="1"/>
  <c r="AX113" i="2" a="1"/>
  <c r="AY113" i="2" a="1"/>
  <c r="AZ113" i="2" a="1"/>
  <c r="BA113" i="2" a="1"/>
  <c r="BB113" i="2" a="1"/>
  <c r="X114" i="2" a="1"/>
  <c r="Y114" i="2" a="1"/>
  <c r="Z114" i="2" a="1"/>
  <c r="AA114" i="2" a="1"/>
  <c r="AB114" i="2" a="1"/>
  <c r="AC114" i="2" a="1"/>
  <c r="AD114" i="2" a="1"/>
  <c r="AE114" i="2" a="1"/>
  <c r="AF114" i="2" a="1"/>
  <c r="AG114" i="2" a="1"/>
  <c r="AH114" i="2" a="1"/>
  <c r="AI114" i="2" a="1"/>
  <c r="AJ114" i="2" a="1"/>
  <c r="AK114" i="2" a="1"/>
  <c r="AL114" i="2" a="1"/>
  <c r="AM114" i="2" a="1"/>
  <c r="AN114" i="2" a="1"/>
  <c r="AO114" i="2" a="1"/>
  <c r="AP114" i="2" a="1"/>
  <c r="AQ114" i="2" a="1"/>
  <c r="AR114" i="2" a="1"/>
  <c r="AS114" i="2" a="1"/>
  <c r="AT114" i="2" a="1"/>
  <c r="AU114" i="2" a="1"/>
  <c r="AV114" i="2" a="1"/>
  <c r="AW114" i="2" a="1"/>
  <c r="AX114" i="2" a="1"/>
  <c r="AY114" i="2" a="1"/>
  <c r="AZ114" i="2" a="1"/>
  <c r="BA114" i="2" a="1"/>
  <c r="BB114" i="2" a="1"/>
  <c r="X115" i="2" a="1"/>
  <c r="Y115" i="2" a="1"/>
  <c r="Z115" i="2" a="1"/>
  <c r="AA115" i="2" a="1"/>
  <c r="AB115" i="2" a="1"/>
  <c r="AC115" i="2" a="1"/>
  <c r="AD115" i="2" a="1"/>
  <c r="AE115" i="2" a="1"/>
  <c r="AF115" i="2" a="1"/>
  <c r="AG115" i="2" a="1"/>
  <c r="AH115" i="2" a="1"/>
  <c r="AI115" i="2" a="1"/>
  <c r="AJ115" i="2" a="1"/>
  <c r="AK115" i="2" a="1"/>
  <c r="AL115" i="2" a="1"/>
  <c r="AM115" i="2" a="1"/>
  <c r="AN115" i="2" a="1"/>
  <c r="AO115" i="2" a="1"/>
  <c r="AP115" i="2" a="1"/>
  <c r="AQ115" i="2" a="1"/>
  <c r="AR115" i="2" a="1"/>
  <c r="AS115" i="2" a="1"/>
  <c r="AT115" i="2" a="1"/>
  <c r="AU115" i="2" a="1"/>
  <c r="AV115" i="2" a="1"/>
  <c r="AW115" i="2" a="1"/>
  <c r="AX115" i="2" a="1"/>
  <c r="AY115" i="2" a="1"/>
  <c r="AZ115" i="2" a="1"/>
  <c r="BA115" i="2" a="1"/>
  <c r="BB115" i="2" a="1"/>
  <c r="X116" i="2" a="1"/>
  <c r="Y116" i="2" a="1"/>
  <c r="Z116" i="2" a="1"/>
  <c r="AA116" i="2" a="1"/>
  <c r="AB116" i="2" a="1"/>
  <c r="AC116" i="2" a="1"/>
  <c r="AD116" i="2" a="1"/>
  <c r="AE116" i="2" a="1"/>
  <c r="AF116" i="2" a="1"/>
  <c r="AG116" i="2" a="1"/>
  <c r="AH116" i="2" a="1"/>
  <c r="AI116" i="2" a="1"/>
  <c r="AJ116" i="2" a="1"/>
  <c r="AK116" i="2" a="1"/>
  <c r="AL116" i="2" a="1"/>
  <c r="AM116" i="2" a="1"/>
  <c r="AN116" i="2" a="1"/>
  <c r="AO116" i="2" a="1"/>
  <c r="AP116" i="2" a="1"/>
  <c r="AQ116" i="2" a="1"/>
  <c r="AR116" i="2" a="1"/>
  <c r="AS116" i="2" a="1"/>
  <c r="AT116" i="2" a="1"/>
  <c r="AU116" i="2" a="1"/>
  <c r="AV116" i="2" a="1"/>
  <c r="AW116" i="2" a="1"/>
  <c r="AX116" i="2" a="1"/>
  <c r="AY116" i="2" a="1"/>
  <c r="AZ116" i="2" a="1"/>
  <c r="BA116" i="2" a="1"/>
  <c r="BB116" i="2" a="1"/>
  <c r="X117" i="2" a="1"/>
  <c r="Y117" i="2" a="1"/>
  <c r="Z117" i="2" a="1"/>
  <c r="AA117" i="2" a="1"/>
  <c r="AB117" i="2" a="1"/>
  <c r="AC117" i="2" a="1"/>
  <c r="AD117" i="2" a="1"/>
  <c r="AE117" i="2" a="1"/>
  <c r="AF117" i="2" a="1"/>
  <c r="AG117" i="2" a="1"/>
  <c r="AH117" i="2" a="1"/>
  <c r="AI117" i="2" a="1"/>
  <c r="AJ117" i="2" a="1"/>
  <c r="AK117" i="2" a="1"/>
  <c r="AL117" i="2" a="1"/>
  <c r="AM117" i="2" a="1"/>
  <c r="AN117" i="2" a="1"/>
  <c r="AO117" i="2" a="1"/>
  <c r="AP117" i="2" a="1"/>
  <c r="AQ117" i="2" a="1"/>
  <c r="AR117" i="2" a="1"/>
  <c r="AS117" i="2" a="1"/>
  <c r="AT117" i="2" a="1"/>
  <c r="AU117" i="2" a="1"/>
  <c r="AV117" i="2" a="1"/>
  <c r="AW117" i="2" a="1"/>
  <c r="AX117" i="2" a="1"/>
  <c r="AY117" i="2" a="1"/>
  <c r="AZ117" i="2" a="1"/>
  <c r="BA117" i="2" a="1"/>
  <c r="BB117" i="2" a="1"/>
  <c r="X118" i="2" a="1"/>
  <c r="Y118" i="2" a="1"/>
  <c r="Z118" i="2" a="1"/>
  <c r="AA118" i="2" a="1"/>
  <c r="AB118" i="2" a="1"/>
  <c r="AC118" i="2" a="1"/>
  <c r="AD118" i="2" a="1"/>
  <c r="AE118" i="2" a="1"/>
  <c r="AF118" i="2" a="1"/>
  <c r="AG118" i="2" a="1"/>
  <c r="AH118" i="2" a="1"/>
  <c r="AI118" i="2" a="1"/>
  <c r="AJ118" i="2" a="1"/>
  <c r="AK118" i="2" a="1"/>
  <c r="AL118" i="2" a="1"/>
  <c r="AM118" i="2" a="1"/>
  <c r="AN118" i="2" a="1"/>
  <c r="AO118" i="2" a="1"/>
  <c r="AP118" i="2" a="1"/>
  <c r="AQ118" i="2" a="1"/>
  <c r="AR118" i="2" a="1"/>
  <c r="AS118" i="2" a="1"/>
  <c r="AT118" i="2" a="1"/>
  <c r="AU118" i="2" a="1"/>
  <c r="AV118" i="2" a="1"/>
  <c r="AW118" i="2" a="1"/>
  <c r="AX118" i="2" a="1"/>
  <c r="AY118" i="2" a="1"/>
  <c r="AZ118" i="2" a="1"/>
  <c r="BA118" i="2" a="1"/>
  <c r="BB118" i="2" a="1"/>
  <c r="X119" i="2" a="1"/>
  <c r="Y119" i="2" a="1"/>
  <c r="Z119" i="2" a="1"/>
  <c r="AA119" i="2" a="1"/>
  <c r="AB119" i="2" a="1"/>
  <c r="AC119" i="2" a="1"/>
  <c r="AD119" i="2" a="1"/>
  <c r="AE119" i="2" a="1"/>
  <c r="AF119" i="2" a="1"/>
  <c r="AG119" i="2" a="1"/>
  <c r="AH119" i="2" a="1"/>
  <c r="AI119" i="2" a="1"/>
  <c r="AJ119" i="2" a="1"/>
  <c r="AK119" i="2" a="1"/>
  <c r="AL119" i="2" a="1"/>
  <c r="AM119" i="2" a="1"/>
  <c r="AN119" i="2" a="1"/>
  <c r="AO119" i="2" a="1"/>
  <c r="AP119" i="2" a="1"/>
  <c r="AQ119" i="2" a="1"/>
  <c r="AR119" i="2" a="1"/>
  <c r="AS119" i="2" a="1"/>
  <c r="AT119" i="2" a="1"/>
  <c r="AU119" i="2" a="1"/>
  <c r="AV119" i="2" a="1"/>
  <c r="AW119" i="2" a="1"/>
  <c r="AX119" i="2" a="1"/>
  <c r="AY119" i="2" a="1"/>
  <c r="AZ119" i="2" a="1"/>
  <c r="BA119" i="2" a="1"/>
  <c r="BB119" i="2" a="1"/>
  <c r="X120" i="2" a="1"/>
  <c r="Y120" i="2" a="1"/>
  <c r="Z120" i="2" a="1"/>
  <c r="AA120" i="2" a="1"/>
  <c r="AB120" i="2" a="1"/>
  <c r="AC120" i="2" a="1"/>
  <c r="AD120" i="2" a="1"/>
  <c r="AE120" i="2" a="1"/>
  <c r="AF120" i="2" a="1"/>
  <c r="AG120" i="2" a="1"/>
  <c r="AH120" i="2" a="1"/>
  <c r="AI120" i="2" a="1"/>
  <c r="AJ120" i="2" a="1"/>
  <c r="AK120" i="2" a="1"/>
  <c r="AL120" i="2" a="1"/>
  <c r="AM120" i="2" a="1"/>
  <c r="AN120" i="2" a="1"/>
  <c r="AO120" i="2" a="1"/>
  <c r="AP120" i="2" a="1"/>
  <c r="AQ120" i="2" a="1"/>
  <c r="AR120" i="2" a="1"/>
  <c r="AS120" i="2" a="1"/>
  <c r="AT120" i="2" a="1"/>
  <c r="AU120" i="2" a="1"/>
  <c r="AV120" i="2" a="1"/>
  <c r="AW120" i="2" a="1"/>
  <c r="AX120" i="2" a="1"/>
  <c r="AY120" i="2" a="1"/>
  <c r="AZ120" i="2" a="1"/>
  <c r="BA120" i="2" a="1"/>
  <c r="BB120" i="2" a="1"/>
  <c r="X121" i="2" a="1"/>
  <c r="Y121" i="2" a="1"/>
  <c r="Z121" i="2" a="1"/>
  <c r="AA121" i="2" a="1"/>
  <c r="AB121" i="2" a="1"/>
  <c r="AC121" i="2" a="1"/>
  <c r="AD121" i="2" a="1"/>
  <c r="AE121" i="2" a="1"/>
  <c r="AF121" i="2" a="1"/>
  <c r="AG121" i="2" a="1"/>
  <c r="AH121" i="2" a="1"/>
  <c r="AI121" i="2" a="1"/>
  <c r="AJ121" i="2" a="1"/>
  <c r="AK121" i="2" a="1"/>
  <c r="AL121" i="2" a="1"/>
  <c r="AM121" i="2" a="1"/>
  <c r="AN121" i="2" a="1"/>
  <c r="AO121" i="2" a="1"/>
  <c r="AP121" i="2" a="1"/>
  <c r="AQ121" i="2" a="1"/>
  <c r="AR121" i="2" a="1"/>
  <c r="AS121" i="2" a="1"/>
  <c r="AT121" i="2" a="1"/>
  <c r="AU121" i="2" a="1"/>
  <c r="AV121" i="2" a="1"/>
  <c r="AW121" i="2" a="1"/>
  <c r="AX121" i="2" a="1"/>
  <c r="AY121" i="2" a="1"/>
  <c r="AZ121" i="2" a="1"/>
  <c r="BA121" i="2" a="1"/>
  <c r="BB121" i="2" a="1"/>
  <c r="X122" i="2" a="1"/>
  <c r="Y122" i="2" a="1"/>
  <c r="Z122" i="2" a="1"/>
  <c r="AA122" i="2" a="1"/>
  <c r="AB122" i="2" a="1"/>
  <c r="AC122" i="2" a="1"/>
  <c r="AD122" i="2" a="1"/>
  <c r="AE122" i="2" a="1"/>
  <c r="AF122" i="2" a="1"/>
  <c r="AG122" i="2" a="1"/>
  <c r="AH122" i="2" a="1"/>
  <c r="AI122" i="2" a="1"/>
  <c r="AJ122" i="2" a="1"/>
  <c r="AK122" i="2" a="1"/>
  <c r="AL122" i="2" a="1"/>
  <c r="AM122" i="2" a="1"/>
  <c r="AN122" i="2" a="1"/>
  <c r="AO122" i="2" a="1"/>
  <c r="AP122" i="2" a="1"/>
  <c r="AQ122" i="2" a="1"/>
  <c r="AR122" i="2" a="1"/>
  <c r="AS122" i="2" a="1"/>
  <c r="AT122" i="2" a="1"/>
  <c r="AU122" i="2" a="1"/>
  <c r="AV122" i="2" a="1"/>
  <c r="AW122" i="2" a="1"/>
  <c r="AX122" i="2" a="1"/>
  <c r="AY122" i="2" a="1"/>
  <c r="AZ122" i="2" a="1"/>
  <c r="BA122" i="2" a="1"/>
  <c r="BB122" i="2" a="1"/>
  <c r="X123" i="2" a="1"/>
  <c r="Y123" i="2" a="1"/>
  <c r="Z123" i="2" a="1"/>
  <c r="AA123" i="2" a="1"/>
  <c r="AB123" i="2" a="1"/>
  <c r="AC123" i="2" a="1"/>
  <c r="AD123" i="2" a="1"/>
  <c r="AE123" i="2" a="1"/>
  <c r="AF123" i="2" a="1"/>
  <c r="AG123" i="2" a="1"/>
  <c r="AH123" i="2" a="1"/>
  <c r="AI123" i="2" a="1"/>
  <c r="AJ123" i="2" a="1"/>
  <c r="AK123" i="2" a="1"/>
  <c r="AL123" i="2" a="1"/>
  <c r="AM123" i="2" a="1"/>
  <c r="AN123" i="2" a="1"/>
  <c r="AO123" i="2" a="1"/>
  <c r="AP123" i="2" a="1"/>
  <c r="AQ123" i="2" a="1"/>
  <c r="AR123" i="2" a="1"/>
  <c r="AS123" i="2" a="1"/>
  <c r="AT123" i="2" a="1"/>
  <c r="AU123" i="2" a="1"/>
  <c r="AV123" i="2" a="1"/>
  <c r="AW123" i="2" a="1"/>
  <c r="AX123" i="2" a="1"/>
  <c r="AY123" i="2" a="1"/>
  <c r="AZ123" i="2" a="1"/>
  <c r="BA123" i="2" a="1"/>
  <c r="BB123" i="2" a="1"/>
  <c r="X124" i="2" a="1"/>
  <c r="Y124" i="2" a="1"/>
  <c r="Z124" i="2" a="1"/>
  <c r="AA124" i="2" a="1"/>
  <c r="AB124" i="2" a="1"/>
  <c r="AC124" i="2" a="1"/>
  <c r="AD124" i="2" a="1"/>
  <c r="AE124" i="2" a="1"/>
  <c r="AF124" i="2" a="1"/>
  <c r="AG124" i="2" a="1"/>
  <c r="AH124" i="2" a="1"/>
  <c r="AI124" i="2" a="1"/>
  <c r="AJ124" i="2" a="1"/>
  <c r="AK124" i="2" a="1"/>
  <c r="AL124" i="2" a="1"/>
  <c r="AM124" i="2" a="1"/>
  <c r="AN124" i="2" a="1"/>
  <c r="AO124" i="2" a="1"/>
  <c r="AP124" i="2" a="1"/>
  <c r="AQ124" i="2" a="1"/>
  <c r="AR124" i="2" a="1"/>
  <c r="AS124" i="2" a="1"/>
  <c r="AT124" i="2" a="1"/>
  <c r="AU124" i="2" a="1"/>
  <c r="AV124" i="2" a="1"/>
  <c r="AW124" i="2" a="1"/>
  <c r="AX124" i="2" a="1"/>
  <c r="AY124" i="2" a="1"/>
  <c r="AZ124" i="2" a="1"/>
  <c r="BA124" i="2" a="1"/>
  <c r="BB124" i="2" a="1"/>
  <c r="X125" i="2" a="1"/>
  <c r="Y125" i="2" a="1"/>
  <c r="Z125" i="2" a="1"/>
  <c r="AA125" i="2" a="1"/>
  <c r="AB125" i="2" a="1"/>
  <c r="AC125" i="2" a="1"/>
  <c r="AD125" i="2" a="1"/>
  <c r="AE125" i="2" a="1"/>
  <c r="AF125" i="2" a="1"/>
  <c r="AG125" i="2" a="1"/>
  <c r="AH125" i="2" a="1"/>
  <c r="AI125" i="2" a="1"/>
  <c r="AJ125" i="2" a="1"/>
  <c r="AK125" i="2" a="1"/>
  <c r="AL125" i="2" a="1"/>
  <c r="AM125" i="2" a="1"/>
  <c r="AN125" i="2" a="1"/>
  <c r="AO125" i="2" a="1"/>
  <c r="AP125" i="2" a="1"/>
  <c r="AQ125" i="2" a="1"/>
  <c r="AR125" i="2" a="1"/>
  <c r="AS125" i="2" a="1"/>
  <c r="AT125" i="2" a="1"/>
  <c r="AU125" i="2" a="1"/>
  <c r="AV125" i="2" a="1"/>
  <c r="AW125" i="2" a="1"/>
  <c r="AX125" i="2" a="1"/>
  <c r="AY125" i="2" a="1"/>
  <c r="AZ125" i="2" a="1"/>
  <c r="BA125" i="2" a="1"/>
  <c r="BB125" i="2" a="1"/>
  <c r="X126" i="2" a="1"/>
  <c r="Y126" i="2" a="1"/>
  <c r="Z126" i="2" a="1"/>
  <c r="AA126" i="2" a="1"/>
  <c r="AB126" i="2" a="1"/>
  <c r="AC126" i="2" a="1"/>
  <c r="AD126" i="2" a="1"/>
  <c r="AE126" i="2" a="1"/>
  <c r="AF126" i="2" a="1"/>
  <c r="AG126" i="2" a="1"/>
  <c r="AH126" i="2" a="1"/>
  <c r="AI126" i="2" a="1"/>
  <c r="AJ126" i="2" a="1"/>
  <c r="AK126" i="2" a="1"/>
  <c r="AL126" i="2" a="1"/>
  <c r="AM126" i="2" a="1"/>
  <c r="AN126" i="2" a="1"/>
  <c r="AO126" i="2" a="1"/>
  <c r="AP126" i="2" a="1"/>
  <c r="AQ126" i="2" a="1"/>
  <c r="AR126" i="2" a="1"/>
  <c r="AS126" i="2" a="1"/>
  <c r="AT126" i="2" a="1"/>
  <c r="AU126" i="2" a="1"/>
  <c r="AV126" i="2" a="1"/>
  <c r="AW126" i="2" a="1"/>
  <c r="AX126" i="2" a="1"/>
  <c r="AY126" i="2" a="1"/>
  <c r="AZ126" i="2" a="1"/>
  <c r="BA126" i="2" a="1"/>
  <c r="BB126" i="2" a="1"/>
  <c r="X127" i="2" a="1"/>
  <c r="Y127" i="2" a="1"/>
  <c r="Z127" i="2" a="1"/>
  <c r="AA127" i="2" a="1"/>
  <c r="AB127" i="2" a="1"/>
  <c r="AC127" i="2" a="1"/>
  <c r="AD127" i="2" a="1"/>
  <c r="AE127" i="2" a="1"/>
  <c r="AF127" i="2" a="1"/>
  <c r="AG127" i="2" a="1"/>
  <c r="AH127" i="2" a="1"/>
  <c r="AI127" i="2" a="1"/>
  <c r="AJ127" i="2" a="1"/>
  <c r="AK127" i="2" a="1"/>
  <c r="AL127" i="2" a="1"/>
  <c r="AM127" i="2" a="1"/>
  <c r="AN127" i="2" a="1"/>
  <c r="AO127" i="2" a="1"/>
  <c r="AP127" i="2" a="1"/>
  <c r="AQ127" i="2" a="1"/>
  <c r="AR127" i="2" a="1"/>
  <c r="AS127" i="2" a="1"/>
  <c r="AT127" i="2" a="1"/>
  <c r="AU127" i="2" a="1"/>
  <c r="AV127" i="2" a="1"/>
  <c r="AW127" i="2" a="1"/>
  <c r="AX127" i="2" a="1"/>
  <c r="AY127" i="2" a="1"/>
  <c r="AZ127" i="2" a="1"/>
  <c r="BA127" i="2" a="1"/>
  <c r="BB127" i="2" a="1"/>
  <c r="X128" i="2" a="1"/>
  <c r="Y128" i="2" a="1"/>
  <c r="Z128" i="2" a="1"/>
  <c r="AA128" i="2" a="1"/>
  <c r="AB128" i="2" a="1"/>
  <c r="AC128" i="2" a="1"/>
  <c r="AD128" i="2" a="1"/>
  <c r="AE128" i="2" a="1"/>
  <c r="AF128" i="2" a="1"/>
  <c r="AG128" i="2" a="1"/>
  <c r="AH128" i="2" a="1"/>
  <c r="AI128" i="2" a="1"/>
  <c r="AJ128" i="2" a="1"/>
  <c r="AK128" i="2" a="1"/>
  <c r="AL128" i="2" a="1"/>
  <c r="AM128" i="2" a="1"/>
  <c r="AN128" i="2" a="1"/>
  <c r="AO128" i="2" a="1"/>
  <c r="AP128" i="2" a="1"/>
  <c r="AQ128" i="2" a="1"/>
  <c r="AR128" i="2" a="1"/>
  <c r="AS128" i="2" a="1"/>
  <c r="AT128" i="2" a="1"/>
  <c r="AU128" i="2" a="1"/>
  <c r="AV128" i="2" a="1"/>
  <c r="AW128" i="2" a="1"/>
  <c r="AX128" i="2" a="1"/>
  <c r="AY128" i="2" a="1"/>
  <c r="AZ128" i="2" a="1"/>
  <c r="BA128" i="2" a="1"/>
  <c r="BB128" i="2" a="1"/>
  <c r="X129" i="2" a="1"/>
  <c r="Y129" i="2" a="1"/>
  <c r="Z129" i="2" a="1"/>
  <c r="AA129" i="2" a="1"/>
  <c r="AB129" i="2" a="1"/>
  <c r="AC129" i="2" a="1"/>
  <c r="AD129" i="2" a="1"/>
  <c r="AE129" i="2" a="1"/>
  <c r="AF129" i="2" a="1"/>
  <c r="AG129" i="2" a="1"/>
  <c r="AH129" i="2" a="1"/>
  <c r="AI129" i="2" a="1"/>
  <c r="AJ129" i="2" a="1"/>
  <c r="AK129" i="2" a="1"/>
  <c r="AL129" i="2" a="1"/>
  <c r="AM129" i="2" a="1"/>
  <c r="AN129" i="2" a="1"/>
  <c r="AO129" i="2" a="1"/>
  <c r="AP129" i="2" a="1"/>
  <c r="AQ129" i="2" a="1"/>
  <c r="AR129" i="2" a="1"/>
  <c r="AS129" i="2" a="1"/>
  <c r="AT129" i="2" a="1"/>
  <c r="AU129" i="2" a="1"/>
  <c r="AV129" i="2" a="1"/>
  <c r="AW129" i="2" a="1"/>
  <c r="AX129" i="2" a="1"/>
  <c r="AY129" i="2" a="1"/>
  <c r="AZ129" i="2" a="1"/>
  <c r="BA129" i="2" a="1"/>
  <c r="BB129" i="2" a="1"/>
  <c r="X130" i="2" a="1"/>
  <c r="Y130" i="2" a="1"/>
  <c r="Z130" i="2" a="1"/>
  <c r="AA130" i="2" a="1"/>
  <c r="AB130" i="2" a="1"/>
  <c r="AC130" i="2" a="1"/>
  <c r="AD130" i="2" a="1"/>
  <c r="AE130" i="2" a="1"/>
  <c r="AF130" i="2" a="1"/>
  <c r="AG130" i="2" a="1"/>
  <c r="AH130" i="2" a="1"/>
  <c r="AI130" i="2" a="1"/>
  <c r="AJ130" i="2" a="1"/>
  <c r="AK130" i="2" a="1"/>
  <c r="AL130" i="2" a="1"/>
  <c r="AM130" i="2" a="1"/>
  <c r="AN130" i="2" a="1"/>
  <c r="AO130" i="2" a="1"/>
  <c r="AP130" i="2" a="1"/>
  <c r="AQ130" i="2" a="1"/>
  <c r="AR130" i="2" a="1"/>
  <c r="AS130" i="2" a="1"/>
  <c r="AT130" i="2" a="1"/>
  <c r="AU130" i="2" a="1"/>
  <c r="AV130" i="2" a="1"/>
  <c r="AW130" i="2" a="1"/>
  <c r="AX130" i="2" a="1"/>
  <c r="AY130" i="2" a="1"/>
  <c r="AZ130" i="2" a="1"/>
  <c r="BA130" i="2" a="1"/>
  <c r="BB130" i="2" a="1"/>
  <c r="X131" i="2" a="1"/>
  <c r="Y131" i="2" a="1"/>
  <c r="Z131" i="2" a="1"/>
  <c r="AA131" i="2" a="1"/>
  <c r="AB131" i="2" a="1"/>
  <c r="AC131" i="2" a="1"/>
  <c r="AD131" i="2" a="1"/>
  <c r="AE131" i="2" a="1"/>
  <c r="AF131" i="2" a="1"/>
  <c r="AG131" i="2" a="1"/>
  <c r="AH131" i="2" a="1"/>
  <c r="AI131" i="2" a="1"/>
  <c r="AJ131" i="2" a="1"/>
  <c r="AK131" i="2" a="1"/>
  <c r="AL131" i="2" a="1"/>
  <c r="AM131" i="2" a="1"/>
  <c r="AN131" i="2" a="1"/>
  <c r="AO131" i="2" a="1"/>
  <c r="AP131" i="2" a="1"/>
  <c r="AQ131" i="2" a="1"/>
  <c r="AR131" i="2" a="1"/>
  <c r="AS131" i="2" a="1"/>
  <c r="AT131" i="2" a="1"/>
  <c r="AU131" i="2" a="1"/>
  <c r="AV131" i="2" a="1"/>
  <c r="AW131" i="2" a="1"/>
  <c r="AX131" i="2" a="1"/>
  <c r="AY131" i="2" a="1"/>
  <c r="AZ131" i="2" a="1"/>
  <c r="BA131" i="2" a="1"/>
  <c r="BB131" i="2" a="1"/>
  <c r="X132" i="2" a="1"/>
  <c r="Y132" i="2" a="1"/>
  <c r="Z132" i="2" a="1"/>
  <c r="AA132" i="2" a="1"/>
  <c r="AB132" i="2" a="1"/>
  <c r="AC132" i="2" a="1"/>
  <c r="AD132" i="2" a="1"/>
  <c r="AE132" i="2" a="1"/>
  <c r="AF132" i="2" a="1"/>
  <c r="AG132" i="2" a="1"/>
  <c r="AH132" i="2" a="1"/>
  <c r="AI132" i="2" a="1"/>
  <c r="AJ132" i="2" a="1"/>
  <c r="AK132" i="2" a="1"/>
  <c r="AL132" i="2" a="1"/>
  <c r="AM132" i="2" a="1"/>
  <c r="AN132" i="2" a="1"/>
  <c r="AO132" i="2" a="1"/>
  <c r="AP132" i="2" a="1"/>
  <c r="AQ132" i="2" a="1"/>
  <c r="AR132" i="2" a="1"/>
  <c r="AS132" i="2" a="1"/>
  <c r="AT132" i="2" a="1"/>
  <c r="AU132" i="2" a="1"/>
  <c r="AV132" i="2" a="1"/>
  <c r="AW132" i="2" a="1"/>
  <c r="AX132" i="2" a="1"/>
  <c r="AY132" i="2" a="1"/>
  <c r="AZ132" i="2" a="1"/>
  <c r="BA132" i="2" a="1"/>
  <c r="BB132" i="2" a="1"/>
  <c r="X133" i="2" a="1"/>
  <c r="Y133" i="2" a="1"/>
  <c r="Z133" i="2" a="1"/>
  <c r="AA133" i="2" a="1"/>
  <c r="AB133" i="2" a="1"/>
  <c r="AC133" i="2" a="1"/>
  <c r="AD133" i="2" a="1"/>
  <c r="AE133" i="2" a="1"/>
  <c r="AF133" i="2" a="1"/>
  <c r="AG133" i="2" a="1"/>
  <c r="AH133" i="2" a="1"/>
  <c r="AI133" i="2" a="1"/>
  <c r="AJ133" i="2" a="1"/>
  <c r="AK133" i="2" a="1"/>
  <c r="AL133" i="2" a="1"/>
  <c r="AM133" i="2" a="1"/>
  <c r="AN133" i="2" a="1"/>
  <c r="AO133" i="2" a="1"/>
  <c r="AP133" i="2" a="1"/>
  <c r="AQ133" i="2" a="1"/>
  <c r="AR133" i="2" a="1"/>
  <c r="AS133" i="2" a="1"/>
  <c r="AT133" i="2" a="1"/>
  <c r="AU133" i="2" a="1"/>
  <c r="AV133" i="2" a="1"/>
  <c r="AW133" i="2" a="1"/>
  <c r="AX133" i="2" a="1"/>
  <c r="AY133" i="2" a="1"/>
  <c r="AZ133" i="2" a="1"/>
  <c r="BA133" i="2" a="1"/>
  <c r="BB133" i="2" a="1"/>
  <c r="X134" i="2" a="1"/>
  <c r="Y134" i="2" a="1"/>
  <c r="Z134" i="2" a="1"/>
  <c r="AA134" i="2" a="1"/>
  <c r="AB134" i="2" a="1"/>
  <c r="AC134" i="2" a="1"/>
  <c r="AD134" i="2" a="1"/>
  <c r="AE134" i="2" a="1"/>
  <c r="AF134" i="2" a="1"/>
  <c r="AG134" i="2" a="1"/>
  <c r="AH134" i="2" a="1"/>
  <c r="AI134" i="2" a="1"/>
  <c r="AJ134" i="2" a="1"/>
  <c r="AK134" i="2" a="1"/>
  <c r="AL134" i="2" a="1"/>
  <c r="AM134" i="2" a="1"/>
  <c r="AN134" i="2" a="1"/>
  <c r="AO134" i="2" a="1"/>
  <c r="AP134" i="2" a="1"/>
  <c r="AQ134" i="2" a="1"/>
  <c r="AR134" i="2" a="1"/>
  <c r="AS134" i="2" a="1"/>
  <c r="AT134" i="2" a="1"/>
  <c r="AU134" i="2" a="1"/>
  <c r="AV134" i="2" a="1"/>
  <c r="AW134" i="2" a="1"/>
  <c r="AX134" i="2" a="1"/>
  <c r="AY134" i="2" a="1"/>
  <c r="AZ134" i="2" a="1"/>
  <c r="BA134" i="2" a="1"/>
  <c r="BB134" i="2" a="1"/>
  <c r="X135" i="2" a="1"/>
  <c r="Y135" i="2" a="1"/>
  <c r="Z135" i="2" a="1"/>
  <c r="AA135" i="2" a="1"/>
  <c r="AB135" i="2" a="1"/>
  <c r="AC135" i="2" a="1"/>
  <c r="AD135" i="2" a="1"/>
  <c r="AE135" i="2" a="1"/>
  <c r="AF135" i="2" a="1"/>
  <c r="AG135" i="2" a="1"/>
  <c r="AH135" i="2" a="1"/>
  <c r="AI135" i="2" a="1"/>
  <c r="AJ135" i="2" a="1"/>
  <c r="AK135" i="2" a="1"/>
  <c r="AL135" i="2" a="1"/>
  <c r="AM135" i="2" a="1"/>
  <c r="AN135" i="2" a="1"/>
  <c r="AO135" i="2" a="1"/>
  <c r="AP135" i="2" a="1"/>
  <c r="AQ135" i="2" a="1"/>
  <c r="AR135" i="2" a="1"/>
  <c r="AS135" i="2" a="1"/>
  <c r="AT135" i="2" a="1"/>
  <c r="AU135" i="2" a="1"/>
  <c r="AV135" i="2" a="1"/>
  <c r="AW135" i="2" a="1"/>
  <c r="AX135" i="2" a="1"/>
  <c r="AY135" i="2" a="1"/>
  <c r="AZ135" i="2" a="1"/>
  <c r="BA135" i="2" a="1"/>
  <c r="BB135" i="2" a="1"/>
  <c r="X136" i="2" a="1"/>
  <c r="Y136" i="2" a="1"/>
  <c r="Z136" i="2" a="1"/>
  <c r="AA136" i="2" a="1"/>
  <c r="AB136" i="2" a="1"/>
  <c r="AC136" i="2" a="1"/>
  <c r="AD136" i="2" a="1"/>
  <c r="AE136" i="2" a="1"/>
  <c r="AF136" i="2" a="1"/>
  <c r="AG136" i="2" a="1"/>
  <c r="AH136" i="2" a="1"/>
  <c r="AI136" i="2" a="1"/>
  <c r="AJ136" i="2" a="1"/>
  <c r="AK136" i="2" a="1"/>
  <c r="AL136" i="2" a="1"/>
  <c r="AM136" i="2" a="1"/>
  <c r="AN136" i="2" a="1"/>
  <c r="AO136" i="2" a="1"/>
  <c r="AP136" i="2" a="1"/>
  <c r="AQ136" i="2" a="1"/>
  <c r="AR136" i="2" a="1"/>
  <c r="AS136" i="2" a="1"/>
  <c r="AT136" i="2" a="1"/>
  <c r="AU136" i="2" a="1"/>
  <c r="AV136" i="2" a="1"/>
  <c r="AW136" i="2" a="1"/>
  <c r="AX136" i="2" a="1"/>
  <c r="AY136" i="2" a="1"/>
  <c r="AZ136" i="2" a="1"/>
  <c r="BA136" i="2" a="1"/>
  <c r="BB136" i="2" a="1"/>
  <c r="X137" i="2" a="1"/>
  <c r="Y137" i="2" a="1"/>
  <c r="Z137" i="2" a="1"/>
  <c r="AA137" i="2" a="1"/>
  <c r="AB137" i="2" a="1"/>
  <c r="AC137" i="2" a="1"/>
  <c r="AD137" i="2" a="1"/>
  <c r="AE137" i="2" a="1"/>
  <c r="AF137" i="2" a="1"/>
  <c r="AG137" i="2" a="1"/>
  <c r="AH137" i="2" a="1"/>
  <c r="AI137" i="2" a="1"/>
  <c r="AJ137" i="2" a="1"/>
  <c r="AK137" i="2" a="1"/>
  <c r="AL137" i="2" a="1"/>
  <c r="AM137" i="2" a="1"/>
  <c r="AN137" i="2" a="1"/>
  <c r="AO137" i="2" a="1"/>
  <c r="AP137" i="2" a="1"/>
  <c r="AQ137" i="2" a="1"/>
  <c r="AR137" i="2" a="1"/>
  <c r="AS137" i="2" a="1"/>
  <c r="AT137" i="2" a="1"/>
  <c r="AU137" i="2" a="1"/>
  <c r="AV137" i="2" a="1"/>
  <c r="AW137" i="2" a="1"/>
  <c r="AX137" i="2" a="1"/>
  <c r="AY137" i="2" a="1"/>
  <c r="AZ137" i="2" a="1"/>
  <c r="BA137" i="2" a="1"/>
  <c r="BB137" i="2" a="1"/>
  <c r="X138" i="2" a="1"/>
  <c r="Y138" i="2" a="1"/>
  <c r="Z138" i="2" a="1"/>
  <c r="AA138" i="2" a="1"/>
  <c r="AB138" i="2" a="1"/>
  <c r="AC138" i="2" a="1"/>
  <c r="AD138" i="2" a="1"/>
  <c r="AE138" i="2" a="1"/>
  <c r="AF138" i="2" a="1"/>
  <c r="AG138" i="2" a="1"/>
  <c r="AH138" i="2" a="1"/>
  <c r="AI138" i="2" a="1"/>
  <c r="AJ138" i="2" a="1"/>
  <c r="AK138" i="2" a="1"/>
  <c r="AL138" i="2" a="1"/>
  <c r="AM138" i="2" a="1"/>
  <c r="AN138" i="2" a="1"/>
  <c r="AO138" i="2" a="1"/>
  <c r="AP138" i="2" a="1"/>
  <c r="AQ138" i="2" a="1"/>
  <c r="AR138" i="2" a="1"/>
  <c r="AS138" i="2" a="1"/>
  <c r="AT138" i="2" a="1"/>
  <c r="AU138" i="2" a="1"/>
  <c r="AV138" i="2" a="1"/>
  <c r="AW138" i="2" a="1"/>
  <c r="AX138" i="2" a="1"/>
  <c r="AY138" i="2" a="1"/>
  <c r="AZ138" i="2" a="1"/>
  <c r="BA138" i="2" a="1"/>
  <c r="BB138" i="2" a="1"/>
  <c r="X139" i="2" a="1"/>
  <c r="Y139" i="2" a="1"/>
  <c r="Z139" i="2" a="1"/>
  <c r="AA139" i="2" a="1"/>
  <c r="AB139" i="2" a="1"/>
  <c r="AC139" i="2" a="1"/>
  <c r="AD139" i="2" a="1"/>
  <c r="AE139" i="2" a="1"/>
  <c r="AF139" i="2" a="1"/>
  <c r="AG139" i="2" a="1"/>
  <c r="AH139" i="2" a="1"/>
  <c r="AI139" i="2" a="1"/>
  <c r="AJ139" i="2" a="1"/>
  <c r="AK139" i="2" a="1"/>
  <c r="AL139" i="2" a="1"/>
  <c r="AM139" i="2" a="1"/>
  <c r="AN139" i="2" a="1"/>
  <c r="AO139" i="2" a="1"/>
  <c r="AP139" i="2" a="1"/>
  <c r="AQ139" i="2" a="1"/>
  <c r="AR139" i="2" a="1"/>
  <c r="AS139" i="2" a="1"/>
  <c r="AT139" i="2" a="1"/>
  <c r="AU139" i="2" a="1"/>
  <c r="AV139" i="2" a="1"/>
  <c r="AW139" i="2" a="1"/>
  <c r="AX139" i="2" a="1"/>
  <c r="AY139" i="2" a="1"/>
  <c r="AZ139" i="2" a="1"/>
  <c r="BA139" i="2" a="1"/>
  <c r="BB139" i="2" a="1"/>
  <c r="X140" i="2" a="1"/>
  <c r="Y140" i="2" a="1"/>
  <c r="Z140" i="2" a="1"/>
  <c r="AA140" i="2" a="1"/>
  <c r="AB140" i="2" a="1"/>
  <c r="AC140" i="2" a="1"/>
  <c r="AD140" i="2" a="1"/>
  <c r="AE140" i="2" a="1"/>
  <c r="AF140" i="2" a="1"/>
  <c r="AG140" i="2" a="1"/>
  <c r="AH140" i="2" a="1"/>
  <c r="AI140" i="2" a="1"/>
  <c r="AJ140" i="2" a="1"/>
  <c r="AK140" i="2" a="1"/>
  <c r="AL140" i="2" a="1"/>
  <c r="AM140" i="2" a="1"/>
  <c r="AN140" i="2" a="1"/>
  <c r="AO140" i="2" a="1"/>
  <c r="AP140" i="2" a="1"/>
  <c r="AQ140" i="2" a="1"/>
  <c r="AR140" i="2" a="1"/>
  <c r="AS140" i="2" a="1"/>
  <c r="AT140" i="2" a="1"/>
  <c r="AU140" i="2" a="1"/>
  <c r="AV140" i="2" a="1"/>
  <c r="AW140" i="2" a="1"/>
  <c r="AX140" i="2" a="1"/>
  <c r="AY140" i="2" a="1"/>
  <c r="AZ140" i="2" a="1"/>
  <c r="BA140" i="2" a="1"/>
  <c r="BB140" i="2" a="1"/>
  <c r="X141" i="2" a="1"/>
  <c r="Y141" i="2" a="1"/>
  <c r="Z141" i="2" a="1"/>
  <c r="AA141" i="2" a="1"/>
  <c r="AB141" i="2" a="1"/>
  <c r="AC141" i="2" a="1"/>
  <c r="AD141" i="2" a="1"/>
  <c r="AE141" i="2" a="1"/>
  <c r="AF141" i="2" a="1"/>
  <c r="AG141" i="2" a="1"/>
  <c r="AH141" i="2" a="1"/>
  <c r="AI141" i="2" a="1"/>
  <c r="AJ141" i="2" a="1"/>
  <c r="AK141" i="2" a="1"/>
  <c r="AL141" i="2" a="1"/>
  <c r="AM141" i="2" a="1"/>
  <c r="AN141" i="2" a="1"/>
  <c r="AO141" i="2" a="1"/>
  <c r="AP141" i="2" a="1"/>
  <c r="AQ141" i="2" a="1"/>
  <c r="AR141" i="2" a="1"/>
  <c r="AS141" i="2" a="1"/>
  <c r="AT141" i="2" a="1"/>
  <c r="AU141" i="2" a="1"/>
  <c r="AV141" i="2" a="1"/>
  <c r="AW141" i="2" a="1"/>
  <c r="AX141" i="2" a="1"/>
  <c r="AY141" i="2" a="1"/>
  <c r="AZ141" i="2" a="1"/>
  <c r="BA141" i="2" a="1"/>
  <c r="BB141" i="2" a="1"/>
  <c r="X142" i="2" a="1"/>
  <c r="Y142" i="2" a="1"/>
  <c r="Z142" i="2" a="1"/>
  <c r="AA142" i="2" a="1"/>
  <c r="AB142" i="2" a="1"/>
  <c r="AC142" i="2" a="1"/>
  <c r="AD142" i="2" a="1"/>
  <c r="AE142" i="2" a="1"/>
  <c r="AF142" i="2" a="1"/>
  <c r="AG142" i="2" a="1"/>
  <c r="AH142" i="2" a="1"/>
  <c r="AI142" i="2" a="1"/>
  <c r="AJ142" i="2" a="1"/>
  <c r="AK142" i="2" a="1"/>
  <c r="AL142" i="2" a="1"/>
  <c r="AM142" i="2" a="1"/>
  <c r="AN142" i="2" a="1"/>
  <c r="AO142" i="2" a="1"/>
  <c r="AP142" i="2" a="1"/>
  <c r="AQ142" i="2" a="1"/>
  <c r="AR142" i="2" a="1"/>
  <c r="AS142" i="2" a="1"/>
  <c r="AT142" i="2" a="1"/>
  <c r="AU142" i="2" a="1"/>
  <c r="AV142" i="2" a="1"/>
  <c r="AW142" i="2" a="1"/>
  <c r="AX142" i="2" a="1"/>
  <c r="AY142" i="2" a="1"/>
  <c r="AZ142" i="2" a="1"/>
  <c r="BA142" i="2" a="1"/>
  <c r="BB142" i="2" a="1"/>
  <c r="X143" i="2" a="1"/>
  <c r="Y143" i="2" a="1"/>
  <c r="Z143" i="2" a="1"/>
  <c r="AA143" i="2" a="1"/>
  <c r="AB143" i="2" a="1"/>
  <c r="AC143" i="2" a="1"/>
  <c r="AD143" i="2" a="1"/>
  <c r="AE143" i="2" a="1"/>
  <c r="AF143" i="2" a="1"/>
  <c r="AG143" i="2" a="1"/>
  <c r="AH143" i="2" a="1"/>
  <c r="AI143" i="2" a="1"/>
  <c r="AJ143" i="2" a="1"/>
  <c r="AK143" i="2" a="1"/>
  <c r="AL143" i="2" a="1"/>
  <c r="AM143" i="2" a="1"/>
  <c r="AN143" i="2" a="1"/>
  <c r="AO143" i="2" a="1"/>
  <c r="AP143" i="2" a="1"/>
  <c r="AQ143" i="2" a="1"/>
  <c r="AR143" i="2" a="1"/>
  <c r="AS143" i="2" a="1"/>
  <c r="AT143" i="2" a="1"/>
  <c r="AU143" i="2" a="1"/>
  <c r="AV143" i="2" a="1"/>
  <c r="AW143" i="2" a="1"/>
  <c r="AX143" i="2" a="1"/>
  <c r="AY143" i="2" a="1"/>
  <c r="AZ143" i="2" a="1"/>
  <c r="BA143" i="2" a="1"/>
  <c r="BB143" i="2" a="1"/>
  <c r="X144" i="2" a="1"/>
  <c r="Y144" i="2" a="1"/>
  <c r="Z144" i="2" a="1"/>
  <c r="AA144" i="2" a="1"/>
  <c r="AB144" i="2" a="1"/>
  <c r="AC144" i="2" a="1"/>
  <c r="AD144" i="2" a="1"/>
  <c r="AE144" i="2" a="1"/>
  <c r="AF144" i="2" a="1"/>
  <c r="AG144" i="2" a="1"/>
  <c r="AH144" i="2" a="1"/>
  <c r="AI144" i="2" a="1"/>
  <c r="AJ144" i="2" a="1"/>
  <c r="AK144" i="2" a="1"/>
  <c r="AL144" i="2" a="1"/>
  <c r="AM144" i="2" a="1"/>
  <c r="AN144" i="2" a="1"/>
  <c r="AO144" i="2" a="1"/>
  <c r="AP144" i="2" a="1"/>
  <c r="AQ144" i="2" a="1"/>
  <c r="AR144" i="2" a="1"/>
  <c r="AS144" i="2" a="1"/>
  <c r="AT144" i="2" a="1"/>
  <c r="AU144" i="2" a="1"/>
  <c r="AV144" i="2" a="1"/>
  <c r="AW144" i="2" a="1"/>
  <c r="AX144" i="2" a="1"/>
  <c r="AY144" i="2" a="1"/>
  <c r="AZ144" i="2" a="1"/>
  <c r="BA144" i="2" a="1"/>
  <c r="BB144" i="2" a="1"/>
  <c r="X145" i="2" a="1"/>
  <c r="Y145" i="2" a="1"/>
  <c r="Z145" i="2" a="1"/>
  <c r="AA145" i="2" a="1"/>
  <c r="AB145" i="2" a="1"/>
  <c r="AC145" i="2" a="1"/>
  <c r="AD145" i="2" a="1"/>
  <c r="AE145" i="2" a="1"/>
  <c r="AF145" i="2" a="1"/>
  <c r="AG145" i="2" a="1"/>
  <c r="AH145" i="2" a="1"/>
  <c r="AI145" i="2" a="1"/>
  <c r="AJ145" i="2" a="1"/>
  <c r="AK145" i="2" a="1"/>
  <c r="AL145" i="2" a="1"/>
  <c r="AM145" i="2" a="1"/>
  <c r="AN145" i="2" a="1"/>
  <c r="AO145" i="2" a="1"/>
  <c r="AP145" i="2" a="1"/>
  <c r="AQ145" i="2" a="1"/>
  <c r="AR145" i="2" a="1"/>
  <c r="AS145" i="2" a="1"/>
  <c r="AT145" i="2" a="1"/>
  <c r="AU145" i="2" a="1"/>
  <c r="AV145" i="2" a="1"/>
  <c r="AW145" i="2" a="1"/>
  <c r="AX145" i="2" a="1"/>
  <c r="AY145" i="2" a="1"/>
  <c r="AZ145" i="2" a="1"/>
  <c r="BA145" i="2" a="1"/>
  <c r="BB145" i="2" a="1"/>
  <c r="X146" i="2" a="1"/>
  <c r="Y146" i="2" a="1"/>
  <c r="Z146" i="2" a="1"/>
  <c r="AA146" i="2" a="1"/>
  <c r="AB146" i="2" a="1"/>
  <c r="AC146" i="2" a="1"/>
  <c r="AD146" i="2" a="1"/>
  <c r="AE146" i="2" a="1"/>
  <c r="AF146" i="2" a="1"/>
  <c r="AG146" i="2" a="1"/>
  <c r="AH146" i="2" a="1"/>
  <c r="AI146" i="2" a="1"/>
  <c r="AJ146" i="2" a="1"/>
  <c r="AK146" i="2" a="1"/>
  <c r="AL146" i="2" a="1"/>
  <c r="AM146" i="2" a="1"/>
  <c r="AN146" i="2" a="1"/>
  <c r="AO146" i="2" a="1"/>
  <c r="AP146" i="2" a="1"/>
  <c r="AQ146" i="2" a="1"/>
  <c r="AR146" i="2" a="1"/>
  <c r="AS146" i="2" a="1"/>
  <c r="AT146" i="2" a="1"/>
  <c r="AU146" i="2" a="1"/>
  <c r="AV146" i="2" a="1"/>
  <c r="AW146" i="2" a="1"/>
  <c r="AX146" i="2" a="1"/>
  <c r="AY146" i="2" a="1"/>
  <c r="AZ146" i="2" a="1"/>
  <c r="BA146" i="2" a="1"/>
  <c r="BB146" i="2" a="1"/>
  <c r="X147" i="2" a="1"/>
  <c r="Y147" i="2" a="1"/>
  <c r="Z147" i="2" a="1"/>
  <c r="AA147" i="2" a="1"/>
  <c r="AB147" i="2" a="1"/>
  <c r="AC147" i="2" a="1"/>
  <c r="AD147" i="2" a="1"/>
  <c r="AE147" i="2" a="1"/>
  <c r="AF147" i="2" a="1"/>
  <c r="AG147" i="2" a="1"/>
  <c r="AH147" i="2" a="1"/>
  <c r="AI147" i="2" a="1"/>
  <c r="AJ147" i="2" a="1"/>
  <c r="AK147" i="2" a="1"/>
  <c r="AL147" i="2" a="1"/>
  <c r="AM147" i="2" a="1"/>
  <c r="AN147" i="2" a="1"/>
  <c r="AO147" i="2" a="1"/>
  <c r="AP147" i="2" a="1"/>
  <c r="AQ147" i="2" a="1"/>
  <c r="AR147" i="2" a="1"/>
  <c r="AS147" i="2" a="1"/>
  <c r="AT147" i="2" a="1"/>
  <c r="AU147" i="2" a="1"/>
  <c r="AV147" i="2" a="1"/>
  <c r="AW147" i="2" a="1"/>
  <c r="AX147" i="2" a="1"/>
  <c r="AY147" i="2" a="1"/>
  <c r="AZ147" i="2" a="1"/>
  <c r="BA147" i="2" a="1"/>
  <c r="BB147" i="2" a="1"/>
  <c r="X148" i="2" a="1"/>
  <c r="Y148" i="2" a="1"/>
  <c r="Z148" i="2" a="1"/>
  <c r="AA148" i="2" a="1"/>
  <c r="AB148" i="2" a="1"/>
  <c r="AC148" i="2" a="1"/>
  <c r="AD148" i="2" a="1"/>
  <c r="AE148" i="2" a="1"/>
  <c r="AF148" i="2" a="1"/>
  <c r="AG148" i="2" a="1"/>
  <c r="AH148" i="2" a="1"/>
  <c r="AI148" i="2" a="1"/>
  <c r="AJ148" i="2" a="1"/>
  <c r="AK148" i="2" a="1"/>
  <c r="AL148" i="2" a="1"/>
  <c r="AM148" i="2" a="1"/>
  <c r="AN148" i="2" a="1"/>
  <c r="AO148" i="2" a="1"/>
  <c r="AP148" i="2" a="1"/>
  <c r="AQ148" i="2" a="1"/>
  <c r="AR148" i="2" a="1"/>
  <c r="AS148" i="2" a="1"/>
  <c r="AT148" i="2" a="1"/>
  <c r="AU148" i="2" a="1"/>
  <c r="AV148" i="2" a="1"/>
  <c r="AW148" i="2" a="1"/>
  <c r="AX148" i="2" a="1"/>
  <c r="AY148" i="2" a="1"/>
  <c r="AZ148" i="2" a="1"/>
  <c r="BA148" i="2" a="1"/>
  <c r="BB148" i="2" a="1"/>
  <c r="X149" i="2" a="1"/>
  <c r="Y149" i="2" a="1"/>
  <c r="Z149" i="2" a="1"/>
  <c r="AA149" i="2" a="1"/>
  <c r="AB149" i="2" a="1"/>
  <c r="AC149" i="2" a="1"/>
  <c r="AD149" i="2" a="1"/>
  <c r="AE149" i="2" a="1"/>
  <c r="AF149" i="2" a="1"/>
  <c r="AG149" i="2" a="1"/>
  <c r="AH149" i="2" a="1"/>
  <c r="AI149" i="2" a="1"/>
  <c r="AJ149" i="2" a="1"/>
  <c r="AK149" i="2" a="1"/>
  <c r="AL149" i="2" a="1"/>
  <c r="AM149" i="2" a="1"/>
  <c r="AN149" i="2" a="1"/>
  <c r="AO149" i="2" a="1"/>
  <c r="AP149" i="2" a="1"/>
  <c r="AQ149" i="2" a="1"/>
  <c r="AR149" i="2" a="1"/>
  <c r="AS149" i="2" a="1"/>
  <c r="AT149" i="2" a="1"/>
  <c r="AU149" i="2" a="1"/>
  <c r="AV149" i="2" a="1"/>
  <c r="AW149" i="2" a="1"/>
  <c r="AX149" i="2" a="1"/>
  <c r="AY149" i="2" a="1"/>
  <c r="AZ149" i="2" a="1"/>
  <c r="BA149" i="2" a="1"/>
  <c r="BB149" i="2" a="1"/>
  <c r="X150" i="2" a="1"/>
  <c r="Y150" i="2" a="1"/>
  <c r="Z150" i="2" a="1"/>
  <c r="AA150" i="2" a="1"/>
  <c r="AB150" i="2" a="1"/>
  <c r="AC150" i="2" a="1"/>
  <c r="AD150" i="2" a="1"/>
  <c r="AE150" i="2" a="1"/>
  <c r="AF150" i="2" a="1"/>
  <c r="AG150" i="2" a="1"/>
  <c r="AH150" i="2" a="1"/>
  <c r="AI150" i="2" a="1"/>
  <c r="AJ150" i="2" a="1"/>
  <c r="AK150" i="2" a="1"/>
  <c r="AL150" i="2" a="1"/>
  <c r="AM150" i="2" a="1"/>
  <c r="AN150" i="2" a="1"/>
  <c r="AO150" i="2" a="1"/>
  <c r="AP150" i="2" a="1"/>
  <c r="AQ150" i="2" a="1"/>
  <c r="AR150" i="2" a="1"/>
  <c r="AS150" i="2" a="1"/>
  <c r="AT150" i="2" a="1"/>
  <c r="AU150" i="2" a="1"/>
  <c r="AV150" i="2" a="1"/>
  <c r="AW150" i="2" a="1"/>
  <c r="AX150" i="2" a="1"/>
  <c r="AY150" i="2" a="1"/>
  <c r="AZ150" i="2" a="1"/>
  <c r="BA150" i="2" a="1"/>
  <c r="BB150" i="2" a="1"/>
  <c r="X151" i="2" a="1"/>
  <c r="Y151" i="2" a="1"/>
  <c r="Z151" i="2" a="1"/>
  <c r="AA151" i="2" a="1"/>
  <c r="AB151" i="2" a="1"/>
  <c r="AC151" i="2" a="1"/>
  <c r="AD151" i="2" a="1"/>
  <c r="AE151" i="2" a="1"/>
  <c r="AF151" i="2" a="1"/>
  <c r="AG151" i="2" a="1"/>
  <c r="AH151" i="2" a="1"/>
  <c r="AI151" i="2" a="1"/>
  <c r="AJ151" i="2" a="1"/>
  <c r="AK151" i="2" a="1"/>
  <c r="AL151" i="2" a="1"/>
  <c r="AM151" i="2" a="1"/>
  <c r="AN151" i="2" a="1"/>
  <c r="AO151" i="2" a="1"/>
  <c r="AP151" i="2" a="1"/>
  <c r="AQ151" i="2" a="1"/>
  <c r="AR151" i="2" a="1"/>
  <c r="AS151" i="2" a="1"/>
  <c r="AT151" i="2" a="1"/>
  <c r="AU151" i="2" a="1"/>
  <c r="AV151" i="2" a="1"/>
  <c r="AW151" i="2" a="1"/>
  <c r="AX151" i="2" a="1"/>
  <c r="AY151" i="2" a="1"/>
  <c r="AZ151" i="2" a="1"/>
  <c r="BA151" i="2" a="1"/>
  <c r="BB151" i="2" a="1"/>
  <c r="X152" i="2" a="1"/>
  <c r="Y152" i="2" a="1"/>
  <c r="Z152" i="2" a="1"/>
  <c r="AA152" i="2" a="1"/>
  <c r="AB152" i="2" a="1"/>
  <c r="AC152" i="2" a="1"/>
  <c r="AD152" i="2" a="1"/>
  <c r="AE152" i="2" a="1"/>
  <c r="AF152" i="2" a="1"/>
  <c r="AG152" i="2" a="1"/>
  <c r="AH152" i="2" a="1"/>
  <c r="AI152" i="2" a="1"/>
  <c r="AJ152" i="2" a="1"/>
  <c r="AK152" i="2" a="1"/>
  <c r="AL152" i="2" a="1"/>
  <c r="AM152" i="2" a="1"/>
  <c r="AN152" i="2" a="1"/>
  <c r="AO152" i="2" a="1"/>
  <c r="AP152" i="2" a="1"/>
  <c r="AQ152" i="2" a="1"/>
  <c r="AR152" i="2" a="1"/>
  <c r="AS152" i="2" a="1"/>
  <c r="AT152" i="2" a="1"/>
  <c r="AU152" i="2" a="1"/>
  <c r="AV152" i="2" a="1"/>
  <c r="AW152" i="2" a="1"/>
  <c r="AX152" i="2" a="1"/>
  <c r="AY152" i="2" a="1"/>
  <c r="AZ152" i="2" a="1"/>
  <c r="BA152" i="2" a="1"/>
  <c r="BB152" i="2" a="1"/>
  <c r="X153" i="2" a="1"/>
  <c r="Y153" i="2" a="1"/>
  <c r="Z153" i="2" a="1"/>
  <c r="AA153" i="2" a="1"/>
  <c r="AB153" i="2" a="1"/>
  <c r="AC153" i="2" a="1"/>
  <c r="AD153" i="2" a="1"/>
  <c r="AE153" i="2" a="1"/>
  <c r="AF153" i="2" a="1"/>
  <c r="AG153" i="2" a="1"/>
  <c r="AH153" i="2" a="1"/>
  <c r="AI153" i="2" a="1"/>
  <c r="AJ153" i="2" a="1"/>
  <c r="AK153" i="2" a="1"/>
  <c r="AL153" i="2" a="1"/>
  <c r="AM153" i="2" a="1"/>
  <c r="AN153" i="2" a="1"/>
  <c r="AO153" i="2" a="1"/>
  <c r="AP153" i="2" a="1"/>
  <c r="AQ153" i="2" a="1"/>
  <c r="AR153" i="2" a="1"/>
  <c r="AS153" i="2" a="1"/>
  <c r="AT153" i="2" a="1"/>
  <c r="AU153" i="2" a="1"/>
  <c r="AV153" i="2" a="1"/>
  <c r="AW153" i="2" a="1"/>
  <c r="AX153" i="2" a="1"/>
  <c r="AY153" i="2" a="1"/>
  <c r="AZ153" i="2" a="1"/>
  <c r="BA153" i="2" a="1"/>
  <c r="BB153" i="2" a="1"/>
  <c r="X154" i="2" a="1"/>
  <c r="Y154" i="2" a="1"/>
  <c r="Z154" i="2" a="1"/>
  <c r="AA154" i="2" a="1"/>
  <c r="AB154" i="2" a="1"/>
  <c r="AC154" i="2" a="1"/>
  <c r="AD154" i="2" a="1"/>
  <c r="AE154" i="2" a="1"/>
  <c r="AF154" i="2" a="1"/>
  <c r="AG154" i="2" a="1"/>
  <c r="AH154" i="2" a="1"/>
  <c r="AI154" i="2" a="1"/>
  <c r="AJ154" i="2" a="1"/>
  <c r="AK154" i="2" a="1"/>
  <c r="AL154" i="2" a="1"/>
  <c r="AM154" i="2" a="1"/>
  <c r="AN154" i="2" a="1"/>
  <c r="AO154" i="2" a="1"/>
  <c r="AP154" i="2" a="1"/>
  <c r="AQ154" i="2" a="1"/>
  <c r="AR154" i="2" a="1"/>
  <c r="AS154" i="2" a="1"/>
  <c r="AT154" i="2" a="1"/>
  <c r="AU154" i="2" a="1"/>
  <c r="AV154" i="2" a="1"/>
  <c r="AW154" i="2" a="1"/>
  <c r="AX154" i="2" a="1"/>
  <c r="AY154" i="2" a="1"/>
  <c r="AZ154" i="2" a="1"/>
  <c r="BA154" i="2" a="1"/>
  <c r="BB154" i="2" a="1"/>
  <c r="X155" i="2" a="1"/>
  <c r="Y155" i="2" a="1"/>
  <c r="Z155" i="2" a="1"/>
  <c r="AA155" i="2" a="1"/>
  <c r="AB155" i="2" a="1"/>
  <c r="AC155" i="2" a="1"/>
  <c r="AD155" i="2" a="1"/>
  <c r="AE155" i="2" a="1"/>
  <c r="AF155" i="2" a="1"/>
  <c r="AG155" i="2" a="1"/>
  <c r="AH155" i="2" a="1"/>
  <c r="AI155" i="2" a="1"/>
  <c r="AJ155" i="2" a="1"/>
  <c r="AK155" i="2" a="1"/>
  <c r="AL155" i="2" a="1"/>
  <c r="AM155" i="2" a="1"/>
  <c r="AN155" i="2" a="1"/>
  <c r="AO155" i="2" a="1"/>
  <c r="AP155" i="2" a="1"/>
  <c r="AQ155" i="2" a="1"/>
  <c r="AR155" i="2" a="1"/>
  <c r="AS155" i="2" a="1"/>
  <c r="AT155" i="2" a="1"/>
  <c r="AU155" i="2" a="1"/>
  <c r="AV155" i="2" a="1"/>
  <c r="AW155" i="2" a="1"/>
  <c r="AX155" i="2" a="1"/>
  <c r="AY155" i="2" a="1"/>
  <c r="AZ155" i="2" a="1"/>
  <c r="BA155" i="2" a="1"/>
  <c r="BB155" i="2" a="1"/>
  <c r="X156" i="2" a="1"/>
  <c r="Y156" i="2" a="1"/>
  <c r="Z156" i="2" a="1"/>
  <c r="AA156" i="2" a="1"/>
  <c r="AB156" i="2" a="1"/>
  <c r="AC156" i="2" a="1"/>
  <c r="AD156" i="2" a="1"/>
  <c r="AE156" i="2" a="1"/>
  <c r="AF156" i="2" a="1"/>
  <c r="AG156" i="2" a="1"/>
  <c r="AH156" i="2" a="1"/>
  <c r="AI156" i="2" a="1"/>
  <c r="AJ156" i="2" a="1"/>
  <c r="AK156" i="2" a="1"/>
  <c r="AL156" i="2" a="1"/>
  <c r="AM156" i="2" a="1"/>
  <c r="AN156" i="2" a="1"/>
  <c r="AO156" i="2" a="1"/>
  <c r="AP156" i="2" a="1"/>
  <c r="AQ156" i="2" a="1"/>
  <c r="AR156" i="2" a="1"/>
  <c r="AS156" i="2" a="1"/>
  <c r="AT156" i="2" a="1"/>
  <c r="AU156" i="2" a="1"/>
  <c r="AV156" i="2" a="1"/>
  <c r="AW156" i="2" a="1"/>
  <c r="AX156" i="2" a="1"/>
  <c r="AY156" i="2" a="1"/>
  <c r="AZ156" i="2" a="1"/>
  <c r="BA156" i="2" a="1"/>
  <c r="BB156" i="2" a="1"/>
  <c r="X157" i="2" a="1"/>
  <c r="Y157" i="2" a="1"/>
  <c r="Z157" i="2" a="1"/>
  <c r="AA157" i="2" a="1"/>
  <c r="AB157" i="2" a="1"/>
  <c r="AC157" i="2" a="1"/>
  <c r="AD157" i="2" a="1"/>
  <c r="AE157" i="2" a="1"/>
  <c r="AF157" i="2" a="1"/>
  <c r="AG157" i="2" a="1"/>
  <c r="AH157" i="2" a="1"/>
  <c r="AI157" i="2" a="1"/>
  <c r="AJ157" i="2" a="1"/>
  <c r="AK157" i="2" a="1"/>
  <c r="AL157" i="2" a="1"/>
  <c r="AM157" i="2" a="1"/>
  <c r="AN157" i="2" a="1"/>
  <c r="AO157" i="2" a="1"/>
  <c r="AP157" i="2" a="1"/>
  <c r="AQ157" i="2" a="1"/>
  <c r="AR157" i="2" a="1"/>
  <c r="AS157" i="2" a="1"/>
  <c r="AT157" i="2" a="1"/>
  <c r="AU157" i="2" a="1"/>
  <c r="AV157" i="2" a="1"/>
  <c r="AW157" i="2" a="1"/>
  <c r="AX157" i="2" a="1"/>
  <c r="AY157" i="2" a="1"/>
  <c r="AZ157" i="2" a="1"/>
  <c r="BA157" i="2" a="1"/>
  <c r="BB157" i="2" a="1"/>
  <c r="X158" i="2" a="1"/>
  <c r="Y158" i="2" a="1"/>
  <c r="Z158" i="2" a="1"/>
  <c r="AA158" i="2" a="1"/>
  <c r="AB158" i="2" a="1"/>
  <c r="AC158" i="2" a="1"/>
  <c r="AD158" i="2" a="1"/>
  <c r="AE158" i="2" a="1"/>
  <c r="AF158" i="2" a="1"/>
  <c r="AG158" i="2" a="1"/>
  <c r="AH158" i="2" a="1"/>
  <c r="AI158" i="2" a="1"/>
  <c r="AJ158" i="2" a="1"/>
  <c r="AK158" i="2" a="1"/>
  <c r="AL158" i="2" a="1"/>
  <c r="AM158" i="2" a="1"/>
  <c r="AN158" i="2" a="1"/>
  <c r="AO158" i="2" a="1"/>
  <c r="AP158" i="2" a="1"/>
  <c r="AQ158" i="2" a="1"/>
  <c r="AR158" i="2" a="1"/>
  <c r="AS158" i="2" a="1"/>
  <c r="AT158" i="2" a="1"/>
  <c r="AU158" i="2" a="1"/>
  <c r="AV158" i="2" a="1"/>
  <c r="AW158" i="2" a="1"/>
  <c r="AX158" i="2" a="1"/>
  <c r="AY158" i="2" a="1"/>
  <c r="AZ158" i="2" a="1"/>
  <c r="BA158" i="2" a="1"/>
  <c r="BB158" i="2" a="1"/>
  <c r="X159" i="2" a="1"/>
  <c r="Y159" i="2" a="1"/>
  <c r="Z159" i="2" a="1"/>
  <c r="AA159" i="2" a="1"/>
  <c r="AB159" i="2" a="1"/>
  <c r="AC159" i="2" a="1"/>
  <c r="AD159" i="2" a="1"/>
  <c r="AE159" i="2" a="1"/>
  <c r="AF159" i="2" a="1"/>
  <c r="AG159" i="2" a="1"/>
  <c r="AH159" i="2" a="1"/>
  <c r="AI159" i="2" a="1"/>
  <c r="AJ159" i="2" a="1"/>
  <c r="AK159" i="2" a="1"/>
  <c r="AL159" i="2" a="1"/>
  <c r="AM159" i="2" a="1"/>
  <c r="AN159" i="2" a="1"/>
  <c r="AO159" i="2" a="1"/>
  <c r="AP159" i="2" a="1"/>
  <c r="AQ159" i="2" a="1"/>
  <c r="AR159" i="2" a="1"/>
  <c r="AS159" i="2" a="1"/>
  <c r="AT159" i="2" a="1"/>
  <c r="AU159" i="2" a="1"/>
  <c r="AV159" i="2" a="1"/>
  <c r="AW159" i="2" a="1"/>
  <c r="AX159" i="2" a="1"/>
  <c r="AY159" i="2" a="1"/>
  <c r="AZ159" i="2" a="1"/>
  <c r="BA159" i="2" a="1"/>
  <c r="BB159" i="2" a="1"/>
  <c r="X160" i="2" a="1"/>
  <c r="Y160" i="2" a="1"/>
  <c r="Z160" i="2" a="1"/>
  <c r="AA160" i="2" a="1"/>
  <c r="AB160" i="2" a="1"/>
  <c r="AC160" i="2" a="1"/>
  <c r="AD160" i="2" a="1"/>
  <c r="AE160" i="2" a="1"/>
  <c r="AF160" i="2" a="1"/>
  <c r="AG160" i="2" a="1"/>
  <c r="AH160" i="2" a="1"/>
  <c r="AI160" i="2" a="1"/>
  <c r="AJ160" i="2" a="1"/>
  <c r="AK160" i="2" a="1"/>
  <c r="AL160" i="2" a="1"/>
  <c r="AM160" i="2" a="1"/>
  <c r="AN160" i="2" a="1"/>
  <c r="AO160" i="2" a="1"/>
  <c r="AP160" i="2" a="1"/>
  <c r="AQ160" i="2" a="1"/>
  <c r="AR160" i="2" a="1"/>
  <c r="AS160" i="2" a="1"/>
  <c r="AT160" i="2" a="1"/>
  <c r="AU160" i="2" a="1"/>
  <c r="AV160" i="2" a="1"/>
  <c r="AW160" i="2" a="1"/>
  <c r="AX160" i="2" a="1"/>
  <c r="AY160" i="2" a="1"/>
  <c r="AZ160" i="2" a="1"/>
  <c r="BA160" i="2" a="1"/>
  <c r="BB160" i="2" a="1"/>
  <c r="X161" i="2" a="1"/>
  <c r="Y161" i="2" a="1"/>
  <c r="Z161" i="2" a="1"/>
  <c r="AA161" i="2" a="1"/>
  <c r="AB161" i="2" a="1"/>
  <c r="AC161" i="2" a="1"/>
  <c r="AD161" i="2" a="1"/>
  <c r="AE161" i="2" a="1"/>
  <c r="AF161" i="2" a="1"/>
  <c r="AG161" i="2" a="1"/>
  <c r="AH161" i="2" a="1"/>
  <c r="AI161" i="2" a="1"/>
  <c r="AJ161" i="2" a="1"/>
  <c r="AK161" i="2" a="1"/>
  <c r="AL161" i="2" a="1"/>
  <c r="AM161" i="2" a="1"/>
  <c r="AN161" i="2" a="1"/>
  <c r="AO161" i="2" a="1"/>
  <c r="AP161" i="2" a="1"/>
  <c r="AQ161" i="2" a="1"/>
  <c r="AR161" i="2" a="1"/>
  <c r="AS161" i="2" a="1"/>
  <c r="AT161" i="2" a="1"/>
  <c r="AU161" i="2" a="1"/>
  <c r="AV161" i="2" a="1"/>
  <c r="AW161" i="2" a="1"/>
  <c r="AX161" i="2" a="1"/>
  <c r="AY161" i="2" a="1"/>
  <c r="AZ161" i="2" a="1"/>
  <c r="BA161" i="2" a="1"/>
  <c r="BB161" i="2" a="1"/>
  <c r="X162" i="2" a="1"/>
  <c r="Y162" i="2" a="1"/>
  <c r="Z162" i="2" a="1"/>
  <c r="AA162" i="2" a="1"/>
  <c r="AB162" i="2" a="1"/>
  <c r="AC162" i="2" a="1"/>
  <c r="AD162" i="2" a="1"/>
  <c r="AE162" i="2" a="1"/>
  <c r="AF162" i="2" a="1"/>
  <c r="AG162" i="2" a="1"/>
  <c r="AH162" i="2" a="1"/>
  <c r="AI162" i="2" a="1"/>
  <c r="AJ162" i="2" a="1"/>
  <c r="AK162" i="2" a="1"/>
  <c r="AL162" i="2" a="1"/>
  <c r="AM162" i="2" a="1"/>
  <c r="AN162" i="2" a="1"/>
  <c r="AO162" i="2" a="1"/>
  <c r="AP162" i="2" a="1"/>
  <c r="AQ162" i="2" a="1"/>
  <c r="AR162" i="2" a="1"/>
  <c r="AS162" i="2" a="1"/>
  <c r="AT162" i="2" a="1"/>
  <c r="AU162" i="2" a="1"/>
  <c r="AV162" i="2" a="1"/>
  <c r="AW162" i="2" a="1"/>
  <c r="AX162" i="2" a="1"/>
  <c r="AY162" i="2" a="1"/>
  <c r="AZ162" i="2" a="1"/>
  <c r="BA162" i="2" a="1"/>
  <c r="BB162" i="2" a="1"/>
  <c r="X163" i="2" a="1"/>
  <c r="Y163" i="2" a="1"/>
  <c r="Z163" i="2" a="1"/>
  <c r="AA163" i="2" a="1"/>
  <c r="AB163" i="2" a="1"/>
  <c r="AC163" i="2" a="1"/>
  <c r="AD163" i="2" a="1"/>
  <c r="AE163" i="2" a="1"/>
  <c r="AF163" i="2" a="1"/>
  <c r="AG163" i="2" a="1"/>
  <c r="AH163" i="2" a="1"/>
  <c r="AI163" i="2" a="1"/>
  <c r="AJ163" i="2" a="1"/>
  <c r="AK163" i="2" a="1"/>
  <c r="AL163" i="2" a="1"/>
  <c r="AM163" i="2" a="1"/>
  <c r="AN163" i="2" a="1"/>
  <c r="AO163" i="2" a="1"/>
  <c r="AP163" i="2" a="1"/>
  <c r="AQ163" i="2" a="1"/>
  <c r="AR163" i="2" a="1"/>
  <c r="AS163" i="2" a="1"/>
  <c r="AT163" i="2" a="1"/>
  <c r="AU163" i="2" a="1"/>
  <c r="AV163" i="2" a="1"/>
  <c r="AW163" i="2" a="1"/>
  <c r="AX163" i="2" a="1"/>
  <c r="AY163" i="2" a="1"/>
  <c r="AZ163" i="2" a="1"/>
  <c r="BA163" i="2" a="1"/>
  <c r="BB163" i="2" a="1"/>
  <c r="X164" i="2" a="1"/>
  <c r="Y164" i="2" a="1"/>
  <c r="Z164" i="2" a="1"/>
  <c r="AA164" i="2" a="1"/>
  <c r="AB164" i="2" a="1"/>
  <c r="AC164" i="2" a="1"/>
  <c r="AD164" i="2" a="1"/>
  <c r="AE164" i="2" a="1"/>
  <c r="AF164" i="2" a="1"/>
  <c r="AG164" i="2" a="1"/>
  <c r="AH164" i="2" a="1"/>
  <c r="AI164" i="2" a="1"/>
  <c r="AJ164" i="2" a="1"/>
  <c r="AK164" i="2" a="1"/>
  <c r="AL164" i="2" a="1"/>
  <c r="AM164" i="2" a="1"/>
  <c r="AN164" i="2" a="1"/>
  <c r="AO164" i="2" a="1"/>
  <c r="AP164" i="2" a="1"/>
  <c r="AQ164" i="2" a="1"/>
  <c r="AR164" i="2" a="1"/>
  <c r="AS164" i="2" a="1"/>
  <c r="AT164" i="2" a="1"/>
  <c r="AU164" i="2" a="1"/>
  <c r="AV164" i="2" a="1"/>
  <c r="AW164" i="2" a="1"/>
  <c r="AX164" i="2" a="1"/>
  <c r="AY164" i="2" a="1"/>
  <c r="AZ164" i="2" a="1"/>
  <c r="BA164" i="2" a="1"/>
  <c r="BB164" i="2" a="1"/>
  <c r="X165" i="2" a="1"/>
  <c r="Y165" i="2" a="1"/>
  <c r="Z165" i="2" a="1"/>
  <c r="AA165" i="2" a="1"/>
  <c r="AB165" i="2" a="1"/>
  <c r="AC165" i="2" a="1"/>
  <c r="AD165" i="2" a="1"/>
  <c r="AE165" i="2" a="1"/>
  <c r="AF165" i="2" a="1"/>
  <c r="AG165" i="2" a="1"/>
  <c r="AH165" i="2" a="1"/>
  <c r="AI165" i="2" a="1"/>
  <c r="AJ165" i="2" a="1"/>
  <c r="AK165" i="2" a="1"/>
  <c r="AL165" i="2" a="1"/>
  <c r="AM165" i="2" a="1"/>
  <c r="AN165" i="2" a="1"/>
  <c r="AO165" i="2" a="1"/>
  <c r="AP165" i="2" a="1"/>
  <c r="AQ165" i="2" a="1"/>
  <c r="AR165" i="2" a="1"/>
  <c r="AS165" i="2" a="1"/>
  <c r="AT165" i="2" a="1"/>
  <c r="AU165" i="2" a="1"/>
  <c r="AV165" i="2" a="1"/>
  <c r="AW165" i="2" a="1"/>
  <c r="AX165" i="2" a="1"/>
  <c r="AY165" i="2" a="1"/>
  <c r="AZ165" i="2" a="1"/>
  <c r="BA165" i="2" a="1"/>
  <c r="BB165" i="2" a="1"/>
  <c r="X166" i="2" a="1"/>
  <c r="Y166" i="2" a="1"/>
  <c r="Z166" i="2" a="1"/>
  <c r="AA166" i="2" a="1"/>
  <c r="AB166" i="2" a="1"/>
  <c r="AC166" i="2" a="1"/>
  <c r="AD166" i="2" a="1"/>
  <c r="AE166" i="2" a="1"/>
  <c r="AF166" i="2" a="1"/>
  <c r="AG166" i="2" a="1"/>
  <c r="AH166" i="2" a="1"/>
  <c r="AI166" i="2" a="1"/>
  <c r="AJ166" i="2" a="1"/>
  <c r="AK166" i="2" a="1"/>
  <c r="AL166" i="2" a="1"/>
  <c r="AM166" i="2" a="1"/>
  <c r="AN166" i="2" a="1"/>
  <c r="AO166" i="2" a="1"/>
  <c r="AP166" i="2" a="1"/>
  <c r="AQ166" i="2" a="1"/>
  <c r="AR166" i="2" a="1"/>
  <c r="AS166" i="2" a="1"/>
  <c r="AT166" i="2" a="1"/>
  <c r="AU166" i="2" a="1"/>
  <c r="AV166" i="2" a="1"/>
  <c r="AW166" i="2" a="1"/>
  <c r="AX166" i="2" a="1"/>
  <c r="AY166" i="2" a="1"/>
  <c r="AZ166" i="2" a="1"/>
  <c r="BA166" i="2" a="1"/>
  <c r="BB166" i="2" a="1"/>
  <c r="X167" i="2" a="1"/>
  <c r="Y167" i="2" a="1"/>
  <c r="Z167" i="2" a="1"/>
  <c r="AA167" i="2" a="1"/>
  <c r="AB167" i="2" a="1"/>
  <c r="AC167" i="2" a="1"/>
  <c r="AD167" i="2" a="1"/>
  <c r="AE167" i="2" a="1"/>
  <c r="AF167" i="2" a="1"/>
  <c r="AG167" i="2" a="1"/>
  <c r="AH167" i="2" a="1"/>
  <c r="AI167" i="2" a="1"/>
  <c r="AJ167" i="2" a="1"/>
  <c r="AK167" i="2" a="1"/>
  <c r="AL167" i="2" a="1"/>
  <c r="AM167" i="2" a="1"/>
  <c r="AN167" i="2" a="1"/>
  <c r="AO167" i="2" a="1"/>
  <c r="AP167" i="2" a="1"/>
  <c r="AQ167" i="2" a="1"/>
  <c r="AR167" i="2" a="1"/>
  <c r="AS167" i="2" a="1"/>
  <c r="AT167" i="2" a="1"/>
  <c r="AU167" i="2" a="1"/>
  <c r="AV167" i="2" a="1"/>
  <c r="AW167" i="2" a="1"/>
  <c r="AX167" i="2" a="1"/>
  <c r="AY167" i="2" a="1"/>
  <c r="AZ167" i="2" a="1"/>
  <c r="BA167" i="2" a="1"/>
  <c r="BB167" i="2" a="1"/>
  <c r="X168" i="2" a="1"/>
  <c r="Y168" i="2" a="1"/>
  <c r="Z168" i="2" a="1"/>
  <c r="AA168" i="2" a="1"/>
  <c r="AB168" i="2" a="1"/>
  <c r="AC168" i="2" a="1"/>
  <c r="AD168" i="2" a="1"/>
  <c r="AE168" i="2" a="1"/>
  <c r="AF168" i="2" a="1"/>
  <c r="AG168" i="2" a="1"/>
  <c r="AH168" i="2" a="1"/>
  <c r="AI168" i="2" a="1"/>
  <c r="AJ168" i="2" a="1"/>
  <c r="AK168" i="2" a="1"/>
  <c r="AL168" i="2" a="1"/>
  <c r="AM168" i="2" a="1"/>
  <c r="AN168" i="2" a="1"/>
  <c r="AO168" i="2" a="1"/>
  <c r="AP168" i="2" a="1"/>
  <c r="AQ168" i="2" a="1"/>
  <c r="AR168" i="2" a="1"/>
  <c r="AS168" i="2" a="1"/>
  <c r="AT168" i="2" a="1"/>
  <c r="AU168" i="2" a="1"/>
  <c r="AV168" i="2" a="1"/>
  <c r="AW168" i="2" a="1"/>
  <c r="AX168" i="2" a="1"/>
  <c r="AY168" i="2" a="1"/>
  <c r="AZ168" i="2" a="1"/>
  <c r="BA168" i="2" a="1"/>
  <c r="BB168" i="2" a="1"/>
  <c r="X169" i="2" a="1"/>
  <c r="Y169" i="2" a="1"/>
  <c r="Z169" i="2" a="1"/>
  <c r="AA169" i="2" a="1"/>
  <c r="AB169" i="2" a="1"/>
  <c r="AC169" i="2" a="1"/>
  <c r="AD169" i="2" a="1"/>
  <c r="AE169" i="2" a="1"/>
  <c r="AF169" i="2" a="1"/>
  <c r="AG169" i="2" a="1"/>
  <c r="AH169" i="2" a="1"/>
  <c r="AI169" i="2" a="1"/>
  <c r="AJ169" i="2" a="1"/>
  <c r="AK169" i="2" a="1"/>
  <c r="AL169" i="2" a="1"/>
  <c r="AM169" i="2" a="1"/>
  <c r="AN169" i="2" a="1"/>
  <c r="AO169" i="2" a="1"/>
  <c r="AP169" i="2" a="1"/>
  <c r="AQ169" i="2" a="1"/>
  <c r="AR169" i="2" a="1"/>
  <c r="AS169" i="2" a="1"/>
  <c r="AT169" i="2" a="1"/>
  <c r="AU169" i="2" a="1"/>
  <c r="AV169" i="2" a="1"/>
  <c r="AW169" i="2" a="1"/>
  <c r="AX169" i="2" a="1"/>
  <c r="AY169" i="2" a="1"/>
  <c r="AZ169" i="2" a="1"/>
  <c r="BA169" i="2" a="1"/>
  <c r="BB169" i="2" a="1"/>
  <c r="X170" i="2" a="1"/>
  <c r="Y170" i="2" a="1"/>
  <c r="Z170" i="2" a="1"/>
  <c r="AA170" i="2" a="1"/>
  <c r="AB170" i="2" a="1"/>
  <c r="AC170" i="2" a="1"/>
  <c r="AD170" i="2" a="1"/>
  <c r="AE170" i="2" a="1"/>
  <c r="AF170" i="2" a="1"/>
  <c r="AG170" i="2" a="1"/>
  <c r="AH170" i="2" a="1"/>
  <c r="AI170" i="2" a="1"/>
  <c r="AJ170" i="2" a="1"/>
  <c r="AK170" i="2" a="1"/>
  <c r="AL170" i="2" a="1"/>
  <c r="AM170" i="2" a="1"/>
  <c r="AN170" i="2" a="1"/>
  <c r="AO170" i="2" a="1"/>
  <c r="AP170" i="2" a="1"/>
  <c r="AQ170" i="2" a="1"/>
  <c r="AR170" i="2" a="1"/>
  <c r="AS170" i="2" a="1"/>
  <c r="AT170" i="2" a="1"/>
  <c r="AU170" i="2" a="1"/>
  <c r="AV170" i="2" a="1"/>
  <c r="AW170" i="2" a="1"/>
  <c r="AX170" i="2" a="1"/>
  <c r="AY170" i="2" a="1"/>
  <c r="AZ170" i="2" a="1"/>
  <c r="BA170" i="2" a="1"/>
  <c r="BB170" i="2" a="1"/>
  <c r="X171" i="2" a="1"/>
  <c r="Y171" i="2" a="1"/>
  <c r="Z171" i="2" a="1"/>
  <c r="AA171" i="2" a="1"/>
  <c r="AB171" i="2" a="1"/>
  <c r="AC171" i="2" a="1"/>
  <c r="AD171" i="2" a="1"/>
  <c r="AE171" i="2" a="1"/>
  <c r="AF171" i="2" a="1"/>
  <c r="AG171" i="2" a="1"/>
  <c r="AH171" i="2" a="1"/>
  <c r="AI171" i="2" a="1"/>
  <c r="AJ171" i="2" a="1"/>
  <c r="AK171" i="2" a="1"/>
  <c r="AL171" i="2" a="1"/>
  <c r="AM171" i="2" a="1"/>
  <c r="AN171" i="2" a="1"/>
  <c r="AO171" i="2" a="1"/>
  <c r="AP171" i="2" a="1"/>
  <c r="AQ171" i="2" a="1"/>
  <c r="AR171" i="2" a="1"/>
  <c r="AS171" i="2" a="1"/>
  <c r="AT171" i="2" a="1"/>
  <c r="AU171" i="2" a="1"/>
  <c r="AV171" i="2" a="1"/>
  <c r="AW171" i="2" a="1"/>
  <c r="AX171" i="2" a="1"/>
  <c r="AY171" i="2" a="1"/>
  <c r="AZ171" i="2" a="1"/>
  <c r="BA171" i="2" a="1"/>
  <c r="BB171" i="2" a="1"/>
  <c r="X172" i="2" a="1"/>
  <c r="Y172" i="2" a="1"/>
  <c r="Z172" i="2" a="1"/>
  <c r="AA172" i="2" a="1"/>
  <c r="AB172" i="2" a="1"/>
  <c r="AC172" i="2" a="1"/>
  <c r="AD172" i="2" a="1"/>
  <c r="AE172" i="2" a="1"/>
  <c r="AF172" i="2" a="1"/>
  <c r="AG172" i="2" a="1"/>
  <c r="AH172" i="2" a="1"/>
  <c r="AI172" i="2" a="1"/>
  <c r="AJ172" i="2" a="1"/>
  <c r="AK172" i="2" a="1"/>
  <c r="AL172" i="2" a="1"/>
  <c r="AM172" i="2" a="1"/>
  <c r="AN172" i="2" a="1"/>
  <c r="AO172" i="2" a="1"/>
  <c r="AP172" i="2" a="1"/>
  <c r="AQ172" i="2" a="1"/>
  <c r="AR172" i="2" a="1"/>
  <c r="AS172" i="2" a="1"/>
  <c r="AT172" i="2" a="1"/>
  <c r="AU172" i="2" a="1"/>
  <c r="AV172" i="2" a="1"/>
  <c r="AW172" i="2" a="1"/>
  <c r="AX172" i="2" a="1"/>
  <c r="AY172" i="2" a="1"/>
  <c r="AZ172" i="2" a="1"/>
  <c r="BA172" i="2" a="1"/>
  <c r="BB172" i="2" a="1"/>
  <c r="X173" i="2" a="1"/>
  <c r="Y173" i="2" a="1"/>
  <c r="Z173" i="2" a="1"/>
  <c r="AA173" i="2" a="1"/>
  <c r="AB173" i="2" a="1"/>
  <c r="AC173" i="2" a="1"/>
  <c r="AD173" i="2" a="1"/>
  <c r="AE173" i="2" a="1"/>
  <c r="AF173" i="2" a="1"/>
  <c r="AG173" i="2" a="1"/>
  <c r="AH173" i="2" a="1"/>
  <c r="AI173" i="2" a="1"/>
  <c r="AJ173" i="2" a="1"/>
  <c r="AK173" i="2" a="1"/>
  <c r="AL173" i="2" a="1"/>
  <c r="AM173" i="2" a="1"/>
  <c r="AN173" i="2" a="1"/>
  <c r="AO173" i="2" a="1"/>
  <c r="AP173" i="2" a="1"/>
  <c r="AQ173" i="2" a="1"/>
  <c r="AR173" i="2" a="1"/>
  <c r="AS173" i="2" a="1"/>
  <c r="AT173" i="2" a="1"/>
  <c r="AU173" i="2" a="1"/>
  <c r="AV173" i="2" a="1"/>
  <c r="AW173" i="2" a="1"/>
  <c r="AX173" i="2" a="1"/>
  <c r="AY173" i="2" a="1"/>
  <c r="AZ173" i="2" a="1"/>
  <c r="BA173" i="2" a="1"/>
  <c r="BB173" i="2" a="1"/>
  <c r="X174" i="2" a="1"/>
  <c r="Y174" i="2" a="1"/>
  <c r="Z174" i="2" a="1"/>
  <c r="AA174" i="2" a="1"/>
  <c r="AB174" i="2" a="1"/>
  <c r="AC174" i="2" a="1"/>
  <c r="AD174" i="2" a="1"/>
  <c r="AE174" i="2" a="1"/>
  <c r="AF174" i="2" a="1"/>
  <c r="AG174" i="2" a="1"/>
  <c r="AH174" i="2" a="1"/>
  <c r="AI174" i="2" a="1"/>
  <c r="AJ174" i="2" a="1"/>
  <c r="AK174" i="2" a="1"/>
  <c r="AL174" i="2" a="1"/>
  <c r="AM174" i="2" a="1"/>
  <c r="AN174" i="2" a="1"/>
  <c r="AO174" i="2" a="1"/>
  <c r="AP174" i="2" a="1"/>
  <c r="AQ174" i="2" a="1"/>
  <c r="AR174" i="2" a="1"/>
  <c r="AS174" i="2" a="1"/>
  <c r="AT174" i="2" a="1"/>
  <c r="AU174" i="2" a="1"/>
  <c r="AV174" i="2" a="1"/>
  <c r="AW174" i="2" a="1"/>
  <c r="AX174" i="2" a="1"/>
  <c r="AY174" i="2" a="1"/>
  <c r="AZ174" i="2" a="1"/>
  <c r="BA174" i="2" a="1"/>
  <c r="BB174" i="2" a="1"/>
  <c r="X175" i="2" a="1"/>
  <c r="Y175" i="2" a="1"/>
  <c r="Z175" i="2" a="1"/>
  <c r="AA175" i="2" a="1"/>
  <c r="AB175" i="2" a="1"/>
  <c r="AC175" i="2" a="1"/>
  <c r="AD175" i="2" a="1"/>
  <c r="AE175" i="2" a="1"/>
  <c r="AF175" i="2" a="1"/>
  <c r="AG175" i="2" a="1"/>
  <c r="AH175" i="2" a="1"/>
  <c r="AI175" i="2" a="1"/>
  <c r="AJ175" i="2" a="1"/>
  <c r="AK175" i="2" a="1"/>
  <c r="AL175" i="2" a="1"/>
  <c r="AM175" i="2" a="1"/>
  <c r="AN175" i="2" a="1"/>
  <c r="AO175" i="2" a="1"/>
  <c r="AP175" i="2" a="1"/>
  <c r="AQ175" i="2" a="1"/>
  <c r="AR175" i="2" a="1"/>
  <c r="AS175" i="2" a="1"/>
  <c r="AT175" i="2" a="1"/>
  <c r="AU175" i="2" a="1"/>
  <c r="AV175" i="2" a="1"/>
  <c r="AW175" i="2" a="1"/>
  <c r="AX175" i="2" a="1"/>
  <c r="AY175" i="2" a="1"/>
  <c r="AZ175" i="2" a="1"/>
  <c r="BA175" i="2" a="1"/>
  <c r="BB175" i="2" a="1"/>
  <c r="X176" i="2" a="1"/>
  <c r="Y176" i="2" a="1"/>
  <c r="Z176" i="2" a="1"/>
  <c r="AA176" i="2" a="1"/>
  <c r="AB176" i="2" a="1"/>
  <c r="AC176" i="2" a="1"/>
  <c r="AD176" i="2" a="1"/>
  <c r="AE176" i="2" a="1"/>
  <c r="AF176" i="2" a="1"/>
  <c r="AG176" i="2" a="1"/>
  <c r="AH176" i="2" a="1"/>
  <c r="AI176" i="2" a="1"/>
  <c r="AJ176" i="2" a="1"/>
  <c r="AK176" i="2" a="1"/>
  <c r="AL176" i="2" a="1"/>
  <c r="AM176" i="2" a="1"/>
  <c r="AN176" i="2" a="1"/>
  <c r="AO176" i="2" a="1"/>
  <c r="AP176" i="2" a="1"/>
  <c r="AQ176" i="2" a="1"/>
  <c r="AR176" i="2" a="1"/>
  <c r="AS176" i="2" a="1"/>
  <c r="AT176" i="2" a="1"/>
  <c r="AU176" i="2" a="1"/>
  <c r="AV176" i="2" a="1"/>
  <c r="AW176" i="2" a="1"/>
  <c r="AX176" i="2" a="1"/>
  <c r="AY176" i="2" a="1"/>
  <c r="AZ176" i="2" a="1"/>
  <c r="BA176" i="2" a="1"/>
  <c r="BB176" i="2" a="1"/>
  <c r="X177" i="2" a="1"/>
  <c r="Y177" i="2" a="1"/>
  <c r="Z177" i="2" a="1"/>
  <c r="AA177" i="2" a="1"/>
  <c r="AB177" i="2" a="1"/>
  <c r="AC177" i="2" a="1"/>
  <c r="AD177" i="2" a="1"/>
  <c r="AE177" i="2" a="1"/>
  <c r="AF177" i="2" a="1"/>
  <c r="AG177" i="2" a="1"/>
  <c r="AH177" i="2" a="1"/>
  <c r="AI177" i="2" a="1"/>
  <c r="AJ177" i="2" a="1"/>
  <c r="AK177" i="2" a="1"/>
  <c r="AL177" i="2" a="1"/>
  <c r="AM177" i="2" a="1"/>
  <c r="AN177" i="2" a="1"/>
  <c r="AO177" i="2" a="1"/>
  <c r="AP177" i="2" a="1"/>
  <c r="AQ177" i="2" a="1"/>
  <c r="AR177" i="2" a="1"/>
  <c r="AS177" i="2" a="1"/>
  <c r="AT177" i="2" a="1"/>
  <c r="AU177" i="2" a="1"/>
  <c r="AV177" i="2" a="1"/>
  <c r="AW177" i="2" a="1"/>
  <c r="AX177" i="2" a="1"/>
  <c r="AY177" i="2" a="1"/>
  <c r="AZ177" i="2" a="1"/>
  <c r="BA177" i="2" a="1"/>
  <c r="BB177" i="2" a="1"/>
  <c r="X178" i="2" a="1"/>
  <c r="Y178" i="2" a="1"/>
  <c r="Z178" i="2" a="1"/>
  <c r="AA178" i="2" a="1"/>
  <c r="AB178" i="2" a="1"/>
  <c r="AC178" i="2" a="1"/>
  <c r="AD178" i="2" a="1"/>
  <c r="AE178" i="2" a="1"/>
  <c r="AF178" i="2" a="1"/>
  <c r="AG178" i="2" a="1"/>
  <c r="AH178" i="2" a="1"/>
  <c r="AI178" i="2" a="1"/>
  <c r="AJ178" i="2" a="1"/>
  <c r="AK178" i="2" a="1"/>
  <c r="AL178" i="2" a="1"/>
  <c r="AM178" i="2" a="1"/>
  <c r="AN178" i="2" a="1"/>
  <c r="AO178" i="2" a="1"/>
  <c r="AP178" i="2" a="1"/>
  <c r="AQ178" i="2" a="1"/>
  <c r="AR178" i="2" a="1"/>
  <c r="AS178" i="2" a="1"/>
  <c r="AT178" i="2" a="1"/>
  <c r="AU178" i="2" a="1"/>
  <c r="AV178" i="2" a="1"/>
  <c r="AW178" i="2" a="1"/>
  <c r="AX178" i="2" a="1"/>
  <c r="AY178" i="2" a="1"/>
  <c r="AZ178" i="2" a="1"/>
  <c r="BA178" i="2" a="1"/>
  <c r="BB178" i="2" a="1"/>
  <c r="X179" i="2" a="1"/>
  <c r="Y179" i="2" a="1"/>
  <c r="Z179" i="2" a="1"/>
  <c r="AA179" i="2" a="1"/>
  <c r="AB179" i="2" a="1"/>
  <c r="AC179" i="2" a="1"/>
  <c r="AD179" i="2" a="1"/>
  <c r="AE179" i="2" a="1"/>
  <c r="AF179" i="2" a="1"/>
  <c r="AG179" i="2" a="1"/>
  <c r="AH179" i="2" a="1"/>
  <c r="AI179" i="2" a="1"/>
  <c r="AJ179" i="2" a="1"/>
  <c r="AK179" i="2" a="1"/>
  <c r="AL179" i="2" a="1"/>
  <c r="AM179" i="2" a="1"/>
  <c r="AN179" i="2" a="1"/>
  <c r="AO179" i="2" a="1"/>
  <c r="AP179" i="2" a="1"/>
  <c r="AQ179" i="2" a="1"/>
  <c r="AR179" i="2" a="1"/>
  <c r="AS179" i="2" a="1"/>
  <c r="AT179" i="2" a="1"/>
  <c r="AU179" i="2" a="1"/>
  <c r="AV179" i="2" a="1"/>
  <c r="AW179" i="2" a="1"/>
  <c r="AX179" i="2" a="1"/>
  <c r="AY179" i="2" a="1"/>
  <c r="AZ179" i="2" a="1"/>
  <c r="BA179" i="2" a="1"/>
  <c r="BB179" i="2" a="1"/>
  <c r="X180" i="2" a="1"/>
  <c r="Y180" i="2" a="1"/>
  <c r="Z180" i="2" a="1"/>
  <c r="AA180" i="2" a="1"/>
  <c r="AB180" i="2" a="1"/>
  <c r="AC180" i="2" a="1"/>
  <c r="AD180" i="2" a="1"/>
  <c r="AE180" i="2" a="1"/>
  <c r="AF180" i="2" a="1"/>
  <c r="AG180" i="2" a="1"/>
  <c r="AH180" i="2" a="1"/>
  <c r="AI180" i="2" a="1"/>
  <c r="AJ180" i="2" a="1"/>
  <c r="AK180" i="2" a="1"/>
  <c r="AL180" i="2" a="1"/>
  <c r="AM180" i="2" a="1"/>
  <c r="AN180" i="2" a="1"/>
  <c r="AO180" i="2" a="1"/>
  <c r="AP180" i="2" a="1"/>
  <c r="AQ180" i="2" a="1"/>
  <c r="AR180" i="2" a="1"/>
  <c r="AS180" i="2" a="1"/>
  <c r="AT180" i="2" a="1"/>
  <c r="AU180" i="2" a="1"/>
  <c r="AV180" i="2" a="1"/>
  <c r="AW180" i="2" a="1"/>
  <c r="AX180" i="2" a="1"/>
  <c r="AY180" i="2" a="1"/>
  <c r="AZ180" i="2" a="1"/>
  <c r="BA180" i="2" a="1"/>
  <c r="BB180" i="2" a="1"/>
  <c r="X181" i="2" a="1"/>
  <c r="Y181" i="2" a="1"/>
  <c r="Z181" i="2" a="1"/>
  <c r="AA181" i="2" a="1"/>
  <c r="AB181" i="2" a="1"/>
  <c r="AC181" i="2" a="1"/>
  <c r="AD181" i="2" a="1"/>
  <c r="AE181" i="2" a="1"/>
  <c r="AF181" i="2" a="1"/>
  <c r="AG181" i="2" a="1"/>
  <c r="AH181" i="2" a="1"/>
  <c r="AI181" i="2" a="1"/>
  <c r="AJ181" i="2" a="1"/>
  <c r="AK181" i="2" a="1"/>
  <c r="AL181" i="2" a="1"/>
  <c r="AM181" i="2" a="1"/>
  <c r="AN181" i="2" a="1"/>
  <c r="AO181" i="2" a="1"/>
  <c r="AP181" i="2" a="1"/>
  <c r="AQ181" i="2" a="1"/>
  <c r="AR181" i="2" a="1"/>
  <c r="AS181" i="2" a="1"/>
  <c r="AT181" i="2" a="1"/>
  <c r="AU181" i="2" a="1"/>
  <c r="AV181" i="2" a="1"/>
  <c r="AW181" i="2" a="1"/>
  <c r="AX181" i="2" a="1"/>
  <c r="AY181" i="2" a="1"/>
  <c r="AZ181" i="2" a="1"/>
  <c r="BA181" i="2" a="1"/>
  <c r="BB181" i="2" a="1"/>
  <c r="X182" i="2" a="1"/>
  <c r="Y182" i="2" a="1"/>
  <c r="Z182" i="2" a="1"/>
  <c r="AA182" i="2" a="1"/>
  <c r="AB182" i="2" a="1"/>
  <c r="AC182" i="2" a="1"/>
  <c r="AD182" i="2" a="1"/>
  <c r="AE182" i="2" a="1"/>
  <c r="AF182" i="2" a="1"/>
  <c r="AG182" i="2" a="1"/>
  <c r="AH182" i="2" a="1"/>
  <c r="AI182" i="2" a="1"/>
  <c r="AJ182" i="2" a="1"/>
  <c r="AK182" i="2" a="1"/>
  <c r="AL182" i="2" a="1"/>
  <c r="AM182" i="2" a="1"/>
  <c r="AN182" i="2" a="1"/>
  <c r="AO182" i="2" a="1"/>
  <c r="AP182" i="2" a="1"/>
  <c r="AQ182" i="2" a="1"/>
  <c r="AR182" i="2" a="1"/>
  <c r="AS182" i="2" a="1"/>
  <c r="AT182" i="2" a="1"/>
  <c r="AU182" i="2" a="1"/>
  <c r="AV182" i="2" a="1"/>
  <c r="AW182" i="2" a="1"/>
  <c r="AX182" i="2" a="1"/>
  <c r="AY182" i="2" a="1"/>
  <c r="AZ182" i="2" a="1"/>
  <c r="BA182" i="2" a="1"/>
  <c r="BB182" i="2" a="1"/>
  <c r="X183" i="2" a="1"/>
  <c r="Y183" i="2" a="1"/>
  <c r="Z183" i="2" a="1"/>
  <c r="AA183" i="2" a="1"/>
  <c r="AB183" i="2" a="1"/>
  <c r="AC183" i="2" a="1"/>
  <c r="AD183" i="2" a="1"/>
  <c r="AE183" i="2" a="1"/>
  <c r="AF183" i="2" a="1"/>
  <c r="AG183" i="2" a="1"/>
  <c r="AH183" i="2" a="1"/>
  <c r="AI183" i="2" a="1"/>
  <c r="AJ183" i="2" a="1"/>
  <c r="AK183" i="2" a="1"/>
  <c r="AL183" i="2" a="1"/>
  <c r="AM183" i="2" a="1"/>
  <c r="AN183" i="2" a="1"/>
  <c r="AO183" i="2" a="1"/>
  <c r="AP183" i="2" a="1"/>
  <c r="AQ183" i="2" a="1"/>
  <c r="AR183" i="2" a="1"/>
  <c r="AS183" i="2" a="1"/>
  <c r="AT183" i="2" a="1"/>
  <c r="AU183" i="2" a="1"/>
  <c r="AV183" i="2" a="1"/>
  <c r="AW183" i="2" a="1"/>
  <c r="AX183" i="2" a="1"/>
  <c r="AY183" i="2" a="1"/>
  <c r="AZ183" i="2" a="1"/>
  <c r="BA183" i="2" a="1"/>
  <c r="BB183" i="2" a="1"/>
  <c r="X184" i="2" a="1"/>
  <c r="Y184" i="2" a="1"/>
  <c r="Z184" i="2" a="1"/>
  <c r="AA184" i="2" a="1"/>
  <c r="AB184" i="2" a="1"/>
  <c r="AC184" i="2" a="1"/>
  <c r="AD184" i="2" a="1"/>
  <c r="AE184" i="2" a="1"/>
  <c r="AF184" i="2" a="1"/>
  <c r="AG184" i="2" a="1"/>
  <c r="AH184" i="2" a="1"/>
  <c r="AI184" i="2" a="1"/>
  <c r="AJ184" i="2" a="1"/>
  <c r="AK184" i="2" a="1"/>
  <c r="AL184" i="2" a="1"/>
  <c r="AM184" i="2" a="1"/>
  <c r="AN184" i="2" a="1"/>
  <c r="AO184" i="2" a="1"/>
  <c r="AP184" i="2" a="1"/>
  <c r="AQ184" i="2" a="1"/>
  <c r="AR184" i="2" a="1"/>
  <c r="AS184" i="2" a="1"/>
  <c r="AT184" i="2" a="1"/>
  <c r="AU184" i="2" a="1"/>
  <c r="AV184" i="2" a="1"/>
  <c r="AW184" i="2" a="1"/>
  <c r="AX184" i="2" a="1"/>
  <c r="AY184" i="2" a="1"/>
  <c r="AZ184" i="2" a="1"/>
  <c r="BA184" i="2" a="1"/>
  <c r="BB184" i="2" a="1"/>
  <c r="X185" i="2" a="1"/>
  <c r="Y185" i="2" a="1"/>
  <c r="Z185" i="2" a="1"/>
  <c r="AA185" i="2" a="1"/>
  <c r="AB185" i="2" a="1"/>
  <c r="AC185" i="2" a="1"/>
  <c r="AD185" i="2" a="1"/>
  <c r="AE185" i="2" a="1"/>
  <c r="AF185" i="2" a="1"/>
  <c r="AG185" i="2" a="1"/>
  <c r="AH185" i="2" a="1"/>
  <c r="AI185" i="2" a="1"/>
  <c r="AJ185" i="2" a="1"/>
  <c r="AK185" i="2" a="1"/>
  <c r="AL185" i="2" a="1"/>
  <c r="AM185" i="2" a="1"/>
  <c r="AN185" i="2" a="1"/>
  <c r="AO185" i="2" a="1"/>
  <c r="AP185" i="2" a="1"/>
  <c r="AQ185" i="2" a="1"/>
  <c r="AR185" i="2" a="1"/>
  <c r="AS185" i="2" a="1"/>
  <c r="AT185" i="2" a="1"/>
  <c r="AU185" i="2" a="1"/>
  <c r="AV185" i="2" a="1"/>
  <c r="AW185" i="2" a="1"/>
  <c r="AX185" i="2" a="1"/>
  <c r="AY185" i="2" a="1"/>
  <c r="AZ185" i="2" a="1"/>
  <c r="BA185" i="2" a="1"/>
  <c r="BB185" i="2" a="1"/>
  <c r="X186" i="2" a="1"/>
  <c r="Y186" i="2" a="1"/>
  <c r="Z186" i="2" a="1"/>
  <c r="AA186" i="2" a="1"/>
  <c r="AB186" i="2" a="1"/>
  <c r="AC186" i="2" a="1"/>
  <c r="AD186" i="2" a="1"/>
  <c r="AE186" i="2" a="1"/>
  <c r="AF186" i="2" a="1"/>
  <c r="AG186" i="2" a="1"/>
  <c r="AH186" i="2" a="1"/>
  <c r="AI186" i="2" a="1"/>
  <c r="AJ186" i="2" a="1"/>
  <c r="AK186" i="2" a="1"/>
  <c r="AL186" i="2" a="1"/>
  <c r="AM186" i="2" a="1"/>
  <c r="AN186" i="2" a="1"/>
  <c r="AO186" i="2" a="1"/>
  <c r="AP186" i="2" a="1"/>
  <c r="AQ186" i="2" a="1"/>
  <c r="AR186" i="2" a="1"/>
  <c r="AS186" i="2" a="1"/>
  <c r="AT186" i="2" a="1"/>
  <c r="AU186" i="2" a="1"/>
  <c r="AV186" i="2" a="1"/>
  <c r="AW186" i="2" a="1"/>
  <c r="AX186" i="2" a="1"/>
  <c r="AY186" i="2" a="1"/>
  <c r="AZ186" i="2" a="1"/>
  <c r="BA186" i="2" a="1"/>
  <c r="BB186" i="2" a="1"/>
  <c r="X187" i="2" a="1"/>
  <c r="Y187" i="2" a="1"/>
  <c r="Z187" i="2" a="1"/>
  <c r="AA187" i="2" a="1"/>
  <c r="AB187" i="2" a="1"/>
  <c r="AC187" i="2" a="1"/>
  <c r="AD187" i="2" a="1"/>
  <c r="AE187" i="2" a="1"/>
  <c r="AF187" i="2" a="1"/>
  <c r="AG187" i="2" a="1"/>
  <c r="AH187" i="2" a="1"/>
  <c r="AI187" i="2" a="1"/>
  <c r="AJ187" i="2" a="1"/>
  <c r="AK187" i="2" a="1"/>
  <c r="AL187" i="2" a="1"/>
  <c r="AM187" i="2" a="1"/>
  <c r="AN187" i="2" a="1"/>
  <c r="AO187" i="2" a="1"/>
  <c r="AP187" i="2" a="1"/>
  <c r="AQ187" i="2" a="1"/>
  <c r="AR187" i="2" a="1"/>
  <c r="AS187" i="2" a="1"/>
  <c r="AT187" i="2" a="1"/>
  <c r="AU187" i="2" a="1"/>
  <c r="AV187" i="2" a="1"/>
  <c r="AW187" i="2" a="1"/>
  <c r="AX187" i="2" a="1"/>
  <c r="AY187" i="2" a="1"/>
  <c r="AZ187" i="2" a="1"/>
  <c r="BA187" i="2" a="1"/>
  <c r="BB187" i="2" a="1"/>
  <c r="X188" i="2" a="1"/>
  <c r="Y188" i="2" a="1"/>
  <c r="Z188" i="2" a="1"/>
  <c r="AA188" i="2" a="1"/>
  <c r="AB188" i="2" a="1"/>
  <c r="AC188" i="2" a="1"/>
  <c r="AD188" i="2" a="1"/>
  <c r="AE188" i="2" a="1"/>
  <c r="AF188" i="2" a="1"/>
  <c r="AG188" i="2" a="1"/>
  <c r="AH188" i="2" a="1"/>
  <c r="AI188" i="2" a="1"/>
  <c r="AJ188" i="2" a="1"/>
  <c r="AK188" i="2" a="1"/>
  <c r="AL188" i="2" a="1"/>
  <c r="AM188" i="2" a="1"/>
  <c r="AN188" i="2" a="1"/>
  <c r="AO188" i="2" a="1"/>
  <c r="AP188" i="2" a="1"/>
  <c r="AQ188" i="2" a="1"/>
  <c r="AR188" i="2" a="1"/>
  <c r="AS188" i="2" a="1"/>
  <c r="AT188" i="2" a="1"/>
  <c r="AU188" i="2" a="1"/>
  <c r="AV188" i="2" a="1"/>
  <c r="AW188" i="2" a="1"/>
  <c r="AX188" i="2" a="1"/>
  <c r="AY188" i="2" a="1"/>
  <c r="AZ188" i="2" a="1"/>
  <c r="BA188" i="2" a="1"/>
  <c r="BB188" i="2" a="1"/>
  <c r="X189" i="2" a="1"/>
  <c r="Y189" i="2" a="1"/>
  <c r="Z189" i="2" a="1"/>
  <c r="AA189" i="2" a="1"/>
  <c r="AB189" i="2" a="1"/>
  <c r="AC189" i="2" a="1"/>
  <c r="AD189" i="2" a="1"/>
  <c r="AE189" i="2" a="1"/>
  <c r="AF189" i="2" a="1"/>
  <c r="AG189" i="2" a="1"/>
  <c r="AH189" i="2" a="1"/>
  <c r="AI189" i="2" a="1"/>
  <c r="AJ189" i="2" a="1"/>
  <c r="AK189" i="2" a="1"/>
  <c r="AL189" i="2" a="1"/>
  <c r="AM189" i="2" a="1"/>
  <c r="AN189" i="2" a="1"/>
  <c r="AO189" i="2" a="1"/>
  <c r="AP189" i="2" a="1"/>
  <c r="AQ189" i="2" a="1"/>
  <c r="AR189" i="2" a="1"/>
  <c r="AS189" i="2" a="1"/>
  <c r="AT189" i="2" a="1"/>
  <c r="AU189" i="2" a="1"/>
  <c r="AV189" i="2" a="1"/>
  <c r="AW189" i="2" a="1"/>
  <c r="AX189" i="2" a="1"/>
  <c r="AY189" i="2" a="1"/>
  <c r="AZ189" i="2" a="1"/>
  <c r="BA189" i="2" a="1"/>
  <c r="BB189" i="2" a="1"/>
  <c r="X190" i="2" a="1"/>
  <c r="Y190" i="2" a="1"/>
  <c r="Z190" i="2" a="1"/>
  <c r="AA190" i="2" a="1"/>
  <c r="AB190" i="2" a="1"/>
  <c r="AC190" i="2" a="1"/>
  <c r="AD190" i="2" a="1"/>
  <c r="AE190" i="2" a="1"/>
  <c r="AF190" i="2" a="1"/>
  <c r="AG190" i="2" a="1"/>
  <c r="AH190" i="2" a="1"/>
  <c r="AI190" i="2" a="1"/>
  <c r="AJ190" i="2" a="1"/>
  <c r="AK190" i="2" a="1"/>
  <c r="AL190" i="2" a="1"/>
  <c r="AM190" i="2" a="1"/>
  <c r="AN190" i="2" a="1"/>
  <c r="AO190" i="2" a="1"/>
  <c r="AP190" i="2" a="1"/>
  <c r="AQ190" i="2" a="1"/>
  <c r="AR190" i="2" a="1"/>
  <c r="AS190" i="2" a="1"/>
  <c r="AT190" i="2" a="1"/>
  <c r="AU190" i="2" a="1"/>
  <c r="AV190" i="2" a="1"/>
  <c r="AW190" i="2" a="1"/>
  <c r="AX190" i="2" a="1"/>
  <c r="AY190" i="2" a="1"/>
  <c r="AZ190" i="2" a="1"/>
  <c r="BA190" i="2" a="1"/>
  <c r="BB190" i="2" a="1"/>
  <c r="X191" i="2" a="1"/>
  <c r="Y191" i="2" a="1"/>
  <c r="Z191" i="2" a="1"/>
  <c r="AA191" i="2" a="1"/>
  <c r="AB191" i="2" a="1"/>
  <c r="AC191" i="2" a="1"/>
  <c r="AD191" i="2" a="1"/>
  <c r="AE191" i="2" a="1"/>
  <c r="AF191" i="2" a="1"/>
  <c r="AG191" i="2" a="1"/>
  <c r="AH191" i="2" a="1"/>
  <c r="AI191" i="2" a="1"/>
  <c r="AJ191" i="2" a="1"/>
  <c r="AK191" i="2" a="1"/>
  <c r="AL191" i="2" a="1"/>
  <c r="AM191" i="2" a="1"/>
  <c r="AN191" i="2" a="1"/>
  <c r="AO191" i="2" a="1"/>
  <c r="AP191" i="2" a="1"/>
  <c r="AQ191" i="2" a="1"/>
  <c r="AR191" i="2" a="1"/>
  <c r="AS191" i="2" a="1"/>
  <c r="AT191" i="2" a="1"/>
  <c r="AU191" i="2" a="1"/>
  <c r="AV191" i="2" a="1"/>
  <c r="AW191" i="2" a="1"/>
  <c r="AX191" i="2" a="1"/>
  <c r="AY191" i="2" a="1"/>
  <c r="AZ191" i="2" a="1"/>
  <c r="BA191" i="2" a="1"/>
  <c r="BB191" i="2" a="1"/>
  <c r="X192" i="2" a="1"/>
  <c r="Y192" i="2" a="1"/>
  <c r="Z192" i="2" a="1"/>
  <c r="AA192" i="2" a="1"/>
  <c r="AB192" i="2" a="1"/>
  <c r="AC192" i="2" a="1"/>
  <c r="AD192" i="2" a="1"/>
  <c r="AE192" i="2" a="1"/>
  <c r="AF192" i="2" a="1"/>
  <c r="AG192" i="2" a="1"/>
  <c r="AH192" i="2" a="1"/>
  <c r="AI192" i="2" a="1"/>
  <c r="AJ192" i="2" a="1"/>
  <c r="AK192" i="2" a="1"/>
  <c r="AL192" i="2" a="1"/>
  <c r="AM192" i="2" a="1"/>
  <c r="AN192" i="2" a="1"/>
  <c r="AO192" i="2" a="1"/>
  <c r="AP192" i="2" a="1"/>
  <c r="AQ192" i="2" a="1"/>
  <c r="AR192" i="2" a="1"/>
  <c r="AS192" i="2" a="1"/>
  <c r="AT192" i="2" a="1"/>
  <c r="AU192" i="2" a="1"/>
  <c r="AV192" i="2" a="1"/>
  <c r="AW192" i="2" a="1"/>
  <c r="AX192" i="2" a="1"/>
  <c r="AY192" i="2" a="1"/>
  <c r="AZ192" i="2" a="1"/>
  <c r="BA192" i="2" a="1"/>
  <c r="BB192" i="2" a="1"/>
  <c r="X193" i="2" a="1"/>
  <c r="Y193" i="2" a="1"/>
  <c r="Z193" i="2" a="1"/>
  <c r="AA193" i="2" a="1"/>
  <c r="AB193" i="2" a="1"/>
  <c r="AC193" i="2" a="1"/>
  <c r="AD193" i="2" a="1"/>
  <c r="AE193" i="2" a="1"/>
  <c r="AF193" i="2" a="1"/>
  <c r="AG193" i="2" a="1"/>
  <c r="AH193" i="2" a="1"/>
  <c r="AI193" i="2" a="1"/>
  <c r="AJ193" i="2" a="1"/>
  <c r="AK193" i="2" a="1"/>
  <c r="AL193" i="2" a="1"/>
  <c r="AM193" i="2" a="1"/>
  <c r="AN193" i="2" a="1"/>
  <c r="AO193" i="2" a="1"/>
  <c r="AP193" i="2" a="1"/>
  <c r="AQ193" i="2" a="1"/>
  <c r="AR193" i="2" a="1"/>
  <c r="AS193" i="2" a="1"/>
  <c r="AT193" i="2" a="1"/>
  <c r="AU193" i="2" a="1"/>
  <c r="AV193" i="2" a="1"/>
  <c r="AW193" i="2" a="1"/>
  <c r="AX193" i="2" a="1"/>
  <c r="AY193" i="2" a="1"/>
  <c r="AZ193" i="2" a="1"/>
  <c r="BA193" i="2" a="1"/>
  <c r="BB193" i="2" a="1"/>
  <c r="X194" i="2" a="1"/>
  <c r="Y194" i="2" a="1"/>
  <c r="Z194" i="2" a="1"/>
  <c r="AA194" i="2" a="1"/>
  <c r="AB194" i="2" a="1"/>
  <c r="AC194" i="2" a="1"/>
  <c r="AD194" i="2" a="1"/>
  <c r="AE194" i="2" a="1"/>
  <c r="AF194" i="2" a="1"/>
  <c r="AG194" i="2" a="1"/>
  <c r="AH194" i="2" a="1"/>
  <c r="AI194" i="2" a="1"/>
  <c r="AJ194" i="2" a="1"/>
  <c r="AK194" i="2" a="1"/>
  <c r="AL194" i="2" a="1"/>
  <c r="AM194" i="2" a="1"/>
  <c r="AN194" i="2" a="1"/>
  <c r="AO194" i="2" a="1"/>
  <c r="AP194" i="2" a="1"/>
  <c r="AQ194" i="2" a="1"/>
  <c r="AR194" i="2" a="1"/>
  <c r="AS194" i="2" a="1"/>
  <c r="AT194" i="2" a="1"/>
  <c r="AU194" i="2" a="1"/>
  <c r="AV194" i="2" a="1"/>
  <c r="AW194" i="2" a="1"/>
  <c r="AX194" i="2" a="1"/>
  <c r="AY194" i="2" a="1"/>
  <c r="AZ194" i="2" a="1"/>
  <c r="BA194" i="2" a="1"/>
  <c r="BB194" i="2" a="1"/>
  <c r="X195" i="2" a="1"/>
  <c r="Y195" i="2" a="1"/>
  <c r="Z195" i="2" a="1"/>
  <c r="AA195" i="2" a="1"/>
  <c r="AB195" i="2" a="1"/>
  <c r="AC195" i="2" a="1"/>
  <c r="AD195" i="2" a="1"/>
  <c r="AE195" i="2" a="1"/>
  <c r="AF195" i="2" a="1"/>
  <c r="AG195" i="2" a="1"/>
  <c r="AH195" i="2" a="1"/>
  <c r="AI195" i="2" a="1"/>
  <c r="AJ195" i="2" a="1"/>
  <c r="AK195" i="2" a="1"/>
  <c r="AL195" i="2" a="1"/>
  <c r="AM195" i="2" a="1"/>
  <c r="AN195" i="2" a="1"/>
  <c r="AO195" i="2" a="1"/>
  <c r="AP195" i="2" a="1"/>
  <c r="AQ195" i="2" a="1"/>
  <c r="AR195" i="2" a="1"/>
  <c r="AS195" i="2" a="1"/>
  <c r="AT195" i="2" a="1"/>
  <c r="AU195" i="2" a="1"/>
  <c r="AV195" i="2" a="1"/>
  <c r="AW195" i="2" a="1"/>
  <c r="AX195" i="2" a="1"/>
  <c r="AY195" i="2" a="1"/>
  <c r="AZ195" i="2" a="1"/>
  <c r="BA195" i="2" a="1"/>
  <c r="BB195" i="2" a="1"/>
  <c r="X196" i="2" a="1"/>
  <c r="Y196" i="2" a="1"/>
  <c r="Z196" i="2" a="1"/>
  <c r="AA196" i="2" a="1"/>
  <c r="AB196" i="2" a="1"/>
  <c r="AC196" i="2" a="1"/>
  <c r="AD196" i="2" a="1"/>
  <c r="AE196" i="2" a="1"/>
  <c r="AF196" i="2" a="1"/>
  <c r="AG196" i="2" a="1"/>
  <c r="AH196" i="2" a="1"/>
  <c r="AI196" i="2" a="1"/>
  <c r="AJ196" i="2" a="1"/>
  <c r="AK196" i="2" a="1"/>
  <c r="AL196" i="2" a="1"/>
  <c r="AM196" i="2" a="1"/>
  <c r="AN196" i="2" a="1"/>
  <c r="AO196" i="2" a="1"/>
  <c r="AP196" i="2" a="1"/>
  <c r="AQ196" i="2" a="1"/>
  <c r="AR196" i="2" a="1"/>
  <c r="AS196" i="2" a="1"/>
  <c r="AT196" i="2" a="1"/>
  <c r="AU196" i="2" a="1"/>
  <c r="AV196" i="2" a="1"/>
  <c r="AW196" i="2" a="1"/>
  <c r="AX196" i="2" a="1"/>
  <c r="AY196" i="2" a="1"/>
  <c r="AZ196" i="2" a="1"/>
  <c r="BA196" i="2" a="1"/>
  <c r="BB196" i="2" a="1"/>
  <c r="X197" i="2" a="1"/>
  <c r="Y197" i="2" a="1"/>
  <c r="Z197" i="2" a="1"/>
  <c r="AA197" i="2" a="1"/>
  <c r="AB197" i="2" a="1"/>
  <c r="AC197" i="2" a="1"/>
  <c r="AD197" i="2" a="1"/>
  <c r="AE197" i="2" a="1"/>
  <c r="AF197" i="2" a="1"/>
  <c r="AG197" i="2" a="1"/>
  <c r="AH197" i="2" a="1"/>
  <c r="AI197" i="2" a="1"/>
  <c r="AJ197" i="2" a="1"/>
  <c r="AK197" i="2" a="1"/>
  <c r="AL197" i="2" a="1"/>
  <c r="AM197" i="2" a="1"/>
  <c r="AN197" i="2" a="1"/>
  <c r="AO197" i="2" a="1"/>
  <c r="AP197" i="2" a="1"/>
  <c r="AQ197" i="2" a="1"/>
  <c r="AR197" i="2" a="1"/>
  <c r="AS197" i="2" a="1"/>
  <c r="AT197" i="2" a="1"/>
  <c r="AU197" i="2" a="1"/>
  <c r="AV197" i="2" a="1"/>
  <c r="AW197" i="2" a="1"/>
  <c r="AX197" i="2" a="1"/>
  <c r="AY197" i="2" a="1"/>
  <c r="AZ197" i="2" a="1"/>
  <c r="BA197" i="2" a="1"/>
  <c r="BB197" i="2" a="1"/>
  <c r="X198" i="2" a="1"/>
  <c r="Y198" i="2" a="1"/>
  <c r="Z198" i="2" a="1"/>
  <c r="AA198" i="2" a="1"/>
  <c r="AB198" i="2" a="1"/>
  <c r="AC198" i="2" a="1"/>
  <c r="AD198" i="2" a="1"/>
  <c r="AE198" i="2" a="1"/>
  <c r="AF198" i="2" a="1"/>
  <c r="AG198" i="2" a="1"/>
  <c r="AH198" i="2" a="1"/>
  <c r="AI198" i="2" a="1"/>
  <c r="AJ198" i="2" a="1"/>
  <c r="AK198" i="2" a="1"/>
  <c r="AL198" i="2" a="1"/>
  <c r="AM198" i="2" a="1"/>
  <c r="AN198" i="2" a="1"/>
  <c r="AO198" i="2" a="1"/>
  <c r="AP198" i="2" a="1"/>
  <c r="AQ198" i="2" a="1"/>
  <c r="AR198" i="2" a="1"/>
  <c r="AS198" i="2" a="1"/>
  <c r="AT198" i="2" a="1"/>
  <c r="AU198" i="2" a="1"/>
  <c r="AV198" i="2" a="1"/>
  <c r="AW198" i="2" a="1"/>
  <c r="AX198" i="2" a="1"/>
  <c r="AY198" i="2" a="1"/>
  <c r="AZ198" i="2" a="1"/>
  <c r="BA198" i="2" a="1"/>
  <c r="BB198" i="2" a="1"/>
  <c r="X199" i="2" a="1"/>
  <c r="Y199" i="2" a="1"/>
  <c r="Z199" i="2" a="1"/>
  <c r="AA199" i="2" a="1"/>
  <c r="AB199" i="2" a="1"/>
  <c r="AC199" i="2" a="1"/>
  <c r="AD199" i="2" a="1"/>
  <c r="AE199" i="2" a="1"/>
  <c r="AF199" i="2" a="1"/>
  <c r="AG199" i="2" a="1"/>
  <c r="AH199" i="2" a="1"/>
  <c r="AI199" i="2" a="1"/>
  <c r="AJ199" i="2" a="1"/>
  <c r="AK199" i="2" a="1"/>
  <c r="AL199" i="2" a="1"/>
  <c r="AM199" i="2" a="1"/>
  <c r="AN199" i="2" a="1"/>
  <c r="AO199" i="2" a="1"/>
  <c r="AP199" i="2" a="1"/>
  <c r="AQ199" i="2" a="1"/>
  <c r="AR199" i="2" a="1"/>
  <c r="AS199" i="2" a="1"/>
  <c r="AT199" i="2" a="1"/>
  <c r="AU199" i="2" a="1"/>
  <c r="AV199" i="2" a="1"/>
  <c r="AW199" i="2" a="1"/>
  <c r="AX199" i="2" a="1"/>
  <c r="AY199" i="2" a="1"/>
  <c r="AZ199" i="2" a="1"/>
  <c r="BA199" i="2" a="1"/>
  <c r="BB199" i="2" a="1"/>
  <c r="X200" i="2" a="1"/>
  <c r="Y200" i="2" a="1"/>
  <c r="Z200" i="2" a="1"/>
  <c r="AA200" i="2" a="1"/>
  <c r="AB200" i="2" a="1"/>
  <c r="AC200" i="2" a="1"/>
  <c r="AD200" i="2" a="1"/>
  <c r="AE200" i="2" a="1"/>
  <c r="AF200" i="2" a="1"/>
  <c r="AG200" i="2" a="1"/>
  <c r="AH200" i="2" a="1"/>
  <c r="AI200" i="2" a="1"/>
  <c r="AJ200" i="2" a="1"/>
  <c r="AK200" i="2" a="1"/>
  <c r="AL200" i="2" a="1"/>
  <c r="AM200" i="2" a="1"/>
  <c r="AN200" i="2" a="1"/>
  <c r="AO200" i="2" a="1"/>
  <c r="AP200" i="2" a="1"/>
  <c r="AQ200" i="2" a="1"/>
  <c r="AR200" i="2" a="1"/>
  <c r="AS200" i="2" a="1"/>
  <c r="AT200" i="2" a="1"/>
  <c r="AU200" i="2" a="1"/>
  <c r="AV200" i="2" a="1"/>
  <c r="AW200" i="2" a="1"/>
  <c r="AX200" i="2" a="1"/>
  <c r="AY200" i="2" a="1"/>
  <c r="AZ200" i="2" a="1"/>
  <c r="BA200" i="2" a="1"/>
  <c r="BB200" i="2" a="1"/>
  <c r="X201" i="2" a="1"/>
  <c r="Y201" i="2" a="1"/>
  <c r="Z201" i="2" a="1"/>
  <c r="AA201" i="2" a="1"/>
  <c r="AB201" i="2" a="1"/>
  <c r="AC201" i="2" a="1"/>
  <c r="AD201" i="2" a="1"/>
  <c r="AE201" i="2" a="1"/>
  <c r="AF201" i="2" a="1"/>
  <c r="AG201" i="2" a="1"/>
  <c r="AH201" i="2" a="1"/>
  <c r="AI201" i="2" a="1"/>
  <c r="AJ201" i="2" a="1"/>
  <c r="AK201" i="2" a="1"/>
  <c r="AL201" i="2" a="1"/>
  <c r="AM201" i="2" a="1"/>
  <c r="AN201" i="2" a="1"/>
  <c r="AO201" i="2" a="1"/>
  <c r="AP201" i="2" a="1"/>
  <c r="AQ201" i="2" a="1"/>
  <c r="AR201" i="2" a="1"/>
  <c r="AS201" i="2" a="1"/>
  <c r="AT201" i="2" a="1"/>
  <c r="AU201" i="2" a="1"/>
  <c r="AV201" i="2" a="1"/>
  <c r="AW201" i="2" a="1"/>
  <c r="AX201" i="2" a="1"/>
  <c r="AY201" i="2" a="1"/>
  <c r="AZ201" i="2" a="1"/>
  <c r="BA201" i="2" a="1"/>
  <c r="BB201" i="2" a="1"/>
  <c r="X202" i="2" a="1"/>
  <c r="Y202" i="2" a="1"/>
  <c r="Z202" i="2" a="1"/>
  <c r="AA202" i="2" a="1"/>
  <c r="AB202" i="2" a="1"/>
  <c r="AC202" i="2" a="1"/>
  <c r="AD202" i="2" a="1"/>
  <c r="AE202" i="2" a="1"/>
  <c r="AF202" i="2" a="1"/>
  <c r="AG202" i="2" a="1"/>
  <c r="AH202" i="2" a="1"/>
  <c r="AI202" i="2" a="1"/>
  <c r="AJ202" i="2" a="1"/>
  <c r="AK202" i="2" a="1"/>
  <c r="AL202" i="2" a="1"/>
  <c r="AM202" i="2" a="1"/>
  <c r="AN202" i="2" a="1"/>
  <c r="AO202" i="2" a="1"/>
  <c r="AP202" i="2" a="1"/>
  <c r="AQ202" i="2" a="1"/>
  <c r="AR202" i="2" a="1"/>
  <c r="AS202" i="2" a="1"/>
  <c r="AT202" i="2" a="1"/>
  <c r="AU202" i="2" a="1"/>
  <c r="AV202" i="2" a="1"/>
  <c r="AW202" i="2" a="1"/>
  <c r="AX202" i="2" a="1"/>
  <c r="AY202" i="2" a="1"/>
  <c r="AZ202" i="2" a="1"/>
  <c r="BA202" i="2" a="1"/>
  <c r="BB202" i="2" a="1"/>
  <c r="X203" i="2" a="1"/>
  <c r="Y203" i="2" a="1"/>
  <c r="Z203" i="2" a="1"/>
  <c r="AA203" i="2" a="1"/>
  <c r="AB203" i="2" a="1"/>
  <c r="AC203" i="2" a="1"/>
  <c r="AD203" i="2" a="1"/>
  <c r="AE203" i="2" a="1"/>
  <c r="AF203" i="2" a="1"/>
  <c r="AG203" i="2" a="1"/>
  <c r="AH203" i="2" a="1"/>
  <c r="AI203" i="2" a="1"/>
  <c r="AJ203" i="2" a="1"/>
  <c r="AK203" i="2" a="1"/>
  <c r="AL203" i="2" a="1"/>
  <c r="AM203" i="2" a="1"/>
  <c r="AN203" i="2" a="1"/>
  <c r="AO203" i="2" a="1"/>
  <c r="AP203" i="2" a="1"/>
  <c r="AQ203" i="2" a="1"/>
  <c r="AR203" i="2" a="1"/>
  <c r="AS203" i="2" a="1"/>
  <c r="AT203" i="2" a="1"/>
  <c r="AU203" i="2" a="1"/>
  <c r="AV203" i="2" a="1"/>
  <c r="AW203" i="2" a="1"/>
  <c r="AX203" i="2" a="1"/>
  <c r="AY203" i="2" a="1"/>
  <c r="AZ203" i="2" a="1"/>
  <c r="BA203" i="2" a="1"/>
  <c r="BB203" i="2" a="1"/>
  <c r="X204" i="2" a="1"/>
  <c r="Y204" i="2" a="1"/>
  <c r="Z204" i="2" a="1"/>
  <c r="AA204" i="2" a="1"/>
  <c r="AB204" i="2" a="1"/>
  <c r="AC204" i="2" a="1"/>
  <c r="AD204" i="2" a="1"/>
  <c r="AE204" i="2" a="1"/>
  <c r="AF204" i="2" a="1"/>
  <c r="AG204" i="2" a="1"/>
  <c r="AH204" i="2" a="1"/>
  <c r="AI204" i="2" a="1"/>
  <c r="AJ204" i="2" a="1"/>
  <c r="AK204" i="2" a="1"/>
  <c r="AL204" i="2" a="1"/>
  <c r="AM204" i="2" a="1"/>
  <c r="AN204" i="2" a="1"/>
  <c r="AO204" i="2" a="1"/>
  <c r="AP204" i="2" a="1"/>
  <c r="AQ204" i="2" a="1"/>
  <c r="AR204" i="2" a="1"/>
  <c r="AS204" i="2" a="1"/>
  <c r="AT204" i="2" a="1"/>
  <c r="AU204" i="2" a="1"/>
  <c r="AV204" i="2" a="1"/>
  <c r="AW204" i="2" a="1"/>
  <c r="AX204" i="2" a="1"/>
  <c r="AY204" i="2" a="1"/>
  <c r="AZ204" i="2" a="1"/>
  <c r="BA204" i="2" a="1"/>
  <c r="BB204" i="2" a="1"/>
  <c r="X205" i="2" a="1"/>
  <c r="Y205" i="2" a="1"/>
  <c r="Z205" i="2" a="1"/>
  <c r="AA205" i="2" a="1"/>
  <c r="AB205" i="2" a="1"/>
  <c r="AC205" i="2" a="1"/>
  <c r="AD205" i="2" a="1"/>
  <c r="AE205" i="2" a="1"/>
  <c r="AF205" i="2" a="1"/>
  <c r="AG205" i="2" a="1"/>
  <c r="AH205" i="2" a="1"/>
  <c r="AI205" i="2" a="1"/>
  <c r="AJ205" i="2" a="1"/>
  <c r="AK205" i="2" a="1"/>
  <c r="AL205" i="2" a="1"/>
  <c r="AM205" i="2" a="1"/>
  <c r="AN205" i="2" a="1"/>
  <c r="AO205" i="2" a="1"/>
  <c r="AP205" i="2" a="1"/>
  <c r="AQ205" i="2" a="1"/>
  <c r="AR205" i="2" a="1"/>
  <c r="AS205" i="2" a="1"/>
  <c r="AT205" i="2" a="1"/>
  <c r="AU205" i="2" a="1"/>
  <c r="AV205" i="2" a="1"/>
  <c r="AW205" i="2" a="1"/>
  <c r="AX205" i="2" a="1"/>
  <c r="AY205" i="2" a="1"/>
  <c r="AZ205" i="2" a="1"/>
  <c r="BA205" i="2" a="1"/>
  <c r="BB205" i="2" a="1"/>
  <c r="X206" i="2" a="1"/>
  <c r="Y206" i="2" a="1"/>
  <c r="Z206" i="2" a="1"/>
  <c r="AA206" i="2" a="1"/>
  <c r="AB206" i="2" a="1"/>
  <c r="AC206" i="2" a="1"/>
  <c r="AD206" i="2" a="1"/>
  <c r="AE206" i="2" a="1"/>
  <c r="AF206" i="2" a="1"/>
  <c r="AG206" i="2" a="1"/>
  <c r="AH206" i="2" a="1"/>
  <c r="AI206" i="2" a="1"/>
  <c r="AJ206" i="2" a="1"/>
  <c r="AK206" i="2" a="1"/>
  <c r="AL206" i="2" a="1"/>
  <c r="AM206" i="2" a="1"/>
  <c r="AN206" i="2" a="1"/>
  <c r="AO206" i="2" a="1"/>
  <c r="AP206" i="2" a="1"/>
  <c r="AQ206" i="2" a="1"/>
  <c r="AR206" i="2" a="1"/>
  <c r="AS206" i="2" a="1"/>
  <c r="AT206" i="2" a="1"/>
  <c r="AU206" i="2" a="1"/>
  <c r="AV206" i="2" a="1"/>
  <c r="AW206" i="2" a="1"/>
  <c r="AX206" i="2" a="1"/>
  <c r="AY206" i="2" a="1"/>
  <c r="AZ206" i="2" a="1"/>
  <c r="BA206" i="2" a="1"/>
  <c r="BB206" i="2" a="1"/>
  <c r="X207" i="2" a="1"/>
  <c r="Y207" i="2" a="1"/>
  <c r="Z207" i="2" a="1"/>
  <c r="AA207" i="2" a="1"/>
  <c r="AB207" i="2" a="1"/>
  <c r="AC207" i="2" a="1"/>
  <c r="AD207" i="2" a="1"/>
  <c r="AE207" i="2" a="1"/>
  <c r="AF207" i="2" a="1"/>
  <c r="AG207" i="2" a="1"/>
  <c r="AH207" i="2" a="1"/>
  <c r="AI207" i="2" a="1"/>
  <c r="AJ207" i="2" a="1"/>
  <c r="AK207" i="2" a="1"/>
  <c r="AL207" i="2" a="1"/>
  <c r="AM207" i="2" a="1"/>
  <c r="AN207" i="2" a="1"/>
  <c r="AO207" i="2" a="1"/>
  <c r="AP207" i="2" a="1"/>
  <c r="AQ207" i="2" a="1"/>
  <c r="AR207" i="2" a="1"/>
  <c r="AS207" i="2" a="1"/>
  <c r="AT207" i="2" a="1"/>
  <c r="AU207" i="2" a="1"/>
  <c r="AV207" i="2" a="1"/>
  <c r="AW207" i="2" a="1"/>
  <c r="AX207" i="2" a="1"/>
  <c r="AY207" i="2" a="1"/>
  <c r="AZ207" i="2" a="1"/>
  <c r="BA207" i="2" a="1"/>
  <c r="BB207" i="2" a="1"/>
  <c r="X208" i="2" a="1"/>
  <c r="Y208" i="2" a="1"/>
  <c r="Z208" i="2" a="1"/>
  <c r="AA208" i="2" a="1"/>
  <c r="AB208" i="2" a="1"/>
  <c r="AC208" i="2" a="1"/>
  <c r="AD208" i="2" a="1"/>
  <c r="AE208" i="2" a="1"/>
  <c r="AF208" i="2" a="1"/>
  <c r="AG208" i="2" a="1"/>
  <c r="AH208" i="2" a="1"/>
  <c r="AI208" i="2" a="1"/>
  <c r="AJ208" i="2" a="1"/>
  <c r="AK208" i="2" a="1"/>
  <c r="AL208" i="2" a="1"/>
  <c r="AM208" i="2" a="1"/>
  <c r="AN208" i="2" a="1"/>
  <c r="AO208" i="2" a="1"/>
  <c r="AP208" i="2" a="1"/>
  <c r="AQ208" i="2" a="1"/>
  <c r="AR208" i="2" a="1"/>
  <c r="AS208" i="2" a="1"/>
  <c r="AT208" i="2" a="1"/>
  <c r="AU208" i="2" a="1"/>
  <c r="AV208" i="2" a="1"/>
  <c r="AW208" i="2" a="1"/>
  <c r="AX208" i="2" a="1"/>
  <c r="AY208" i="2" a="1"/>
  <c r="AZ208" i="2" a="1"/>
  <c r="BA208" i="2" a="1"/>
  <c r="BB208" i="2" a="1"/>
  <c r="X209" i="2" a="1"/>
  <c r="Y209" i="2" a="1"/>
  <c r="Z209" i="2" a="1"/>
  <c r="AA209" i="2" a="1"/>
  <c r="AB209" i="2" a="1"/>
  <c r="AC209" i="2" a="1"/>
  <c r="AD209" i="2" a="1"/>
  <c r="AE209" i="2" a="1"/>
  <c r="AF209" i="2" a="1"/>
  <c r="AG209" i="2" a="1"/>
  <c r="AH209" i="2" a="1"/>
  <c r="AI209" i="2" a="1"/>
  <c r="AJ209" i="2" a="1"/>
  <c r="AK209" i="2" a="1"/>
  <c r="AL209" i="2" a="1"/>
  <c r="AM209" i="2" a="1"/>
  <c r="AN209" i="2" a="1"/>
  <c r="AO209" i="2" a="1"/>
  <c r="AP209" i="2" a="1"/>
  <c r="AQ209" i="2" a="1"/>
  <c r="AR209" i="2" a="1"/>
  <c r="AS209" i="2" a="1"/>
  <c r="AT209" i="2" a="1"/>
  <c r="AU209" i="2" a="1"/>
  <c r="AV209" i="2" a="1"/>
  <c r="AW209" i="2" a="1"/>
  <c r="AX209" i="2" a="1"/>
  <c r="AY209" i="2" a="1"/>
  <c r="AZ209" i="2" a="1"/>
  <c r="BA209" i="2" a="1"/>
  <c r="BB209" i="2" a="1"/>
  <c r="X210" i="2" a="1"/>
  <c r="Y210" i="2" a="1"/>
  <c r="Z210" i="2" a="1"/>
  <c r="AA210" i="2" a="1"/>
  <c r="AB210" i="2" a="1"/>
  <c r="AC210" i="2" a="1"/>
  <c r="AD210" i="2" a="1"/>
  <c r="AE210" i="2" a="1"/>
  <c r="AF210" i="2" a="1"/>
  <c r="AG210" i="2" a="1"/>
  <c r="AH210" i="2" a="1"/>
  <c r="AI210" i="2" a="1"/>
  <c r="AJ210" i="2" a="1"/>
  <c r="AK210" i="2" a="1"/>
  <c r="AL210" i="2" a="1"/>
  <c r="AM210" i="2" a="1"/>
  <c r="AN210" i="2" a="1"/>
  <c r="AO210" i="2" a="1"/>
  <c r="AP210" i="2" a="1"/>
  <c r="AQ210" i="2" a="1"/>
  <c r="AR210" i="2" a="1"/>
  <c r="AS210" i="2" a="1"/>
  <c r="AT210" i="2" a="1"/>
  <c r="AU210" i="2" a="1"/>
  <c r="AV210" i="2" a="1"/>
  <c r="AW210" i="2" a="1"/>
  <c r="AX210" i="2" a="1"/>
  <c r="AY210" i="2" a="1"/>
  <c r="AZ210" i="2" a="1"/>
  <c r="BA210" i="2" a="1"/>
  <c r="BB210" i="2" a="1"/>
  <c r="X211" i="2" a="1"/>
  <c r="Y211" i="2" a="1"/>
  <c r="Z211" i="2" a="1"/>
  <c r="AA211" i="2" a="1"/>
  <c r="AB211" i="2" a="1"/>
  <c r="AC211" i="2" a="1"/>
  <c r="AD211" i="2" a="1"/>
  <c r="AE211" i="2" a="1"/>
  <c r="AF211" i="2" a="1"/>
  <c r="AG211" i="2" a="1"/>
  <c r="AH211" i="2" a="1"/>
  <c r="AI211" i="2" a="1"/>
  <c r="AJ211" i="2" a="1"/>
  <c r="AK211" i="2" a="1"/>
  <c r="AL211" i="2" a="1"/>
  <c r="AM211" i="2" a="1"/>
  <c r="AN211" i="2" a="1"/>
  <c r="AO211" i="2" a="1"/>
  <c r="AP211" i="2" a="1"/>
  <c r="AQ211" i="2" a="1"/>
  <c r="AR211" i="2" a="1"/>
  <c r="AS211" i="2" a="1"/>
  <c r="AT211" i="2" a="1"/>
  <c r="AU211" i="2" a="1"/>
  <c r="AV211" i="2" a="1"/>
  <c r="AW211" i="2" a="1"/>
  <c r="AX211" i="2" a="1"/>
  <c r="AY211" i="2" a="1"/>
  <c r="AZ211" i="2" a="1"/>
  <c r="BA211" i="2" a="1"/>
  <c r="BB211" i="2" a="1"/>
  <c r="X212" i="2" a="1"/>
  <c r="Y212" i="2" a="1"/>
  <c r="Z212" i="2" a="1"/>
  <c r="AA212" i="2" a="1"/>
  <c r="AB212" i="2" a="1"/>
  <c r="AC212" i="2" a="1"/>
  <c r="AD212" i="2" a="1"/>
  <c r="AE212" i="2" a="1"/>
  <c r="AF212" i="2" a="1"/>
  <c r="AG212" i="2" a="1"/>
  <c r="AH212" i="2" a="1"/>
  <c r="AI212" i="2" a="1"/>
  <c r="AJ212" i="2" a="1"/>
  <c r="AK212" i="2" a="1"/>
  <c r="AL212" i="2" a="1"/>
  <c r="AM212" i="2" a="1"/>
  <c r="AN212" i="2" a="1"/>
  <c r="AO212" i="2" a="1"/>
  <c r="AP212" i="2" a="1"/>
  <c r="AQ212" i="2" a="1"/>
  <c r="AR212" i="2" a="1"/>
  <c r="AS212" i="2" a="1"/>
  <c r="AT212" i="2" a="1"/>
  <c r="AU212" i="2" a="1"/>
  <c r="AV212" i="2" a="1"/>
  <c r="AW212" i="2" a="1"/>
  <c r="AX212" i="2" a="1"/>
  <c r="AY212" i="2" a="1"/>
  <c r="AZ212" i="2" a="1"/>
  <c r="BA212" i="2" a="1"/>
  <c r="BB212" i="2" a="1"/>
  <c r="X213" i="2" a="1"/>
  <c r="Y213" i="2" a="1"/>
  <c r="Z213" i="2" a="1"/>
  <c r="AA213" i="2" a="1"/>
  <c r="AB213" i="2" a="1"/>
  <c r="AC213" i="2" a="1"/>
  <c r="AD213" i="2" a="1"/>
  <c r="AE213" i="2" a="1"/>
  <c r="AF213" i="2" a="1"/>
  <c r="AG213" i="2" a="1"/>
  <c r="AH213" i="2" a="1"/>
  <c r="AI213" i="2" a="1"/>
  <c r="AJ213" i="2" a="1"/>
  <c r="AK213" i="2" a="1"/>
  <c r="AL213" i="2" a="1"/>
  <c r="AM213" i="2" a="1"/>
  <c r="AN213" i="2" a="1"/>
  <c r="AO213" i="2" a="1"/>
  <c r="AP213" i="2" a="1"/>
  <c r="AQ213" i="2" a="1"/>
  <c r="AR213" i="2" a="1"/>
  <c r="AS213" i="2" a="1"/>
  <c r="AT213" i="2" a="1"/>
  <c r="AU213" i="2" a="1"/>
  <c r="AV213" i="2" a="1"/>
  <c r="AW213" i="2" a="1"/>
  <c r="AX213" i="2" a="1"/>
  <c r="AY213" i="2" a="1"/>
  <c r="AZ213" i="2" a="1"/>
  <c r="BA213" i="2" a="1"/>
  <c r="BB213" i="2" a="1"/>
  <c r="X214" i="2" a="1"/>
  <c r="Y214" i="2" a="1"/>
  <c r="Z214" i="2" a="1"/>
  <c r="AA214" i="2" a="1"/>
  <c r="AB214" i="2" a="1"/>
  <c r="AC214" i="2" a="1"/>
  <c r="AD214" i="2" a="1"/>
  <c r="AE214" i="2" a="1"/>
  <c r="AF214" i="2" a="1"/>
  <c r="AG214" i="2" a="1"/>
  <c r="AH214" i="2" a="1"/>
  <c r="AI214" i="2" a="1"/>
  <c r="AJ214" i="2" a="1"/>
  <c r="AK214" i="2" a="1"/>
  <c r="AL214" i="2" a="1"/>
  <c r="AM214" i="2" a="1"/>
  <c r="AN214" i="2" a="1"/>
  <c r="AO214" i="2" a="1"/>
  <c r="AP214" i="2" a="1"/>
  <c r="AQ214" i="2" a="1"/>
  <c r="AR214" i="2" a="1"/>
  <c r="AS214" i="2" a="1"/>
  <c r="AT214" i="2" a="1"/>
  <c r="AU214" i="2" a="1"/>
  <c r="AV214" i="2" a="1"/>
  <c r="AW214" i="2" a="1"/>
  <c r="AX214" i="2" a="1"/>
  <c r="AY214" i="2" a="1"/>
  <c r="AZ214" i="2" a="1"/>
  <c r="BA214" i="2" a="1"/>
  <c r="BB214" i="2" a="1"/>
  <c r="X215" i="2" a="1"/>
  <c r="Y215" i="2" a="1"/>
  <c r="Z215" i="2" a="1"/>
  <c r="AA215" i="2" a="1"/>
  <c r="AB215" i="2" a="1"/>
  <c r="AC215" i="2" a="1"/>
  <c r="AD215" i="2" a="1"/>
  <c r="AE215" i="2" a="1"/>
  <c r="AF215" i="2" a="1"/>
  <c r="AG215" i="2" a="1"/>
  <c r="AH215" i="2" a="1"/>
  <c r="AI215" i="2" a="1"/>
  <c r="AJ215" i="2" a="1"/>
  <c r="AK215" i="2" a="1"/>
  <c r="AL215" i="2" a="1"/>
  <c r="AM215" i="2" a="1"/>
  <c r="AN215" i="2" a="1"/>
  <c r="AO215" i="2" a="1"/>
  <c r="AP215" i="2" a="1"/>
  <c r="AQ215" i="2" a="1"/>
  <c r="AR215" i="2" a="1"/>
  <c r="AS215" i="2" a="1"/>
  <c r="AT215" i="2" a="1"/>
  <c r="AU215" i="2" a="1"/>
  <c r="AV215" i="2" a="1"/>
  <c r="AW215" i="2" a="1"/>
  <c r="AX215" i="2" a="1"/>
  <c r="AY215" i="2" a="1"/>
  <c r="AZ215" i="2" a="1"/>
  <c r="BA215" i="2" a="1"/>
  <c r="BB215" i="2" a="1"/>
  <c r="X216" i="2" a="1"/>
  <c r="Y216" i="2" a="1"/>
  <c r="Z216" i="2" a="1"/>
  <c r="AA216" i="2" a="1"/>
  <c r="AB216" i="2" a="1"/>
  <c r="AC216" i="2" a="1"/>
  <c r="AD216" i="2" a="1"/>
  <c r="AE216" i="2" a="1"/>
  <c r="AF216" i="2" a="1"/>
  <c r="AG216" i="2" a="1"/>
  <c r="AH216" i="2" a="1"/>
  <c r="AI216" i="2" a="1"/>
  <c r="AJ216" i="2" a="1"/>
  <c r="AK216" i="2" a="1"/>
  <c r="AL216" i="2" a="1"/>
  <c r="AM216" i="2" a="1"/>
  <c r="AN216" i="2" a="1"/>
  <c r="AO216" i="2" a="1"/>
  <c r="AP216" i="2" a="1"/>
  <c r="AQ216" i="2" a="1"/>
  <c r="AR216" i="2" a="1"/>
  <c r="AS216" i="2" a="1"/>
  <c r="AT216" i="2" a="1"/>
  <c r="AU216" i="2" a="1"/>
  <c r="AV216" i="2" a="1"/>
  <c r="AW216" i="2" a="1"/>
  <c r="AX216" i="2" a="1"/>
  <c r="AY216" i="2" a="1"/>
  <c r="AZ216" i="2" a="1"/>
  <c r="BA216" i="2" a="1"/>
  <c r="BB216" i="2" a="1"/>
  <c r="X217" i="2" a="1"/>
  <c r="Y217" i="2" a="1"/>
  <c r="Z217" i="2" a="1"/>
  <c r="AA217" i="2" a="1"/>
  <c r="AB217" i="2" a="1"/>
  <c r="AC217" i="2" a="1"/>
  <c r="AD217" i="2" a="1"/>
  <c r="AE217" i="2" a="1"/>
  <c r="AF217" i="2" a="1"/>
  <c r="AG217" i="2" a="1"/>
  <c r="AH217" i="2" a="1"/>
  <c r="AI217" i="2" a="1"/>
  <c r="AJ217" i="2" a="1"/>
  <c r="AK217" i="2" a="1"/>
  <c r="AL217" i="2" a="1"/>
  <c r="AM217" i="2" a="1"/>
  <c r="AN217" i="2" a="1"/>
  <c r="AO217" i="2" a="1"/>
  <c r="AP217" i="2" a="1"/>
  <c r="AQ217" i="2" a="1"/>
  <c r="AR217" i="2" a="1"/>
  <c r="AS217" i="2" a="1"/>
  <c r="AT217" i="2" a="1"/>
  <c r="AU217" i="2" a="1"/>
  <c r="AV217" i="2" a="1"/>
  <c r="AW217" i="2" a="1"/>
  <c r="AX217" i="2" a="1"/>
  <c r="AY217" i="2" a="1"/>
  <c r="AZ217" i="2" a="1"/>
  <c r="BA217" i="2" a="1"/>
  <c r="BB217" i="2" a="1"/>
  <c r="X218" i="2" a="1"/>
  <c r="Y218" i="2" a="1"/>
  <c r="Z218" i="2" a="1"/>
  <c r="AA218" i="2" a="1"/>
  <c r="AB218" i="2" a="1"/>
  <c r="AC218" i="2" a="1"/>
  <c r="AD218" i="2" a="1"/>
  <c r="AE218" i="2" a="1"/>
  <c r="AF218" i="2" a="1"/>
  <c r="AG218" i="2" a="1"/>
  <c r="AH218" i="2" a="1"/>
  <c r="AI218" i="2" a="1"/>
  <c r="AJ218" i="2" a="1"/>
  <c r="AK218" i="2" a="1"/>
  <c r="AL218" i="2" a="1"/>
  <c r="AM218" i="2" a="1"/>
  <c r="AN218" i="2" a="1"/>
  <c r="AO218" i="2" a="1"/>
  <c r="AP218" i="2" a="1"/>
  <c r="AQ218" i="2" a="1"/>
  <c r="AR218" i="2" a="1"/>
  <c r="AS218" i="2" a="1"/>
  <c r="AT218" i="2" a="1"/>
  <c r="AU218" i="2" a="1"/>
  <c r="AV218" i="2" a="1"/>
  <c r="AW218" i="2" a="1"/>
  <c r="AX218" i="2" a="1"/>
  <c r="AY218" i="2" a="1"/>
  <c r="AZ218" i="2" a="1"/>
  <c r="BA218" i="2" a="1"/>
  <c r="BB218" i="2" a="1"/>
  <c r="X219" i="2" a="1"/>
  <c r="Y219" i="2" a="1"/>
  <c r="Z219" i="2" a="1"/>
  <c r="AA219" i="2" a="1"/>
  <c r="AB219" i="2" a="1"/>
  <c r="AC219" i="2" a="1"/>
  <c r="AD219" i="2" a="1"/>
  <c r="AE219" i="2" a="1"/>
  <c r="AF219" i="2" a="1"/>
  <c r="AG219" i="2" a="1"/>
  <c r="AH219" i="2" a="1"/>
  <c r="AI219" i="2" a="1"/>
  <c r="AJ219" i="2" a="1"/>
  <c r="AK219" i="2" a="1"/>
  <c r="AL219" i="2" a="1"/>
  <c r="AM219" i="2" a="1"/>
  <c r="AN219" i="2" a="1"/>
  <c r="AO219" i="2" a="1"/>
  <c r="AP219" i="2" a="1"/>
  <c r="AQ219" i="2" a="1"/>
  <c r="AR219" i="2" a="1"/>
  <c r="AS219" i="2" a="1"/>
  <c r="AT219" i="2" a="1"/>
  <c r="AU219" i="2" a="1"/>
  <c r="AV219" i="2" a="1"/>
  <c r="AW219" i="2" a="1"/>
  <c r="AX219" i="2" a="1"/>
  <c r="AY219" i="2" a="1"/>
  <c r="AZ219" i="2" a="1"/>
  <c r="BA219" i="2" a="1"/>
  <c r="BB219" i="2" a="1"/>
  <c r="X220" i="2" a="1"/>
  <c r="Y220" i="2" a="1"/>
  <c r="Z220" i="2" a="1"/>
  <c r="AA220" i="2" a="1"/>
  <c r="AB220" i="2" a="1"/>
  <c r="AC220" i="2" a="1"/>
  <c r="AD220" i="2" a="1"/>
  <c r="AE220" i="2" a="1"/>
  <c r="AF220" i="2" a="1"/>
  <c r="AG220" i="2" a="1"/>
  <c r="AH220" i="2" a="1"/>
  <c r="AI220" i="2" a="1"/>
  <c r="AJ220" i="2" a="1"/>
  <c r="AK220" i="2" a="1"/>
  <c r="AL220" i="2" a="1"/>
  <c r="AM220" i="2" a="1"/>
  <c r="AN220" i="2" a="1"/>
  <c r="AO220" i="2" a="1"/>
  <c r="AP220" i="2" a="1"/>
  <c r="AQ220" i="2" a="1"/>
  <c r="AR220" i="2" a="1"/>
  <c r="AS220" i="2" a="1"/>
  <c r="AT220" i="2" a="1"/>
  <c r="AU220" i="2" a="1"/>
  <c r="AV220" i="2" a="1"/>
  <c r="AW220" i="2" a="1"/>
  <c r="AX220" i="2" a="1"/>
  <c r="AY220" i="2" a="1"/>
  <c r="AZ220" i="2" a="1"/>
  <c r="BA220" i="2" a="1"/>
  <c r="BB220" i="2" a="1"/>
  <c r="X221" i="2" a="1"/>
  <c r="Y221" i="2" a="1"/>
  <c r="Z221" i="2" a="1"/>
  <c r="AA221" i="2" a="1"/>
  <c r="AB221" i="2" a="1"/>
  <c r="AC221" i="2" a="1"/>
  <c r="AD221" i="2" a="1"/>
  <c r="AE221" i="2" a="1"/>
  <c r="AF221" i="2" a="1"/>
  <c r="AG221" i="2" a="1"/>
  <c r="AH221" i="2" a="1"/>
  <c r="AI221" i="2" a="1"/>
  <c r="AJ221" i="2" a="1"/>
  <c r="AK221" i="2" a="1"/>
  <c r="AL221" i="2" a="1"/>
  <c r="AM221" i="2" a="1"/>
  <c r="AN221" i="2" a="1"/>
  <c r="AO221" i="2" a="1"/>
  <c r="AP221" i="2" a="1"/>
  <c r="AQ221" i="2" a="1"/>
  <c r="AR221" i="2" a="1"/>
  <c r="AS221" i="2" a="1"/>
  <c r="AT221" i="2" a="1"/>
  <c r="AU221" i="2" a="1"/>
  <c r="AV221" i="2" a="1"/>
  <c r="AW221" i="2" a="1"/>
  <c r="AX221" i="2" a="1"/>
  <c r="AY221" i="2" a="1"/>
  <c r="AZ221" i="2" a="1"/>
  <c r="BA221" i="2" a="1"/>
  <c r="BB221" i="2" a="1"/>
  <c r="X222" i="2" a="1"/>
  <c r="Y222" i="2" a="1"/>
  <c r="Z222" i="2" a="1"/>
  <c r="AA222" i="2" a="1"/>
  <c r="AB222" i="2" a="1"/>
  <c r="AC222" i="2" a="1"/>
  <c r="AD222" i="2" a="1"/>
  <c r="AE222" i="2" a="1"/>
  <c r="AF222" i="2" a="1"/>
  <c r="AG222" i="2" a="1"/>
  <c r="AH222" i="2" a="1"/>
  <c r="AI222" i="2" a="1"/>
  <c r="AJ222" i="2" a="1"/>
  <c r="AK222" i="2" a="1"/>
  <c r="AL222" i="2" a="1"/>
  <c r="AM222" i="2" a="1"/>
  <c r="AN222" i="2" a="1"/>
  <c r="AO222" i="2" a="1"/>
  <c r="AP222" i="2" a="1"/>
  <c r="AQ222" i="2" a="1"/>
  <c r="AR222" i="2" a="1"/>
  <c r="AS222" i="2" a="1"/>
  <c r="AT222" i="2" a="1"/>
  <c r="AU222" i="2" a="1"/>
  <c r="AV222" i="2" a="1"/>
  <c r="AW222" i="2" a="1"/>
  <c r="AX222" i="2" a="1"/>
  <c r="AY222" i="2" a="1"/>
  <c r="AZ222" i="2" a="1"/>
  <c r="BA222" i="2" a="1"/>
  <c r="BB222" i="2" a="1"/>
  <c r="X223" i="2" a="1"/>
  <c r="Y223" i="2" a="1"/>
  <c r="Z223" i="2" a="1"/>
  <c r="AA223" i="2" a="1"/>
  <c r="AB223" i="2" a="1"/>
  <c r="AC223" i="2" a="1"/>
  <c r="AD223" i="2" a="1"/>
  <c r="AE223" i="2" a="1"/>
  <c r="AF223" i="2" a="1"/>
  <c r="AG223" i="2" a="1"/>
  <c r="AH223" i="2" a="1"/>
  <c r="AI223" i="2" a="1"/>
  <c r="AJ223" i="2" a="1"/>
  <c r="AK223" i="2" a="1"/>
  <c r="AL223" i="2" a="1"/>
  <c r="AM223" i="2" a="1"/>
  <c r="AN223" i="2" a="1"/>
  <c r="AO223" i="2" a="1"/>
  <c r="AP223" i="2" a="1"/>
  <c r="AQ223" i="2" a="1"/>
  <c r="AR223" i="2" a="1"/>
  <c r="AS223" i="2" a="1"/>
  <c r="AT223" i="2" a="1"/>
  <c r="AU223" i="2" a="1"/>
  <c r="AV223" i="2" a="1"/>
  <c r="AW223" i="2" a="1"/>
  <c r="AX223" i="2" a="1"/>
  <c r="AY223" i="2" a="1"/>
  <c r="AZ223" i="2" a="1"/>
  <c r="BA223" i="2" a="1"/>
  <c r="BB223" i="2" a="1"/>
  <c r="X224" i="2" a="1"/>
  <c r="Y224" i="2" a="1"/>
  <c r="Z224" i="2" a="1"/>
  <c r="AA224" i="2" a="1"/>
  <c r="AB224" i="2" a="1"/>
  <c r="AC224" i="2" a="1"/>
  <c r="AD224" i="2" a="1"/>
  <c r="AE224" i="2" a="1"/>
  <c r="AF224" i="2" a="1"/>
  <c r="AG224" i="2" a="1"/>
  <c r="AH224" i="2" a="1"/>
  <c r="AI224" i="2" a="1"/>
  <c r="AJ224" i="2" a="1"/>
  <c r="AK224" i="2" a="1"/>
  <c r="AL224" i="2" a="1"/>
  <c r="AM224" i="2" a="1"/>
  <c r="AN224" i="2" a="1"/>
  <c r="AO224" i="2" a="1"/>
  <c r="AP224" i="2" a="1"/>
  <c r="AQ224" i="2" a="1"/>
  <c r="AR224" i="2" a="1"/>
  <c r="AS224" i="2" a="1"/>
  <c r="AT224" i="2" a="1"/>
  <c r="AU224" i="2" a="1"/>
  <c r="AV224" i="2" a="1"/>
  <c r="AW224" i="2" a="1"/>
  <c r="AX224" i="2" a="1"/>
  <c r="AY224" i="2" a="1"/>
  <c r="AZ224" i="2" a="1"/>
  <c r="BA224" i="2" a="1"/>
  <c r="BB224" i="2" a="1"/>
  <c r="X225" i="2" a="1"/>
  <c r="Y225" i="2" a="1"/>
  <c r="Z225" i="2" a="1"/>
  <c r="AA225" i="2" a="1"/>
  <c r="AB225" i="2" a="1"/>
  <c r="AC225" i="2" a="1"/>
  <c r="AD225" i="2" a="1"/>
  <c r="AE225" i="2" a="1"/>
  <c r="AF225" i="2" a="1"/>
  <c r="AG225" i="2" a="1"/>
  <c r="AH225" i="2" a="1"/>
  <c r="AI225" i="2" a="1"/>
  <c r="AJ225" i="2" a="1"/>
  <c r="AK225" i="2" a="1"/>
  <c r="AL225" i="2" a="1"/>
  <c r="AM225" i="2" a="1"/>
  <c r="AN225" i="2" a="1"/>
  <c r="AO225" i="2" a="1"/>
  <c r="AP225" i="2" a="1"/>
  <c r="AQ225" i="2" a="1"/>
  <c r="AR225" i="2" a="1"/>
  <c r="AS225" i="2" a="1"/>
  <c r="AT225" i="2" a="1"/>
  <c r="AU225" i="2" a="1"/>
  <c r="AV225" i="2" a="1"/>
  <c r="AW225" i="2" a="1"/>
  <c r="AX225" i="2" a="1"/>
  <c r="AY225" i="2" a="1"/>
  <c r="AZ225" i="2" a="1"/>
  <c r="BA225" i="2" a="1"/>
  <c r="BB225" i="2" a="1"/>
  <c r="X226" i="2" a="1"/>
  <c r="Y226" i="2" a="1"/>
  <c r="Z226" i="2" a="1"/>
  <c r="AA226" i="2" a="1"/>
  <c r="AB226" i="2" a="1"/>
  <c r="AC226" i="2" a="1"/>
  <c r="AD226" i="2" a="1"/>
  <c r="AE226" i="2" a="1"/>
  <c r="AF226" i="2" a="1"/>
  <c r="AG226" i="2" a="1"/>
  <c r="AH226" i="2" a="1"/>
  <c r="AI226" i="2" a="1"/>
  <c r="AJ226" i="2" a="1"/>
  <c r="AK226" i="2" a="1"/>
  <c r="AL226" i="2" a="1"/>
  <c r="AM226" i="2" a="1"/>
  <c r="AN226" i="2" a="1"/>
  <c r="AO226" i="2" a="1"/>
  <c r="AP226" i="2" a="1"/>
  <c r="AQ226" i="2" a="1"/>
  <c r="AR226" i="2" a="1"/>
  <c r="AS226" i="2" a="1"/>
  <c r="AT226" i="2" a="1"/>
  <c r="AU226" i="2" a="1"/>
  <c r="AV226" i="2" a="1"/>
  <c r="AW226" i="2" a="1"/>
  <c r="AX226" i="2" a="1"/>
  <c r="AY226" i="2" a="1"/>
  <c r="AZ226" i="2" a="1"/>
  <c r="BA226" i="2" a="1"/>
  <c r="BB226" i="2" a="1"/>
  <c r="X227" i="2" a="1"/>
  <c r="Y227" i="2" a="1"/>
  <c r="Z227" i="2" a="1"/>
  <c r="AA227" i="2" a="1"/>
  <c r="AB227" i="2" a="1"/>
  <c r="AC227" i="2" a="1"/>
  <c r="AD227" i="2" a="1"/>
  <c r="AE227" i="2" a="1"/>
  <c r="AF227" i="2" a="1"/>
  <c r="AG227" i="2" a="1"/>
  <c r="AH227" i="2" a="1"/>
  <c r="AI227" i="2" a="1"/>
  <c r="AJ227" i="2" a="1"/>
  <c r="AK227" i="2" a="1"/>
  <c r="AL227" i="2" a="1"/>
  <c r="AM227" i="2" a="1"/>
  <c r="AN227" i="2" a="1"/>
  <c r="AO227" i="2" a="1"/>
  <c r="AP227" i="2" a="1"/>
  <c r="AQ227" i="2" a="1"/>
  <c r="AR227" i="2" a="1"/>
  <c r="AS227" i="2" a="1"/>
  <c r="AT227" i="2" a="1"/>
  <c r="AU227" i="2" a="1"/>
  <c r="AV227" i="2" a="1"/>
  <c r="AW227" i="2" a="1"/>
  <c r="AX227" i="2" a="1"/>
  <c r="AY227" i="2" a="1"/>
  <c r="AZ227" i="2" a="1"/>
  <c r="BA227" i="2" a="1"/>
  <c r="BB227" i="2" a="1"/>
  <c r="X228" i="2" a="1"/>
  <c r="Y228" i="2" a="1"/>
  <c r="Z228" i="2" a="1"/>
  <c r="AA228" i="2" a="1"/>
  <c r="AB228" i="2" a="1"/>
  <c r="AC228" i="2" a="1"/>
  <c r="AD228" i="2" a="1"/>
  <c r="AE228" i="2" a="1"/>
  <c r="AF228" i="2" a="1"/>
  <c r="AG228" i="2" a="1"/>
  <c r="AH228" i="2" a="1"/>
  <c r="AI228" i="2" a="1"/>
  <c r="AJ228" i="2" a="1"/>
  <c r="AK228" i="2" a="1"/>
  <c r="AL228" i="2" a="1"/>
  <c r="AM228" i="2" a="1"/>
  <c r="AN228" i="2" a="1"/>
  <c r="AO228" i="2" a="1"/>
  <c r="AP228" i="2" a="1"/>
  <c r="AQ228" i="2" a="1"/>
  <c r="AR228" i="2" a="1"/>
  <c r="AS228" i="2" a="1"/>
  <c r="AT228" i="2" a="1"/>
  <c r="AU228" i="2" a="1"/>
  <c r="AV228" i="2" a="1"/>
  <c r="AW228" i="2" a="1"/>
  <c r="AX228" i="2" a="1"/>
  <c r="AY228" i="2" a="1"/>
  <c r="AZ228" i="2" a="1"/>
  <c r="BA228" i="2" a="1"/>
  <c r="BB228" i="2" a="1"/>
  <c r="X229" i="2" a="1"/>
  <c r="Y229" i="2" a="1"/>
  <c r="Z229" i="2" a="1"/>
  <c r="AA229" i="2" a="1"/>
  <c r="AB229" i="2" a="1"/>
  <c r="AC229" i="2" a="1"/>
  <c r="AD229" i="2" a="1"/>
  <c r="AE229" i="2" a="1"/>
  <c r="AF229" i="2" a="1"/>
  <c r="AG229" i="2" a="1"/>
  <c r="AH229" i="2" a="1"/>
  <c r="AI229" i="2" a="1"/>
  <c r="AJ229" i="2" a="1"/>
  <c r="AK229" i="2" a="1"/>
  <c r="AL229" i="2" a="1"/>
  <c r="AM229" i="2" a="1"/>
  <c r="AN229" i="2" a="1"/>
  <c r="AO229" i="2" a="1"/>
  <c r="AP229" i="2" a="1"/>
  <c r="AQ229" i="2" a="1"/>
  <c r="AR229" i="2" a="1"/>
  <c r="AS229" i="2" a="1"/>
  <c r="AT229" i="2" a="1"/>
  <c r="AU229" i="2" a="1"/>
  <c r="AV229" i="2" a="1"/>
  <c r="AW229" i="2" a="1"/>
  <c r="AX229" i="2" a="1"/>
  <c r="AY229" i="2" a="1"/>
  <c r="AZ229" i="2" a="1"/>
  <c r="BA229" i="2" a="1"/>
  <c r="BB229" i="2" a="1"/>
  <c r="X230" i="2" a="1"/>
  <c r="Y230" i="2" a="1"/>
  <c r="Z230" i="2" a="1"/>
  <c r="AA230" i="2" a="1"/>
  <c r="AB230" i="2" a="1"/>
  <c r="AC230" i="2" a="1"/>
  <c r="AD230" i="2" a="1"/>
  <c r="AE230" i="2" a="1"/>
  <c r="AF230" i="2" a="1"/>
  <c r="AG230" i="2" a="1"/>
  <c r="AH230" i="2" a="1"/>
  <c r="AI230" i="2" a="1"/>
  <c r="AJ230" i="2" a="1"/>
  <c r="AK230" i="2" a="1"/>
  <c r="AL230" i="2" a="1"/>
  <c r="AM230" i="2" a="1"/>
  <c r="AN230" i="2" a="1"/>
  <c r="AO230" i="2" a="1"/>
  <c r="AP230" i="2" a="1"/>
  <c r="AQ230" i="2" a="1"/>
  <c r="AR230" i="2" a="1"/>
  <c r="AS230" i="2" a="1"/>
  <c r="AT230" i="2" a="1"/>
  <c r="AU230" i="2" a="1"/>
  <c r="AV230" i="2" a="1"/>
  <c r="AW230" i="2" a="1"/>
  <c r="AX230" i="2" a="1"/>
  <c r="AY230" i="2" a="1"/>
  <c r="AZ230" i="2" a="1"/>
  <c r="BA230" i="2" a="1"/>
  <c r="BB230" i="2" a="1"/>
  <c r="X231" i="2" a="1"/>
  <c r="Y231" i="2" a="1"/>
  <c r="Z231" i="2" a="1"/>
  <c r="AA231" i="2" a="1"/>
  <c r="AB231" i="2" a="1"/>
  <c r="AC231" i="2" a="1"/>
  <c r="AD231" i="2" a="1"/>
  <c r="AE231" i="2" a="1"/>
  <c r="AF231" i="2" a="1"/>
  <c r="AG231" i="2" a="1"/>
  <c r="AH231" i="2" a="1"/>
  <c r="AI231" i="2" a="1"/>
  <c r="AJ231" i="2" a="1"/>
  <c r="AK231" i="2" a="1"/>
  <c r="AL231" i="2" a="1"/>
  <c r="AM231" i="2" a="1"/>
  <c r="AN231" i="2" a="1"/>
  <c r="AO231" i="2" a="1"/>
  <c r="AP231" i="2" a="1"/>
  <c r="AQ231" i="2" a="1"/>
  <c r="AR231" i="2" a="1"/>
  <c r="AS231" i="2" a="1"/>
  <c r="AT231" i="2" a="1"/>
  <c r="AU231" i="2" a="1"/>
  <c r="AV231" i="2" a="1"/>
  <c r="AW231" i="2" a="1"/>
  <c r="AX231" i="2" a="1"/>
  <c r="AY231" i="2" a="1"/>
  <c r="AZ231" i="2" a="1"/>
  <c r="BA231" i="2" a="1"/>
  <c r="BB231" i="2" a="1"/>
  <c r="X232" i="2" a="1"/>
  <c r="Y232" i="2" a="1"/>
  <c r="Z232" i="2" a="1"/>
  <c r="AA232" i="2" a="1"/>
  <c r="AB232" i="2" a="1"/>
  <c r="AC232" i="2" a="1"/>
  <c r="AD232" i="2" a="1"/>
  <c r="AE232" i="2" a="1"/>
  <c r="AF232" i="2" a="1"/>
  <c r="AG232" i="2" a="1"/>
  <c r="AH232" i="2" a="1"/>
  <c r="AI232" i="2" a="1"/>
  <c r="AJ232" i="2" a="1"/>
  <c r="AK232" i="2" a="1"/>
  <c r="AL232" i="2" a="1"/>
  <c r="AM232" i="2" a="1"/>
  <c r="AN232" i="2" a="1"/>
  <c r="AO232" i="2" a="1"/>
  <c r="AP232" i="2" a="1"/>
  <c r="AQ232" i="2" a="1"/>
  <c r="AR232" i="2" a="1"/>
  <c r="AS232" i="2" a="1"/>
  <c r="AT232" i="2" a="1"/>
  <c r="AU232" i="2" a="1"/>
  <c r="AV232" i="2" a="1"/>
  <c r="AW232" i="2" a="1"/>
  <c r="AX232" i="2" a="1"/>
  <c r="AY232" i="2" a="1"/>
  <c r="AZ232" i="2" a="1"/>
  <c r="BA232" i="2" a="1"/>
  <c r="BB232" i="2" a="1"/>
  <c r="X233" i="2" a="1"/>
  <c r="Y233" i="2" a="1"/>
  <c r="Z233" i="2" a="1"/>
  <c r="AA233" i="2" a="1"/>
  <c r="AB233" i="2" a="1"/>
  <c r="AC233" i="2" a="1"/>
  <c r="AD233" i="2" a="1"/>
  <c r="AE233" i="2" a="1"/>
  <c r="AF233" i="2" a="1"/>
  <c r="AG233" i="2" a="1"/>
  <c r="AH233" i="2" a="1"/>
  <c r="AI233" i="2" a="1"/>
  <c r="AJ233" i="2" a="1"/>
  <c r="AK233" i="2" a="1"/>
  <c r="AL233" i="2" a="1"/>
  <c r="AM233" i="2" a="1"/>
  <c r="AN233" i="2" a="1"/>
  <c r="AO233" i="2" a="1"/>
  <c r="AP233" i="2" a="1"/>
  <c r="AQ233" i="2" a="1"/>
  <c r="AR233" i="2" a="1"/>
  <c r="AS233" i="2" a="1"/>
  <c r="AT233" i="2" a="1"/>
  <c r="AU233" i="2" a="1"/>
  <c r="AV233" i="2" a="1"/>
  <c r="AW233" i="2" a="1"/>
  <c r="AX233" i="2" a="1"/>
  <c r="AY233" i="2" a="1"/>
  <c r="AZ233" i="2" a="1"/>
  <c r="BA233" i="2" a="1"/>
  <c r="BB233" i="2" a="1"/>
  <c r="X234" i="2" a="1"/>
  <c r="Y234" i="2" a="1"/>
  <c r="Z234" i="2" a="1"/>
  <c r="AA234" i="2" a="1"/>
  <c r="AB234" i="2" a="1"/>
  <c r="AC234" i="2" a="1"/>
  <c r="AD234" i="2" a="1"/>
  <c r="AE234" i="2" a="1"/>
  <c r="AF234" i="2" a="1"/>
  <c r="AG234" i="2" a="1"/>
  <c r="AH234" i="2" a="1"/>
  <c r="AI234" i="2" a="1"/>
  <c r="AJ234" i="2" a="1"/>
  <c r="AK234" i="2" a="1"/>
  <c r="AL234" i="2" a="1"/>
  <c r="AM234" i="2" a="1"/>
  <c r="AN234" i="2" a="1"/>
  <c r="AO234" i="2" a="1"/>
  <c r="AP234" i="2" a="1"/>
  <c r="AQ234" i="2" a="1"/>
  <c r="AR234" i="2" a="1"/>
  <c r="AS234" i="2" a="1"/>
  <c r="AT234" i="2" a="1"/>
  <c r="AU234" i="2" a="1"/>
  <c r="AV234" i="2" a="1"/>
  <c r="AW234" i="2" a="1"/>
  <c r="AX234" i="2" a="1"/>
  <c r="AY234" i="2" a="1"/>
  <c r="AZ234" i="2" a="1"/>
  <c r="BA234" i="2" a="1"/>
  <c r="BB234" i="2" a="1"/>
  <c r="X235" i="2" a="1"/>
  <c r="Y235" i="2" a="1"/>
  <c r="Z235" i="2" a="1"/>
  <c r="AA235" i="2" a="1"/>
  <c r="AB235" i="2" a="1"/>
  <c r="AC235" i="2" a="1"/>
  <c r="AD235" i="2" a="1"/>
  <c r="AE235" i="2" a="1"/>
  <c r="AF235" i="2" a="1"/>
  <c r="AG235" i="2" a="1"/>
  <c r="AH235" i="2" a="1"/>
  <c r="AI235" i="2" a="1"/>
  <c r="AJ235" i="2" a="1"/>
  <c r="AK235" i="2" a="1"/>
  <c r="AL235" i="2" a="1"/>
  <c r="AM235" i="2" a="1"/>
  <c r="AN235" i="2" a="1"/>
  <c r="AO235" i="2" a="1"/>
  <c r="AP235" i="2" a="1"/>
  <c r="AQ235" i="2" a="1"/>
  <c r="AR235" i="2" a="1"/>
  <c r="AS235" i="2" a="1"/>
  <c r="AT235" i="2" a="1"/>
  <c r="AU235" i="2" a="1"/>
  <c r="AV235" i="2" a="1"/>
  <c r="AW235" i="2" a="1"/>
  <c r="AX235" i="2" a="1"/>
  <c r="AY235" i="2" a="1"/>
  <c r="AZ235" i="2" a="1"/>
  <c r="BA235" i="2" a="1"/>
  <c r="BB235" i="2" a="1"/>
  <c r="X236" i="2" a="1"/>
  <c r="Y236" i="2" a="1"/>
  <c r="Z236" i="2" a="1"/>
  <c r="AA236" i="2" a="1"/>
  <c r="AB236" i="2" a="1"/>
  <c r="AC236" i="2" a="1"/>
  <c r="AD236" i="2" a="1"/>
  <c r="AE236" i="2" a="1"/>
  <c r="AF236" i="2" a="1"/>
  <c r="AG236" i="2" a="1"/>
  <c r="AH236" i="2" a="1"/>
  <c r="AI236" i="2" a="1"/>
  <c r="AJ236" i="2" a="1"/>
  <c r="AK236" i="2" a="1"/>
  <c r="AL236" i="2" a="1"/>
  <c r="AM236" i="2" a="1"/>
  <c r="AN236" i="2" a="1"/>
  <c r="AO236" i="2" a="1"/>
  <c r="AP236" i="2" a="1"/>
  <c r="AQ236" i="2" a="1"/>
  <c r="AR236" i="2" a="1"/>
  <c r="AS236" i="2" a="1"/>
  <c r="AT236" i="2" a="1"/>
  <c r="AU236" i="2" a="1"/>
  <c r="AV236" i="2" a="1"/>
  <c r="AW236" i="2" a="1"/>
  <c r="AX236" i="2" a="1"/>
  <c r="AY236" i="2" a="1"/>
  <c r="AZ236" i="2" a="1"/>
  <c r="BA236" i="2" a="1"/>
  <c r="BB236" i="2" a="1"/>
  <c r="X237" i="2" a="1"/>
  <c r="Y237" i="2" a="1"/>
  <c r="Z237" i="2" a="1"/>
  <c r="AA237" i="2" a="1"/>
  <c r="AB237" i="2" a="1"/>
  <c r="AC237" i="2" a="1"/>
  <c r="AD237" i="2" a="1"/>
  <c r="AE237" i="2" a="1"/>
  <c r="AF237" i="2" a="1"/>
  <c r="AG237" i="2" a="1"/>
  <c r="AH237" i="2" a="1"/>
  <c r="AI237" i="2" a="1"/>
  <c r="AJ237" i="2" a="1"/>
  <c r="AK237" i="2" a="1"/>
  <c r="AL237" i="2" a="1"/>
  <c r="AM237" i="2" a="1"/>
  <c r="AN237" i="2" a="1"/>
  <c r="AO237" i="2" a="1"/>
  <c r="AP237" i="2" a="1"/>
  <c r="AQ237" i="2" a="1"/>
  <c r="AR237" i="2" a="1"/>
  <c r="AS237" i="2" a="1"/>
  <c r="AT237" i="2" a="1"/>
  <c r="AU237" i="2" a="1"/>
  <c r="AV237" i="2" a="1"/>
  <c r="AW237" i="2" a="1"/>
  <c r="AX237" i="2" a="1"/>
  <c r="AY237" i="2" a="1"/>
  <c r="AZ237" i="2" a="1"/>
  <c r="BA237" i="2" a="1"/>
  <c r="BB237" i="2" a="1"/>
  <c r="X238" i="2" a="1"/>
  <c r="Y238" i="2" a="1"/>
  <c r="Z238" i="2" a="1"/>
  <c r="AA238" i="2" a="1"/>
  <c r="AB238" i="2" a="1"/>
  <c r="AC238" i="2" a="1"/>
  <c r="AD238" i="2" a="1"/>
  <c r="AE238" i="2" a="1"/>
  <c r="AF238" i="2" a="1"/>
  <c r="AG238" i="2" a="1"/>
  <c r="AH238" i="2" a="1"/>
  <c r="AI238" i="2" a="1"/>
  <c r="AJ238" i="2" a="1"/>
  <c r="AK238" i="2" a="1"/>
  <c r="AL238" i="2" a="1"/>
  <c r="AM238" i="2" a="1"/>
  <c r="AN238" i="2" a="1"/>
  <c r="AO238" i="2" a="1"/>
  <c r="AP238" i="2" a="1"/>
  <c r="AQ238" i="2" a="1"/>
  <c r="AR238" i="2" a="1"/>
  <c r="AS238" i="2" a="1"/>
  <c r="AT238" i="2" a="1"/>
  <c r="AU238" i="2" a="1"/>
  <c r="AV238" i="2" a="1"/>
  <c r="AW238" i="2" a="1"/>
  <c r="AX238" i="2" a="1"/>
  <c r="AY238" i="2" a="1"/>
  <c r="AZ238" i="2" a="1"/>
  <c r="BA238" i="2" a="1"/>
  <c r="BB238" i="2" a="1"/>
  <c r="X239" i="2" a="1"/>
  <c r="Y239" i="2" a="1"/>
  <c r="Z239" i="2" a="1"/>
  <c r="AA239" i="2" a="1"/>
  <c r="AB239" i="2" a="1"/>
  <c r="AC239" i="2" a="1"/>
  <c r="AD239" i="2" a="1"/>
  <c r="AE239" i="2" a="1"/>
  <c r="AF239" i="2" a="1"/>
  <c r="AG239" i="2" a="1"/>
  <c r="AH239" i="2" a="1"/>
  <c r="AI239" i="2" a="1"/>
  <c r="AJ239" i="2" a="1"/>
  <c r="AK239" i="2" a="1"/>
  <c r="AL239" i="2" a="1"/>
  <c r="AM239" i="2" a="1"/>
  <c r="AN239" i="2" a="1"/>
  <c r="AO239" i="2" a="1"/>
  <c r="AP239" i="2" a="1"/>
  <c r="AQ239" i="2" a="1"/>
  <c r="AR239" i="2" a="1"/>
  <c r="AS239" i="2" a="1"/>
  <c r="AT239" i="2" a="1"/>
  <c r="AU239" i="2" a="1"/>
  <c r="AV239" i="2" a="1"/>
  <c r="AW239" i="2" a="1"/>
  <c r="AX239" i="2" a="1"/>
  <c r="AY239" i="2" a="1"/>
  <c r="AZ239" i="2" a="1"/>
  <c r="BA239" i="2" a="1"/>
  <c r="BB239" i="2" a="1"/>
  <c r="X240" i="2" a="1"/>
  <c r="Y240" i="2" a="1"/>
  <c r="Z240" i="2" a="1"/>
  <c r="AA240" i="2" a="1"/>
  <c r="AB240" i="2" a="1"/>
  <c r="AC240" i="2" a="1"/>
  <c r="AD240" i="2" a="1"/>
  <c r="AE240" i="2" a="1"/>
  <c r="AF240" i="2" a="1"/>
  <c r="AG240" i="2" a="1"/>
  <c r="AH240" i="2" a="1"/>
  <c r="AI240" i="2" a="1"/>
  <c r="AJ240" i="2" a="1"/>
  <c r="AK240" i="2" a="1"/>
  <c r="AL240" i="2" a="1"/>
  <c r="AM240" i="2" a="1"/>
  <c r="AN240" i="2" a="1"/>
  <c r="AO240" i="2" a="1"/>
  <c r="AP240" i="2" a="1"/>
  <c r="AQ240" i="2" a="1"/>
  <c r="AR240" i="2" a="1"/>
  <c r="AS240" i="2" a="1"/>
  <c r="AT240" i="2" a="1"/>
  <c r="AU240" i="2" a="1"/>
  <c r="AV240" i="2" a="1"/>
  <c r="AW240" i="2" a="1"/>
  <c r="AX240" i="2" a="1"/>
  <c r="AY240" i="2" a="1"/>
  <c r="AZ240" i="2" a="1"/>
  <c r="BA240" i="2" a="1"/>
  <c r="BB240" i="2" a="1"/>
  <c r="X241" i="2" a="1"/>
  <c r="Y241" i="2" a="1"/>
  <c r="Z241" i="2" a="1"/>
  <c r="AA241" i="2" a="1"/>
  <c r="AB241" i="2" a="1"/>
  <c r="AC241" i="2" a="1"/>
  <c r="AD241" i="2" a="1"/>
  <c r="AE241" i="2" a="1"/>
  <c r="AF241" i="2" a="1"/>
  <c r="AG241" i="2" a="1"/>
  <c r="AH241" i="2" a="1"/>
  <c r="AI241" i="2" a="1"/>
  <c r="AJ241" i="2" a="1"/>
  <c r="AK241" i="2" a="1"/>
  <c r="AL241" i="2" a="1"/>
  <c r="AM241" i="2" a="1"/>
  <c r="AN241" i="2" a="1"/>
  <c r="AO241" i="2" a="1"/>
  <c r="AP241" i="2" a="1"/>
  <c r="AQ241" i="2" a="1"/>
  <c r="AR241" i="2" a="1"/>
  <c r="AS241" i="2" a="1"/>
  <c r="AT241" i="2" a="1"/>
  <c r="AU241" i="2" a="1"/>
  <c r="AV241" i="2" a="1"/>
  <c r="AW241" i="2" a="1"/>
  <c r="AX241" i="2" a="1"/>
  <c r="AY241" i="2" a="1"/>
  <c r="AZ241" i="2" a="1"/>
  <c r="BA241" i="2" a="1"/>
  <c r="BB241" i="2" a="1"/>
  <c r="X242" i="2" a="1"/>
  <c r="Y242" i="2" a="1"/>
  <c r="Z242" i="2" a="1"/>
  <c r="AA242" i="2" a="1"/>
  <c r="AB242" i="2" a="1"/>
  <c r="AC242" i="2" a="1"/>
  <c r="AD242" i="2" a="1"/>
  <c r="AE242" i="2" a="1"/>
  <c r="AF242" i="2" a="1"/>
  <c r="AG242" i="2" a="1"/>
  <c r="AH242" i="2" a="1"/>
  <c r="AI242" i="2" a="1"/>
  <c r="AJ242" i="2" a="1"/>
  <c r="AK242" i="2" a="1"/>
  <c r="AL242" i="2" a="1"/>
  <c r="AM242" i="2" a="1"/>
  <c r="AN242" i="2" a="1"/>
  <c r="AO242" i="2" a="1"/>
  <c r="AP242" i="2" a="1"/>
  <c r="AQ242" i="2" a="1"/>
  <c r="AR242" i="2" a="1"/>
  <c r="AS242" i="2" a="1"/>
  <c r="AT242" i="2" a="1"/>
  <c r="AU242" i="2" a="1"/>
  <c r="AV242" i="2" a="1"/>
  <c r="AW242" i="2" a="1"/>
  <c r="AX242" i="2" a="1"/>
  <c r="AY242" i="2" a="1"/>
  <c r="AZ242" i="2" a="1"/>
  <c r="BA242" i="2" a="1"/>
  <c r="BB242" i="2" a="1"/>
  <c r="X243" i="2" a="1"/>
  <c r="Y243" i="2" a="1"/>
  <c r="Z243" i="2" a="1"/>
  <c r="AA243" i="2" a="1"/>
  <c r="AB243" i="2" a="1"/>
  <c r="AC243" i="2" a="1"/>
  <c r="AD243" i="2" a="1"/>
  <c r="AE243" i="2" a="1"/>
  <c r="AF243" i="2" a="1"/>
  <c r="AG243" i="2" a="1"/>
  <c r="AH243" i="2" a="1"/>
  <c r="AI243" i="2" a="1"/>
  <c r="AJ243" i="2" a="1"/>
  <c r="AK243" i="2" a="1"/>
  <c r="AL243" i="2" a="1"/>
  <c r="AM243" i="2" a="1"/>
  <c r="AN243" i="2" a="1"/>
  <c r="AO243" i="2" a="1"/>
  <c r="AP243" i="2" a="1"/>
  <c r="AQ243" i="2" a="1"/>
  <c r="AR243" i="2" a="1"/>
  <c r="AS243" i="2" a="1"/>
  <c r="AT243" i="2" a="1"/>
  <c r="AU243" i="2" a="1"/>
  <c r="AV243" i="2" a="1"/>
  <c r="AW243" i="2" a="1"/>
  <c r="AX243" i="2" a="1"/>
  <c r="AY243" i="2" a="1"/>
  <c r="AZ243" i="2" a="1"/>
  <c r="BA243" i="2" a="1"/>
  <c r="BB243" i="2" a="1"/>
  <c r="X244" i="2" a="1"/>
  <c r="Y244" i="2" a="1"/>
  <c r="Z244" i="2" a="1"/>
  <c r="AA244" i="2" a="1"/>
  <c r="AB244" i="2" a="1"/>
  <c r="AC244" i="2" a="1"/>
  <c r="AD244" i="2" a="1"/>
  <c r="AE244" i="2" a="1"/>
  <c r="AF244" i="2" a="1"/>
  <c r="AG244" i="2" a="1"/>
  <c r="AH244" i="2" a="1"/>
  <c r="AI244" i="2" a="1"/>
  <c r="AJ244" i="2" a="1"/>
  <c r="AK244" i="2" a="1"/>
  <c r="AL244" i="2" a="1"/>
  <c r="AM244" i="2" a="1"/>
  <c r="AN244" i="2" a="1"/>
  <c r="AO244" i="2" a="1"/>
  <c r="AP244" i="2" a="1"/>
  <c r="AQ244" i="2" a="1"/>
  <c r="AR244" i="2" a="1"/>
  <c r="AS244" i="2" a="1"/>
  <c r="AT244" i="2" a="1"/>
  <c r="AU244" i="2" a="1"/>
  <c r="AV244" i="2" a="1"/>
  <c r="AW244" i="2" a="1"/>
  <c r="AX244" i="2" a="1"/>
  <c r="AY244" i="2" a="1"/>
  <c r="AZ244" i="2" a="1"/>
  <c r="BA244" i="2" a="1"/>
  <c r="BB244" i="2" a="1"/>
  <c r="X245" i="2" a="1"/>
  <c r="Y245" i="2" a="1"/>
  <c r="Z245" i="2" a="1"/>
  <c r="AA245" i="2" a="1"/>
  <c r="AB245" i="2" a="1"/>
  <c r="AC245" i="2" a="1"/>
  <c r="AD245" i="2" a="1"/>
  <c r="AE245" i="2" a="1"/>
  <c r="AF245" i="2" a="1"/>
  <c r="AG245" i="2" a="1"/>
  <c r="AH245" i="2" a="1"/>
  <c r="AI245" i="2" a="1"/>
  <c r="AJ245" i="2" a="1"/>
  <c r="AK245" i="2" a="1"/>
  <c r="AL245" i="2" a="1"/>
  <c r="AM245" i="2" a="1"/>
  <c r="AN245" i="2" a="1"/>
  <c r="AO245" i="2" a="1"/>
  <c r="AP245" i="2" a="1"/>
  <c r="AQ245" i="2" a="1"/>
  <c r="AR245" i="2" a="1"/>
  <c r="AS245" i="2" a="1"/>
  <c r="AT245" i="2" a="1"/>
  <c r="AU245" i="2" a="1"/>
  <c r="AV245" i="2" a="1"/>
  <c r="AW245" i="2" a="1"/>
  <c r="AX245" i="2" a="1"/>
  <c r="AY245" i="2" a="1"/>
  <c r="AZ245" i="2" a="1"/>
  <c r="BA245" i="2" a="1"/>
  <c r="BB245" i="2" a="1"/>
  <c r="X246" i="2" a="1"/>
  <c r="Y246" i="2" a="1"/>
  <c r="Z246" i="2" a="1"/>
  <c r="AA246" i="2" a="1"/>
  <c r="AB246" i="2" a="1"/>
  <c r="AC246" i="2" a="1"/>
  <c r="AD246" i="2" a="1"/>
  <c r="AE246" i="2" a="1"/>
  <c r="AF246" i="2" a="1"/>
  <c r="AG246" i="2" a="1"/>
  <c r="AH246" i="2" a="1"/>
  <c r="AI246" i="2" a="1"/>
  <c r="AJ246" i="2" a="1"/>
  <c r="AK246" i="2" a="1"/>
  <c r="AL246" i="2" a="1"/>
  <c r="AM246" i="2" a="1"/>
  <c r="AN246" i="2" a="1"/>
  <c r="AO246" i="2" a="1"/>
  <c r="AP246" i="2" a="1"/>
  <c r="AQ246" i="2" a="1"/>
  <c r="AR246" i="2" a="1"/>
  <c r="AS246" i="2" a="1"/>
  <c r="AT246" i="2" a="1"/>
  <c r="AU246" i="2" a="1"/>
  <c r="AV246" i="2" a="1"/>
  <c r="AW246" i="2" a="1"/>
  <c r="AX246" i="2" a="1"/>
  <c r="AY246" i="2" a="1"/>
  <c r="AZ246" i="2" a="1"/>
  <c r="BA246" i="2" a="1"/>
  <c r="BB246" i="2" a="1"/>
  <c r="X247" i="2" a="1"/>
  <c r="Y247" i="2" a="1"/>
  <c r="Z247" i="2" a="1"/>
  <c r="AA247" i="2" a="1"/>
  <c r="AB247" i="2" a="1"/>
  <c r="AC247" i="2" a="1"/>
  <c r="AD247" i="2" a="1"/>
  <c r="AE247" i="2" a="1"/>
  <c r="AF247" i="2" a="1"/>
  <c r="AG247" i="2" a="1"/>
  <c r="AH247" i="2" a="1"/>
  <c r="AI247" i="2" a="1"/>
  <c r="AJ247" i="2" a="1"/>
  <c r="AK247" i="2" a="1"/>
  <c r="AL247" i="2" a="1"/>
  <c r="AM247" i="2" a="1"/>
  <c r="AN247" i="2" a="1"/>
  <c r="AO247" i="2" a="1"/>
  <c r="AP247" i="2" a="1"/>
  <c r="AQ247" i="2" a="1"/>
  <c r="AR247" i="2" a="1"/>
  <c r="AS247" i="2" a="1"/>
  <c r="AT247" i="2" a="1"/>
  <c r="AU247" i="2" a="1"/>
  <c r="AV247" i="2" a="1"/>
  <c r="AW247" i="2" a="1"/>
  <c r="AX247" i="2" a="1"/>
  <c r="AY247" i="2" a="1"/>
  <c r="AZ247" i="2" a="1"/>
  <c r="BA247" i="2" a="1"/>
  <c r="BB247" i="2" a="1"/>
  <c r="X248" i="2" a="1"/>
  <c r="Y248" i="2" a="1"/>
  <c r="Z248" i="2" a="1"/>
  <c r="AA248" i="2" a="1"/>
  <c r="AB248" i="2" a="1"/>
  <c r="AC248" i="2" a="1"/>
  <c r="AD248" i="2" a="1"/>
  <c r="AE248" i="2" a="1"/>
  <c r="AF248" i="2" a="1"/>
  <c r="AG248" i="2" a="1"/>
  <c r="AH248" i="2" a="1"/>
  <c r="AI248" i="2" a="1"/>
  <c r="AJ248" i="2" a="1"/>
  <c r="AK248" i="2" a="1"/>
  <c r="AL248" i="2" a="1"/>
  <c r="AM248" i="2" a="1"/>
  <c r="AN248" i="2" a="1"/>
  <c r="AO248" i="2" a="1"/>
  <c r="AP248" i="2" a="1"/>
  <c r="AQ248" i="2" a="1"/>
  <c r="AR248" i="2" a="1"/>
  <c r="AS248" i="2" a="1"/>
  <c r="AT248" i="2" a="1"/>
  <c r="AU248" i="2" a="1"/>
  <c r="AV248" i="2" a="1"/>
  <c r="AW248" i="2" a="1"/>
  <c r="AX248" i="2" a="1"/>
  <c r="AY248" i="2" a="1"/>
  <c r="AZ248" i="2" a="1"/>
  <c r="BA248" i="2" a="1"/>
  <c r="BB248" i="2" a="1"/>
  <c r="X249" i="2" a="1"/>
  <c r="Y249" i="2" a="1"/>
  <c r="Z249" i="2" a="1"/>
  <c r="AA249" i="2" a="1"/>
  <c r="AB249" i="2" a="1"/>
  <c r="AC249" i="2" a="1"/>
  <c r="AD249" i="2" a="1"/>
  <c r="AE249" i="2" a="1"/>
  <c r="AF249" i="2" a="1"/>
  <c r="AG249" i="2" a="1"/>
  <c r="AH249" i="2" a="1"/>
  <c r="AI249" i="2" a="1"/>
  <c r="AJ249" i="2" a="1"/>
  <c r="AK249" i="2" a="1"/>
  <c r="AL249" i="2" a="1"/>
  <c r="AM249" i="2" a="1"/>
  <c r="AN249" i="2" a="1"/>
  <c r="AO249" i="2" a="1"/>
  <c r="AP249" i="2" a="1"/>
  <c r="AQ249" i="2" a="1"/>
  <c r="AR249" i="2" a="1"/>
  <c r="AS249" i="2" a="1"/>
  <c r="AT249" i="2" a="1"/>
  <c r="AU249" i="2" a="1"/>
  <c r="AV249" i="2" a="1"/>
  <c r="AW249" i="2" a="1"/>
  <c r="AX249" i="2" a="1"/>
  <c r="AY249" i="2" a="1"/>
  <c r="AZ249" i="2" a="1"/>
  <c r="BA249" i="2" a="1"/>
  <c r="BB249" i="2" a="1"/>
  <c r="X250" i="2" a="1"/>
  <c r="Y250" i="2" a="1"/>
  <c r="Z250" i="2" a="1"/>
  <c r="AA250" i="2" a="1"/>
  <c r="AB250" i="2" a="1"/>
  <c r="AC250" i="2" a="1"/>
  <c r="AD250" i="2" a="1"/>
  <c r="AE250" i="2" a="1"/>
  <c r="AF250" i="2" a="1"/>
  <c r="AG250" i="2" a="1"/>
  <c r="AH250" i="2" a="1"/>
  <c r="AI250" i="2" a="1"/>
  <c r="AJ250" i="2" a="1"/>
  <c r="AK250" i="2" a="1"/>
  <c r="AL250" i="2" a="1"/>
  <c r="AM250" i="2" a="1"/>
  <c r="AN250" i="2" a="1"/>
  <c r="AO250" i="2" a="1"/>
  <c r="AP250" i="2" a="1"/>
  <c r="AQ250" i="2" a="1"/>
  <c r="AR250" i="2" a="1"/>
  <c r="AS250" i="2" a="1"/>
  <c r="AT250" i="2" a="1"/>
  <c r="AU250" i="2" a="1"/>
  <c r="AV250" i="2" a="1"/>
  <c r="AW250" i="2" a="1"/>
  <c r="AX250" i="2" a="1"/>
  <c r="AY250" i="2" a="1"/>
  <c r="AZ250" i="2" a="1"/>
  <c r="BA250" i="2" a="1"/>
  <c r="BB250" i="2" a="1"/>
  <c r="X251" i="2" a="1"/>
  <c r="Y251" i="2" a="1"/>
  <c r="Z251" i="2" a="1"/>
  <c r="AA251" i="2" a="1"/>
  <c r="AB251" i="2" a="1"/>
  <c r="AC251" i="2" a="1"/>
  <c r="AD251" i="2" a="1"/>
  <c r="AE251" i="2" a="1"/>
  <c r="AF251" i="2" a="1"/>
  <c r="AG251" i="2" a="1"/>
  <c r="AH251" i="2" a="1"/>
  <c r="AI251" i="2" a="1"/>
  <c r="AJ251" i="2" a="1"/>
  <c r="AK251" i="2" a="1"/>
  <c r="AL251" i="2" a="1"/>
  <c r="AM251" i="2" a="1"/>
  <c r="AN251" i="2" a="1"/>
  <c r="AO251" i="2" a="1"/>
  <c r="AP251" i="2" a="1"/>
  <c r="AQ251" i="2" a="1"/>
  <c r="AR251" i="2" a="1"/>
  <c r="AS251" i="2" a="1"/>
  <c r="AT251" i="2" a="1"/>
  <c r="AU251" i="2" a="1"/>
  <c r="AV251" i="2" a="1"/>
  <c r="AW251" i="2" a="1"/>
  <c r="AX251" i="2" a="1"/>
  <c r="AY251" i="2" a="1"/>
  <c r="AZ251" i="2" a="1"/>
  <c r="BA251" i="2" a="1"/>
  <c r="BB251" i="2" a="1"/>
  <c r="X252" i="2" a="1"/>
  <c r="Y252" i="2" a="1"/>
  <c r="Z252" i="2" a="1"/>
  <c r="AA252" i="2" a="1"/>
  <c r="AB252" i="2" a="1"/>
  <c r="AC252" i="2" a="1"/>
  <c r="AD252" i="2" a="1"/>
  <c r="AE252" i="2" a="1"/>
  <c r="AF252" i="2" a="1"/>
  <c r="AG252" i="2" a="1"/>
  <c r="AH252" i="2" a="1"/>
  <c r="AI252" i="2" a="1"/>
  <c r="AJ252" i="2" a="1"/>
  <c r="AK252" i="2" a="1"/>
  <c r="AL252" i="2" a="1"/>
  <c r="AM252" i="2" a="1"/>
  <c r="AN252" i="2" a="1"/>
  <c r="AO252" i="2" a="1"/>
  <c r="AP252" i="2" a="1"/>
  <c r="AQ252" i="2" a="1"/>
  <c r="AR252" i="2" a="1"/>
  <c r="AS252" i="2" a="1"/>
  <c r="AT252" i="2" a="1"/>
  <c r="AU252" i="2" a="1"/>
  <c r="AV252" i="2" a="1"/>
  <c r="AW252" i="2" a="1"/>
  <c r="AX252" i="2" a="1"/>
  <c r="AY252" i="2" a="1"/>
  <c r="AZ252" i="2" a="1"/>
  <c r="BA252" i="2" a="1"/>
  <c r="BB252" i="2" a="1"/>
  <c r="X253" i="2" a="1"/>
  <c r="Y253" i="2" a="1"/>
  <c r="Z253" i="2" a="1"/>
  <c r="AA253" i="2" a="1"/>
  <c r="AB253" i="2" a="1"/>
  <c r="AC253" i="2" a="1"/>
  <c r="AD253" i="2" a="1"/>
  <c r="AE253" i="2" a="1"/>
  <c r="AF253" i="2" a="1"/>
  <c r="AG253" i="2" a="1"/>
  <c r="AH253" i="2" a="1"/>
  <c r="AI253" i="2" a="1"/>
  <c r="AJ253" i="2" a="1"/>
  <c r="AK253" i="2" a="1"/>
  <c r="AL253" i="2" a="1"/>
  <c r="AM253" i="2" a="1"/>
  <c r="AN253" i="2" a="1"/>
  <c r="AO253" i="2" a="1"/>
  <c r="AP253" i="2" a="1"/>
  <c r="AQ253" i="2" a="1"/>
  <c r="AR253" i="2" a="1"/>
  <c r="AS253" i="2" a="1"/>
  <c r="AT253" i="2" a="1"/>
  <c r="AU253" i="2" a="1"/>
  <c r="AV253" i="2" a="1"/>
  <c r="AW253" i="2" a="1"/>
  <c r="AX253" i="2" a="1"/>
  <c r="AY253" i="2" a="1"/>
  <c r="AZ253" i="2" a="1"/>
  <c r="BA253" i="2" a="1"/>
  <c r="BB253" i="2" a="1"/>
  <c r="X254" i="2" a="1"/>
  <c r="Y254" i="2" a="1"/>
  <c r="Z254" i="2" a="1"/>
  <c r="AA254" i="2" a="1"/>
  <c r="AB254" i="2" a="1"/>
  <c r="AC254" i="2" a="1"/>
  <c r="AD254" i="2" a="1"/>
  <c r="AE254" i="2" a="1"/>
  <c r="AF254" i="2" a="1"/>
  <c r="AG254" i="2" a="1"/>
  <c r="AH254" i="2" a="1"/>
  <c r="AI254" i="2" a="1"/>
  <c r="AJ254" i="2" a="1"/>
  <c r="AK254" i="2" a="1"/>
  <c r="AL254" i="2" a="1"/>
  <c r="AM254" i="2" a="1"/>
  <c r="AN254" i="2" a="1"/>
  <c r="AO254" i="2" a="1"/>
  <c r="AP254" i="2" a="1"/>
  <c r="AQ254" i="2" a="1"/>
  <c r="AR254" i="2" a="1"/>
  <c r="AS254" i="2" a="1"/>
  <c r="AT254" i="2" a="1"/>
  <c r="AU254" i="2" a="1"/>
  <c r="AV254" i="2" a="1"/>
  <c r="AW254" i="2" a="1"/>
  <c r="AX254" i="2" a="1"/>
  <c r="AY254" i="2" a="1"/>
  <c r="AZ254" i="2" a="1"/>
  <c r="BA254" i="2" a="1"/>
  <c r="BB254" i="2" a="1"/>
  <c r="X255" i="2" a="1"/>
  <c r="Y255" i="2" a="1"/>
  <c r="Z255" i="2" a="1"/>
  <c r="AA255" i="2" a="1"/>
  <c r="AB255" i="2" a="1"/>
  <c r="AC255" i="2" a="1"/>
  <c r="AD255" i="2" a="1"/>
  <c r="AE255" i="2" a="1"/>
  <c r="AF255" i="2" a="1"/>
  <c r="AG255" i="2" a="1"/>
  <c r="AH255" i="2" a="1"/>
  <c r="AI255" i="2" a="1"/>
  <c r="AJ255" i="2" a="1"/>
  <c r="AK255" i="2" a="1"/>
  <c r="AL255" i="2" a="1"/>
  <c r="AM255" i="2" a="1"/>
  <c r="AN255" i="2" a="1"/>
  <c r="AO255" i="2" a="1"/>
  <c r="AP255" i="2" a="1"/>
  <c r="AQ255" i="2" a="1"/>
  <c r="AR255" i="2" a="1"/>
  <c r="AS255" i="2" a="1"/>
  <c r="AT255" i="2" a="1"/>
  <c r="AU255" i="2" a="1"/>
  <c r="AV255" i="2" a="1"/>
  <c r="AW255" i="2" a="1"/>
  <c r="AX255" i="2" a="1"/>
  <c r="AY255" i="2" a="1"/>
  <c r="AZ255" i="2" a="1"/>
  <c r="BA255" i="2" a="1"/>
  <c r="BB255" i="2" a="1"/>
  <c r="X256" i="2" a="1"/>
  <c r="Y256" i="2" a="1"/>
  <c r="Z256" i="2" a="1"/>
  <c r="AA256" i="2" a="1"/>
  <c r="AB256" i="2" a="1"/>
  <c r="AC256" i="2" a="1"/>
  <c r="AD256" i="2" a="1"/>
  <c r="AE256" i="2" a="1"/>
  <c r="AF256" i="2" a="1"/>
  <c r="AG256" i="2" a="1"/>
  <c r="AH256" i="2" a="1"/>
  <c r="AI256" i="2" a="1"/>
  <c r="AJ256" i="2" a="1"/>
  <c r="AK256" i="2" a="1"/>
  <c r="AL256" i="2" a="1"/>
  <c r="AM256" i="2" a="1"/>
  <c r="AN256" i="2" a="1"/>
  <c r="AO256" i="2" a="1"/>
  <c r="AP256" i="2" a="1"/>
  <c r="AQ256" i="2" a="1"/>
  <c r="AR256" i="2" a="1"/>
  <c r="AS256" i="2" a="1"/>
  <c r="AT256" i="2" a="1"/>
  <c r="AU256" i="2" a="1"/>
  <c r="AV256" i="2" a="1"/>
  <c r="AW256" i="2" a="1"/>
  <c r="AX256" i="2" a="1"/>
  <c r="AY256" i="2" a="1"/>
  <c r="AZ256" i="2" a="1"/>
  <c r="BA256" i="2" a="1"/>
  <c r="BB256" i="2" a="1"/>
  <c r="X257" i="2" a="1"/>
  <c r="Y257" i="2" a="1"/>
  <c r="Z257" i="2" a="1"/>
  <c r="AA257" i="2" a="1"/>
  <c r="AB257" i="2" a="1"/>
  <c r="AC257" i="2" a="1"/>
  <c r="AD257" i="2" a="1"/>
  <c r="AE257" i="2" a="1"/>
  <c r="AF257" i="2" a="1"/>
  <c r="AG257" i="2" a="1"/>
  <c r="AH257" i="2" a="1"/>
  <c r="AI257" i="2" a="1"/>
  <c r="AJ257" i="2" a="1"/>
  <c r="AK257" i="2" a="1"/>
  <c r="AL257" i="2" a="1"/>
  <c r="AM257" i="2" a="1"/>
  <c r="AN257" i="2" a="1"/>
  <c r="AO257" i="2" a="1"/>
  <c r="AP257" i="2" a="1"/>
  <c r="AQ257" i="2" a="1"/>
  <c r="AR257" i="2" a="1"/>
  <c r="AS257" i="2" a="1"/>
  <c r="AT257" i="2" a="1"/>
  <c r="AU257" i="2" a="1"/>
  <c r="AV257" i="2" a="1"/>
  <c r="AW257" i="2" a="1"/>
  <c r="AX257" i="2" a="1"/>
  <c r="AY257" i="2" a="1"/>
  <c r="AZ257" i="2" a="1"/>
  <c r="BA257" i="2" a="1"/>
  <c r="BB257" i="2" a="1"/>
  <c r="X258" i="2" a="1"/>
  <c r="Y258" i="2" a="1"/>
  <c r="Z258" i="2" a="1"/>
  <c r="AA258" i="2" a="1"/>
  <c r="AB258" i="2" a="1"/>
  <c r="AC258" i="2" a="1"/>
  <c r="AD258" i="2" a="1"/>
  <c r="AE258" i="2" a="1"/>
  <c r="AF258" i="2" a="1"/>
  <c r="AG258" i="2" a="1"/>
  <c r="AH258" i="2" a="1"/>
  <c r="AI258" i="2" a="1"/>
  <c r="AJ258" i="2" a="1"/>
  <c r="AK258" i="2" a="1"/>
  <c r="AL258" i="2" a="1"/>
  <c r="AM258" i="2" a="1"/>
  <c r="AN258" i="2" a="1"/>
  <c r="AO258" i="2" a="1"/>
  <c r="AP258" i="2" a="1"/>
  <c r="AQ258" i="2" a="1"/>
  <c r="AR258" i="2" a="1"/>
  <c r="AS258" i="2" a="1"/>
  <c r="AT258" i="2" a="1"/>
  <c r="AU258" i="2" a="1"/>
  <c r="AV258" i="2" a="1"/>
  <c r="AW258" i="2" a="1"/>
  <c r="AX258" i="2" a="1"/>
  <c r="AY258" i="2" a="1"/>
  <c r="AZ258" i="2" a="1"/>
  <c r="BA258" i="2" a="1"/>
  <c r="BB258" i="2" a="1"/>
  <c r="X259" i="2" a="1"/>
  <c r="Y259" i="2" a="1"/>
  <c r="Z259" i="2" a="1"/>
  <c r="AA259" i="2" a="1"/>
  <c r="AB259" i="2" a="1"/>
  <c r="AC259" i="2" a="1"/>
  <c r="AD259" i="2" a="1"/>
  <c r="AE259" i="2" a="1"/>
  <c r="AF259" i="2" a="1"/>
  <c r="AG259" i="2" a="1"/>
  <c r="AH259" i="2" a="1"/>
  <c r="AI259" i="2" a="1"/>
  <c r="AJ259" i="2" a="1"/>
  <c r="AK259" i="2" a="1"/>
  <c r="AL259" i="2" a="1"/>
  <c r="AM259" i="2" a="1"/>
  <c r="AN259" i="2" a="1"/>
  <c r="AO259" i="2" a="1"/>
  <c r="AP259" i="2" a="1"/>
  <c r="AQ259" i="2" a="1"/>
  <c r="AR259" i="2" a="1"/>
  <c r="AS259" i="2" a="1"/>
  <c r="AT259" i="2" a="1"/>
  <c r="AU259" i="2" a="1"/>
  <c r="AV259" i="2" a="1"/>
  <c r="AW259" i="2" a="1"/>
  <c r="AX259" i="2" a="1"/>
  <c r="AY259" i="2" a="1"/>
  <c r="AZ259" i="2" a="1"/>
  <c r="BA259" i="2" a="1"/>
  <c r="BB259" i="2" a="1"/>
  <c r="X260" i="2" a="1"/>
  <c r="Y260" i="2" a="1"/>
  <c r="Z260" i="2" a="1"/>
  <c r="AA260" i="2" a="1"/>
  <c r="AB260" i="2" a="1"/>
  <c r="AC260" i="2" a="1"/>
  <c r="AD260" i="2" a="1"/>
  <c r="AE260" i="2" a="1"/>
  <c r="AF260" i="2" a="1"/>
  <c r="AG260" i="2" a="1"/>
  <c r="AH260" i="2" a="1"/>
  <c r="AI260" i="2" a="1"/>
  <c r="AJ260" i="2" a="1"/>
  <c r="AK260" i="2" a="1"/>
  <c r="AL260" i="2" a="1"/>
  <c r="AM260" i="2" a="1"/>
  <c r="AN260" i="2" a="1"/>
  <c r="AO260" i="2" a="1"/>
  <c r="AP260" i="2" a="1"/>
  <c r="AQ260" i="2" a="1"/>
  <c r="AR260" i="2" a="1"/>
  <c r="AS260" i="2" a="1"/>
  <c r="AT260" i="2" a="1"/>
  <c r="AU260" i="2" a="1"/>
  <c r="AV260" i="2" a="1"/>
  <c r="AW260" i="2" a="1"/>
  <c r="AX260" i="2" a="1"/>
  <c r="AY260" i="2" a="1"/>
  <c r="AZ260" i="2" a="1"/>
  <c r="BA260" i="2" a="1"/>
  <c r="BB260" i="2" a="1"/>
  <c r="X261" i="2" a="1"/>
  <c r="Y261" i="2" a="1"/>
  <c r="Z261" i="2" a="1"/>
  <c r="AA261" i="2" a="1"/>
  <c r="AB261" i="2" a="1"/>
  <c r="AC261" i="2" a="1"/>
  <c r="AD261" i="2" a="1"/>
  <c r="AE261" i="2" a="1"/>
  <c r="AF261" i="2" a="1"/>
  <c r="AG261" i="2" a="1"/>
  <c r="AH261" i="2" a="1"/>
  <c r="AI261" i="2" a="1"/>
  <c r="AJ261" i="2" a="1"/>
  <c r="AK261" i="2" a="1"/>
  <c r="AL261" i="2" a="1"/>
  <c r="AM261" i="2" a="1"/>
  <c r="AN261" i="2" a="1"/>
  <c r="AO261" i="2" a="1"/>
  <c r="AP261" i="2" a="1"/>
  <c r="AQ261" i="2" a="1"/>
  <c r="AR261" i="2" a="1"/>
  <c r="AS261" i="2" a="1"/>
  <c r="AT261" i="2" a="1"/>
  <c r="AU261" i="2" a="1"/>
  <c r="AV261" i="2" a="1"/>
  <c r="AW261" i="2" a="1"/>
  <c r="AX261" i="2" a="1"/>
  <c r="AY261" i="2" a="1"/>
  <c r="AZ261" i="2" a="1"/>
  <c r="BA261" i="2" a="1"/>
  <c r="BB261" i="2" a="1"/>
  <c r="X262" i="2" a="1"/>
  <c r="Y262" i="2" a="1"/>
  <c r="Z262" i="2" a="1"/>
  <c r="AA262" i="2" a="1"/>
  <c r="AB262" i="2" a="1"/>
  <c r="AC262" i="2" a="1"/>
  <c r="AD262" i="2" a="1"/>
  <c r="AE262" i="2" a="1"/>
  <c r="AF262" i="2" a="1"/>
  <c r="AG262" i="2" a="1"/>
  <c r="AH262" i="2" a="1"/>
  <c r="AI262" i="2" a="1"/>
  <c r="AJ262" i="2" a="1"/>
  <c r="AK262" i="2" a="1"/>
  <c r="AL262" i="2" a="1"/>
  <c r="AM262" i="2" a="1"/>
  <c r="AN262" i="2" a="1"/>
  <c r="AO262" i="2" a="1"/>
  <c r="AP262" i="2" a="1"/>
  <c r="AQ262" i="2" a="1"/>
  <c r="AR262" i="2" a="1"/>
  <c r="AS262" i="2" a="1"/>
  <c r="AT262" i="2" a="1"/>
  <c r="AU262" i="2" a="1"/>
  <c r="AV262" i="2" a="1"/>
  <c r="AW262" i="2" a="1"/>
  <c r="AX262" i="2" a="1"/>
  <c r="AY262" i="2" a="1"/>
  <c r="AZ262" i="2" a="1"/>
  <c r="BA262" i="2" a="1"/>
  <c r="BB262" i="2" a="1"/>
  <c r="X263" i="2" a="1"/>
  <c r="Y263" i="2" a="1"/>
  <c r="Z263" i="2" a="1"/>
  <c r="AA263" i="2" a="1"/>
  <c r="AB263" i="2" a="1"/>
  <c r="AC263" i="2" a="1"/>
  <c r="AD263" i="2" a="1"/>
  <c r="AE263" i="2" a="1"/>
  <c r="AF263" i="2" a="1"/>
  <c r="AG263" i="2" a="1"/>
  <c r="AH263" i="2" a="1"/>
  <c r="AI263" i="2" a="1"/>
  <c r="AJ263" i="2" a="1"/>
  <c r="AK263" i="2" a="1"/>
  <c r="AL263" i="2" a="1"/>
  <c r="AM263" i="2" a="1"/>
  <c r="AN263" i="2" a="1"/>
  <c r="AO263" i="2" a="1"/>
  <c r="AP263" i="2" a="1"/>
  <c r="AQ263" i="2" a="1"/>
  <c r="AR263" i="2" a="1"/>
  <c r="AS263" i="2" a="1"/>
  <c r="AT263" i="2" a="1"/>
  <c r="AU263" i="2" a="1"/>
  <c r="AV263" i="2" a="1"/>
  <c r="AW263" i="2" a="1"/>
  <c r="AX263" i="2" a="1"/>
  <c r="AY263" i="2" a="1"/>
  <c r="AZ263" i="2" a="1"/>
  <c r="BA263" i="2" a="1"/>
  <c r="BB263" i="2" a="1"/>
  <c r="X264" i="2" a="1"/>
  <c r="Y264" i="2" a="1"/>
  <c r="Z264" i="2" a="1"/>
  <c r="AA264" i="2" a="1"/>
  <c r="AB264" i="2" a="1"/>
  <c r="AC264" i="2" a="1"/>
  <c r="AD264" i="2" a="1"/>
  <c r="AE264" i="2" a="1"/>
  <c r="AF264" i="2" a="1"/>
  <c r="AG264" i="2" a="1"/>
  <c r="AH264" i="2" a="1"/>
  <c r="AI264" i="2" a="1"/>
  <c r="AJ264" i="2" a="1"/>
  <c r="AK264" i="2" a="1"/>
  <c r="AL264" i="2" a="1"/>
  <c r="AM264" i="2" a="1"/>
  <c r="AN264" i="2" a="1"/>
  <c r="AO264" i="2" a="1"/>
  <c r="AP264" i="2" a="1"/>
  <c r="AQ264" i="2" a="1"/>
  <c r="AR264" i="2" a="1"/>
  <c r="AS264" i="2" a="1"/>
  <c r="AT264" i="2" a="1"/>
  <c r="AU264" i="2" a="1"/>
  <c r="AV264" i="2" a="1"/>
  <c r="AW264" i="2" a="1"/>
  <c r="AX264" i="2" a="1"/>
  <c r="AY264" i="2" a="1"/>
  <c r="AZ264" i="2" a="1"/>
  <c r="BA264" i="2" a="1"/>
  <c r="BB264" i="2" a="1"/>
  <c r="X265" i="2" a="1"/>
  <c r="Y265" i="2" a="1"/>
  <c r="Z265" i="2" a="1"/>
  <c r="AA265" i="2" a="1"/>
  <c r="AB265" i="2" a="1"/>
  <c r="AC265" i="2" a="1"/>
  <c r="AD265" i="2" a="1"/>
  <c r="AE265" i="2" a="1"/>
  <c r="AF265" i="2" a="1"/>
  <c r="AG265" i="2" a="1"/>
  <c r="AH265" i="2" a="1"/>
  <c r="AI265" i="2" a="1"/>
  <c r="AJ265" i="2" a="1"/>
  <c r="AK265" i="2" a="1"/>
  <c r="AL265" i="2" a="1"/>
  <c r="AM265" i="2" a="1"/>
  <c r="AN265" i="2" a="1"/>
  <c r="AO265" i="2" a="1"/>
  <c r="AP265" i="2" a="1"/>
  <c r="AQ265" i="2" a="1"/>
  <c r="AR265" i="2" a="1"/>
  <c r="AS265" i="2" a="1"/>
  <c r="AT265" i="2" a="1"/>
  <c r="AU265" i="2" a="1"/>
  <c r="AV265" i="2" a="1"/>
  <c r="AW265" i="2" a="1"/>
  <c r="AX265" i="2" a="1"/>
  <c r="AY265" i="2" a="1"/>
  <c r="AZ265" i="2" a="1"/>
  <c r="BA265" i="2" a="1"/>
  <c r="BB265" i="2" a="1"/>
  <c r="X266" i="2" a="1"/>
  <c r="Y266" i="2" a="1"/>
  <c r="Z266" i="2" a="1"/>
  <c r="AA266" i="2" a="1"/>
  <c r="AB266" i="2" a="1"/>
  <c r="AC266" i="2" a="1"/>
  <c r="AD266" i="2" a="1"/>
  <c r="AE266" i="2" a="1"/>
  <c r="AF266" i="2" a="1"/>
  <c r="AG266" i="2" a="1"/>
  <c r="AH266" i="2" a="1"/>
  <c r="AI266" i="2" a="1"/>
  <c r="AJ266" i="2" a="1"/>
  <c r="AK266" i="2" a="1"/>
  <c r="AL266" i="2" a="1"/>
  <c r="AM266" i="2" a="1"/>
  <c r="AN266" i="2" a="1"/>
  <c r="AO266" i="2" a="1"/>
  <c r="AP266" i="2" a="1"/>
  <c r="AQ266" i="2" a="1"/>
  <c r="AR266" i="2" a="1"/>
  <c r="AS266" i="2" a="1"/>
  <c r="AT266" i="2" a="1"/>
  <c r="AU266" i="2" a="1"/>
  <c r="AV266" i="2" a="1"/>
  <c r="AW266" i="2" a="1"/>
  <c r="AX266" i="2" a="1"/>
  <c r="AY266" i="2" a="1"/>
  <c r="AZ266" i="2" a="1"/>
  <c r="BA266" i="2" a="1"/>
  <c r="BB266" i="2" a="1"/>
  <c r="X267" i="2" a="1"/>
  <c r="Y267" i="2" a="1"/>
  <c r="Z267" i="2" a="1"/>
  <c r="AA267" i="2" a="1"/>
  <c r="AB267" i="2" a="1"/>
  <c r="AC267" i="2" a="1"/>
  <c r="AD267" i="2" a="1"/>
  <c r="AE267" i="2" a="1"/>
  <c r="AF267" i="2" a="1"/>
  <c r="AG267" i="2" a="1"/>
  <c r="AH267" i="2" a="1"/>
  <c r="AI267" i="2" a="1"/>
  <c r="AJ267" i="2" a="1"/>
  <c r="AK267" i="2" a="1"/>
  <c r="AL267" i="2" a="1"/>
  <c r="AM267" i="2" a="1"/>
  <c r="AN267" i="2" a="1"/>
  <c r="AO267" i="2" a="1"/>
  <c r="AP267" i="2" a="1"/>
  <c r="AQ267" i="2" a="1"/>
  <c r="AR267" i="2" a="1"/>
  <c r="AS267" i="2" a="1"/>
  <c r="AT267" i="2" a="1"/>
  <c r="AU267" i="2" a="1"/>
  <c r="AV267" i="2" a="1"/>
  <c r="AW267" i="2" a="1"/>
  <c r="AX267" i="2" a="1"/>
  <c r="AY267" i="2" a="1"/>
  <c r="AZ267" i="2" a="1"/>
  <c r="BA267" i="2" a="1"/>
  <c r="BB267" i="2" a="1"/>
  <c r="X268" i="2" a="1"/>
  <c r="Y268" i="2" a="1"/>
  <c r="Z268" i="2" a="1"/>
  <c r="AA268" i="2" a="1"/>
  <c r="AB268" i="2" a="1"/>
  <c r="AC268" i="2" a="1"/>
  <c r="AD268" i="2" a="1"/>
  <c r="AE268" i="2" a="1"/>
  <c r="AF268" i="2" a="1"/>
  <c r="AG268" i="2" a="1"/>
  <c r="AH268" i="2" a="1"/>
  <c r="AI268" i="2" a="1"/>
  <c r="AJ268" i="2" a="1"/>
  <c r="AK268" i="2" a="1"/>
  <c r="AL268" i="2" a="1"/>
  <c r="AM268" i="2" a="1"/>
  <c r="AN268" i="2" a="1"/>
  <c r="AO268" i="2" a="1"/>
  <c r="AP268" i="2" a="1"/>
  <c r="AQ268" i="2" a="1"/>
  <c r="AR268" i="2" a="1"/>
  <c r="AS268" i="2" a="1"/>
  <c r="AT268" i="2" a="1"/>
  <c r="AU268" i="2" a="1"/>
  <c r="AV268" i="2" a="1"/>
  <c r="AW268" i="2" a="1"/>
  <c r="AX268" i="2" a="1"/>
  <c r="AY268" i="2" a="1"/>
  <c r="AZ268" i="2" a="1"/>
  <c r="BA268" i="2" a="1"/>
  <c r="BB268" i="2" a="1"/>
  <c r="X269" i="2" a="1"/>
  <c r="Y269" i="2" a="1"/>
  <c r="Z269" i="2" a="1"/>
  <c r="AA269" i="2" a="1"/>
  <c r="AB269" i="2" a="1"/>
  <c r="AC269" i="2" a="1"/>
  <c r="AD269" i="2" a="1"/>
  <c r="AE269" i="2" a="1"/>
  <c r="AF269" i="2" a="1"/>
  <c r="AG269" i="2" a="1"/>
  <c r="AH269" i="2" a="1"/>
  <c r="AI269" i="2" a="1"/>
  <c r="AJ269" i="2" a="1"/>
  <c r="AK269" i="2" a="1"/>
  <c r="AL269" i="2" a="1"/>
  <c r="AM269" i="2" a="1"/>
  <c r="AN269" i="2" a="1"/>
  <c r="AO269" i="2" a="1"/>
  <c r="AP269" i="2" a="1"/>
  <c r="AQ269" i="2" a="1"/>
  <c r="AR269" i="2" a="1"/>
  <c r="AS269" i="2" a="1"/>
  <c r="AT269" i="2" a="1"/>
  <c r="AU269" i="2" a="1"/>
  <c r="AV269" i="2" a="1"/>
  <c r="AW269" i="2" a="1"/>
  <c r="AX269" i="2" a="1"/>
  <c r="AY269" i="2" a="1"/>
  <c r="AZ269" i="2" a="1"/>
  <c r="BA269" i="2" a="1"/>
  <c r="BB269" i="2" a="1"/>
  <c r="X270" i="2" a="1"/>
  <c r="Y270" i="2" a="1"/>
  <c r="Z270" i="2" a="1"/>
  <c r="AA270" i="2" a="1"/>
  <c r="AB270" i="2" a="1"/>
  <c r="AC270" i="2" a="1"/>
  <c r="AD270" i="2" a="1"/>
  <c r="AE270" i="2" a="1"/>
  <c r="AF270" i="2" a="1"/>
  <c r="AG270" i="2" a="1"/>
  <c r="AH270" i="2" a="1"/>
  <c r="AI270" i="2" a="1"/>
  <c r="AJ270" i="2" a="1"/>
  <c r="AK270" i="2" a="1"/>
  <c r="AL270" i="2" a="1"/>
  <c r="AM270" i="2" a="1"/>
  <c r="AN270" i="2" a="1"/>
  <c r="AO270" i="2" a="1"/>
  <c r="AP270" i="2" a="1"/>
  <c r="AQ270" i="2" a="1"/>
  <c r="AR270" i="2" a="1"/>
  <c r="AS270" i="2" a="1"/>
  <c r="AT270" i="2" a="1"/>
  <c r="AU270" i="2" a="1"/>
  <c r="AV270" i="2" a="1"/>
  <c r="AW270" i="2" a="1"/>
  <c r="AX270" i="2" a="1"/>
  <c r="AY270" i="2" a="1"/>
  <c r="AZ270" i="2" a="1"/>
  <c r="BA270" i="2" a="1"/>
  <c r="BB270" i="2" a="1"/>
  <c r="X271" i="2" a="1"/>
  <c r="Y271" i="2" a="1"/>
  <c r="Z271" i="2" a="1"/>
  <c r="AA271" i="2" a="1"/>
  <c r="AB271" i="2" a="1"/>
  <c r="AC271" i="2" a="1"/>
  <c r="AD271" i="2" a="1"/>
  <c r="AE271" i="2" a="1"/>
  <c r="AF271" i="2" a="1"/>
  <c r="AG271" i="2" a="1"/>
  <c r="AH271" i="2" a="1"/>
  <c r="AI271" i="2" a="1"/>
  <c r="AJ271" i="2" a="1"/>
  <c r="AK271" i="2" a="1"/>
  <c r="AL271" i="2" a="1"/>
  <c r="AM271" i="2" a="1"/>
  <c r="AN271" i="2" a="1"/>
  <c r="AO271" i="2" a="1"/>
  <c r="AP271" i="2" a="1"/>
  <c r="AQ271" i="2" a="1"/>
  <c r="AR271" i="2" a="1"/>
  <c r="AS271" i="2" a="1"/>
  <c r="AT271" i="2" a="1"/>
  <c r="AU271" i="2" a="1"/>
  <c r="AV271" i="2" a="1"/>
  <c r="AW271" i="2" a="1"/>
  <c r="AX271" i="2" a="1"/>
  <c r="AY271" i="2" a="1"/>
  <c r="AZ271" i="2" a="1"/>
  <c r="BA271" i="2" a="1"/>
  <c r="BB271" i="2" a="1"/>
  <c r="X272" i="2" a="1"/>
  <c r="Y272" i="2" a="1"/>
  <c r="Z272" i="2" a="1"/>
  <c r="AA272" i="2" a="1"/>
  <c r="AB272" i="2" a="1"/>
  <c r="AC272" i="2" a="1"/>
  <c r="AD272" i="2" a="1"/>
  <c r="AE272" i="2" a="1"/>
  <c r="AF272" i="2" a="1"/>
  <c r="AG272" i="2" a="1"/>
  <c r="AH272" i="2" a="1"/>
  <c r="AI272" i="2" a="1"/>
  <c r="AJ272" i="2" a="1"/>
  <c r="AK272" i="2" a="1"/>
  <c r="AL272" i="2" a="1"/>
  <c r="AM272" i="2" a="1"/>
  <c r="AN272" i="2" a="1"/>
  <c r="AO272" i="2" a="1"/>
  <c r="AP272" i="2" a="1"/>
  <c r="AQ272" i="2" a="1"/>
  <c r="AR272" i="2" a="1"/>
  <c r="AS272" i="2" a="1"/>
  <c r="AT272" i="2" a="1"/>
  <c r="AU272" i="2" a="1"/>
  <c r="AV272" i="2" a="1"/>
  <c r="AW272" i="2" a="1"/>
  <c r="AX272" i="2" a="1"/>
  <c r="AY272" i="2" a="1"/>
  <c r="AZ272" i="2" a="1"/>
  <c r="BA272" i="2" a="1"/>
  <c r="BB272" i="2" a="1"/>
  <c r="X273" i="2" a="1"/>
  <c r="Y273" i="2" a="1"/>
  <c r="Z273" i="2" a="1"/>
  <c r="AA273" i="2" a="1"/>
  <c r="AB273" i="2" a="1"/>
  <c r="AC273" i="2" a="1"/>
  <c r="AD273" i="2" a="1"/>
  <c r="AE273" i="2" a="1"/>
  <c r="AF273" i="2" a="1"/>
  <c r="AG273" i="2" a="1"/>
  <c r="AH273" i="2" a="1"/>
  <c r="AI273" i="2" a="1"/>
  <c r="AJ273" i="2" a="1"/>
  <c r="AK273" i="2" a="1"/>
  <c r="AL273" i="2" a="1"/>
  <c r="AM273" i="2" a="1"/>
  <c r="AN273" i="2" a="1"/>
  <c r="AO273" i="2" a="1"/>
  <c r="AP273" i="2" a="1"/>
  <c r="AQ273" i="2" a="1"/>
  <c r="AR273" i="2" a="1"/>
  <c r="AS273" i="2" a="1"/>
  <c r="AT273" i="2" a="1"/>
  <c r="AU273" i="2" a="1"/>
  <c r="AV273" i="2" a="1"/>
  <c r="AW273" i="2" a="1"/>
  <c r="AX273" i="2" a="1"/>
  <c r="AY273" i="2" a="1"/>
  <c r="AZ273" i="2" a="1"/>
  <c r="BA273" i="2" a="1"/>
  <c r="BB273" i="2" a="1"/>
  <c r="X274" i="2" a="1"/>
  <c r="Y274" i="2" a="1"/>
  <c r="Z274" i="2" a="1"/>
  <c r="AA274" i="2" a="1"/>
  <c r="AB274" i="2" a="1"/>
  <c r="AC274" i="2" a="1"/>
  <c r="AD274" i="2" a="1"/>
  <c r="AE274" i="2" a="1"/>
  <c r="AF274" i="2" a="1"/>
  <c r="AG274" i="2" a="1"/>
  <c r="AH274" i="2" a="1"/>
  <c r="AI274" i="2" a="1"/>
  <c r="AJ274" i="2" a="1"/>
  <c r="AK274" i="2" a="1"/>
  <c r="AL274" i="2" a="1"/>
  <c r="AM274" i="2" a="1"/>
  <c r="AN274" i="2" a="1"/>
  <c r="AO274" i="2" a="1"/>
  <c r="AP274" i="2" a="1"/>
  <c r="AQ274" i="2" a="1"/>
  <c r="AR274" i="2" a="1"/>
  <c r="AS274" i="2" a="1"/>
  <c r="AT274" i="2" a="1"/>
  <c r="AU274" i="2" a="1"/>
  <c r="AV274" i="2" a="1"/>
  <c r="AW274" i="2" a="1"/>
  <c r="AX274" i="2" a="1"/>
  <c r="AY274" i="2" a="1"/>
  <c r="AZ274" i="2" a="1"/>
  <c r="BA274" i="2" a="1"/>
  <c r="BB274" i="2" a="1"/>
  <c r="X275" i="2" a="1"/>
  <c r="Y275" i="2" a="1"/>
  <c r="Z275" i="2" a="1"/>
  <c r="AA275" i="2" a="1"/>
  <c r="AB275" i="2" a="1"/>
  <c r="AC275" i="2" a="1"/>
  <c r="AD275" i="2" a="1"/>
  <c r="AE275" i="2" a="1"/>
  <c r="AF275" i="2" a="1"/>
  <c r="AG275" i="2" a="1"/>
  <c r="AH275" i="2" a="1"/>
  <c r="AI275" i="2" a="1"/>
  <c r="AJ275" i="2" a="1"/>
  <c r="AK275" i="2" a="1"/>
  <c r="AL275" i="2" a="1"/>
  <c r="AM275" i="2" a="1"/>
  <c r="AN275" i="2" a="1"/>
  <c r="AO275" i="2" a="1"/>
  <c r="AP275" i="2" a="1"/>
  <c r="AQ275" i="2" a="1"/>
  <c r="AR275" i="2" a="1"/>
  <c r="AS275" i="2" a="1"/>
  <c r="AT275" i="2" a="1"/>
  <c r="AU275" i="2" a="1"/>
  <c r="AV275" i="2" a="1"/>
  <c r="AW275" i="2" a="1"/>
  <c r="AX275" i="2" a="1"/>
  <c r="AY275" i="2" a="1"/>
  <c r="AZ275" i="2" a="1"/>
  <c r="BA275" i="2" a="1"/>
  <c r="BB275" i="2" a="1"/>
  <c r="X276" i="2" a="1"/>
  <c r="Y276" i="2" a="1"/>
  <c r="Z276" i="2" a="1"/>
  <c r="AA276" i="2" a="1"/>
  <c r="AB276" i="2" a="1"/>
  <c r="AC276" i="2" a="1"/>
  <c r="AD276" i="2" a="1"/>
  <c r="AE276" i="2" a="1"/>
  <c r="AF276" i="2" a="1"/>
  <c r="AG276" i="2" a="1"/>
  <c r="AH276" i="2" a="1"/>
  <c r="AI276" i="2" a="1"/>
  <c r="AJ276" i="2" a="1"/>
  <c r="AK276" i="2" a="1"/>
  <c r="AL276" i="2" a="1"/>
  <c r="AM276" i="2" a="1"/>
  <c r="AN276" i="2" a="1"/>
  <c r="AO276" i="2" a="1"/>
  <c r="AP276" i="2" a="1"/>
  <c r="AQ276" i="2" a="1"/>
  <c r="AR276" i="2" a="1"/>
  <c r="AS276" i="2" a="1"/>
  <c r="AT276" i="2" a="1"/>
  <c r="AU276" i="2" a="1"/>
  <c r="AV276" i="2" a="1"/>
  <c r="AW276" i="2" a="1"/>
  <c r="AX276" i="2" a="1"/>
  <c r="AY276" i="2" a="1"/>
  <c r="AZ276" i="2" a="1"/>
  <c r="BA276" i="2" a="1"/>
  <c r="BB276" i="2" a="1"/>
  <c r="X277" i="2" a="1"/>
  <c r="Y277" i="2" a="1"/>
  <c r="Z277" i="2" a="1"/>
  <c r="AA277" i="2" a="1"/>
  <c r="AB277" i="2" a="1"/>
  <c r="AC277" i="2" a="1"/>
  <c r="AD277" i="2" a="1"/>
  <c r="AE277" i="2" a="1"/>
  <c r="AF277" i="2" a="1"/>
  <c r="AG277" i="2" a="1"/>
  <c r="AH277" i="2" a="1"/>
  <c r="AI277" i="2" a="1"/>
  <c r="AJ277" i="2" a="1"/>
  <c r="AK277" i="2" a="1"/>
  <c r="AL277" i="2" a="1"/>
  <c r="AM277" i="2" a="1"/>
  <c r="AN277" i="2" a="1"/>
  <c r="AO277" i="2" a="1"/>
  <c r="AP277" i="2" a="1"/>
  <c r="AQ277" i="2" a="1"/>
  <c r="AR277" i="2" a="1"/>
  <c r="AS277" i="2" a="1"/>
  <c r="AT277" i="2" a="1"/>
  <c r="AU277" i="2" a="1"/>
  <c r="AV277" i="2" a="1"/>
  <c r="AW277" i="2" a="1"/>
  <c r="AX277" i="2" a="1"/>
  <c r="AY277" i="2" a="1"/>
  <c r="AZ277" i="2" a="1"/>
  <c r="BA277" i="2" a="1"/>
  <c r="BB277" i="2" a="1"/>
  <c r="X278" i="2" a="1"/>
  <c r="Y278" i="2" a="1"/>
  <c r="Z278" i="2" a="1"/>
  <c r="AA278" i="2" a="1"/>
  <c r="AB278" i="2" a="1"/>
  <c r="AC278" i="2" a="1"/>
  <c r="AD278" i="2" a="1"/>
  <c r="AE278" i="2" a="1"/>
  <c r="AF278" i="2" a="1"/>
  <c r="AG278" i="2" a="1"/>
  <c r="AH278" i="2" a="1"/>
  <c r="AI278" i="2" a="1"/>
  <c r="AJ278" i="2" a="1"/>
  <c r="AK278" i="2" a="1"/>
  <c r="AL278" i="2" a="1"/>
  <c r="AM278" i="2" a="1"/>
  <c r="AN278" i="2" a="1"/>
  <c r="AO278" i="2" a="1"/>
  <c r="AP278" i="2" a="1"/>
  <c r="AQ278" i="2" a="1"/>
  <c r="AR278" i="2" a="1"/>
  <c r="AS278" i="2" a="1"/>
  <c r="AT278" i="2" a="1"/>
  <c r="AU278" i="2" a="1"/>
  <c r="AV278" i="2" a="1"/>
  <c r="AW278" i="2" a="1"/>
  <c r="AX278" i="2" a="1"/>
  <c r="AY278" i="2" a="1"/>
  <c r="AZ278" i="2" a="1"/>
  <c r="BA278" i="2" a="1"/>
  <c r="BB278" i="2" a="1"/>
  <c r="X279" i="2" a="1"/>
  <c r="Y279" i="2" a="1"/>
  <c r="Z279" i="2" a="1"/>
  <c r="AA279" i="2" a="1"/>
  <c r="AB279" i="2" a="1"/>
  <c r="AC279" i="2" a="1"/>
  <c r="AD279" i="2" a="1"/>
  <c r="AE279" i="2" a="1"/>
  <c r="AF279" i="2" a="1"/>
  <c r="AG279" i="2" a="1"/>
  <c r="AH279" i="2" a="1"/>
  <c r="AI279" i="2" a="1"/>
  <c r="AJ279" i="2" a="1"/>
  <c r="AK279" i="2" a="1"/>
  <c r="AL279" i="2" a="1"/>
  <c r="AM279" i="2" a="1"/>
  <c r="AN279" i="2" a="1"/>
  <c r="AO279" i="2" a="1"/>
  <c r="AP279" i="2" a="1"/>
  <c r="AQ279" i="2" a="1"/>
  <c r="AR279" i="2" a="1"/>
  <c r="AS279" i="2" a="1"/>
  <c r="AT279" i="2" a="1"/>
  <c r="AU279" i="2" a="1"/>
  <c r="AV279" i="2" a="1"/>
  <c r="AW279" i="2" a="1"/>
  <c r="AX279" i="2" a="1"/>
  <c r="AY279" i="2" a="1"/>
  <c r="AZ279" i="2" a="1"/>
  <c r="BA279" i="2" a="1"/>
  <c r="BB279" i="2" a="1"/>
  <c r="X280" i="2" a="1"/>
  <c r="Y280" i="2" a="1"/>
  <c r="Z280" i="2" a="1"/>
  <c r="AA280" i="2" a="1"/>
  <c r="AB280" i="2" a="1"/>
  <c r="AC280" i="2" a="1"/>
  <c r="AD280" i="2" a="1"/>
  <c r="AE280" i="2" a="1"/>
  <c r="AF280" i="2" a="1"/>
  <c r="AG280" i="2" a="1"/>
  <c r="AH280" i="2" a="1"/>
  <c r="AI280" i="2" a="1"/>
  <c r="AJ280" i="2" a="1"/>
  <c r="AK280" i="2" a="1"/>
  <c r="AL280" i="2" a="1"/>
  <c r="AM280" i="2" a="1"/>
  <c r="AN280" i="2" a="1"/>
  <c r="AO280" i="2" a="1"/>
  <c r="AP280" i="2" a="1"/>
  <c r="AQ280" i="2" a="1"/>
  <c r="AR280" i="2" a="1"/>
  <c r="AS280" i="2" a="1"/>
  <c r="AT280" i="2" a="1"/>
  <c r="AU280" i="2" a="1"/>
  <c r="AV280" i="2" a="1"/>
  <c r="AW280" i="2" a="1"/>
  <c r="AX280" i="2" a="1"/>
  <c r="AY280" i="2" a="1"/>
  <c r="AZ280" i="2" a="1"/>
  <c r="BA280" i="2" a="1"/>
  <c r="BB280" i="2" a="1"/>
  <c r="X281" i="2" a="1"/>
  <c r="Y281" i="2" a="1"/>
  <c r="Z281" i="2" a="1"/>
  <c r="AA281" i="2" a="1"/>
  <c r="AB281" i="2" a="1"/>
  <c r="AC281" i="2" a="1"/>
  <c r="AD281" i="2" a="1"/>
  <c r="AE281" i="2" a="1"/>
  <c r="AF281" i="2" a="1"/>
  <c r="AG281" i="2" a="1"/>
  <c r="AH281" i="2" a="1"/>
  <c r="AI281" i="2" a="1"/>
  <c r="AJ281" i="2" a="1"/>
  <c r="AK281" i="2" a="1"/>
  <c r="AL281" i="2" a="1"/>
  <c r="AM281" i="2" a="1"/>
  <c r="AN281" i="2" a="1"/>
  <c r="AO281" i="2" a="1"/>
  <c r="AP281" i="2" a="1"/>
  <c r="AQ281" i="2" a="1"/>
  <c r="AR281" i="2" a="1"/>
  <c r="AS281" i="2" a="1"/>
  <c r="AT281" i="2" a="1"/>
  <c r="AU281" i="2" a="1"/>
  <c r="AV281" i="2" a="1"/>
  <c r="AW281" i="2" a="1"/>
  <c r="AX281" i="2" a="1"/>
  <c r="AY281" i="2" a="1"/>
  <c r="AZ281" i="2" a="1"/>
  <c r="BA281" i="2" a="1"/>
  <c r="BB281" i="2" a="1"/>
  <c r="X282" i="2" a="1"/>
  <c r="Y282" i="2" a="1"/>
  <c r="Z282" i="2" a="1"/>
  <c r="AA282" i="2" a="1"/>
  <c r="AB282" i="2" a="1"/>
  <c r="AC282" i="2" a="1"/>
  <c r="AD282" i="2" a="1"/>
  <c r="AE282" i="2" a="1"/>
  <c r="AF282" i="2" a="1"/>
  <c r="AG282" i="2" a="1"/>
  <c r="AH282" i="2" a="1"/>
  <c r="AI282" i="2" a="1"/>
  <c r="AJ282" i="2" a="1"/>
  <c r="AK282" i="2" a="1"/>
  <c r="AL282" i="2" a="1"/>
  <c r="AM282" i="2" a="1"/>
  <c r="AN282" i="2" a="1"/>
  <c r="AO282" i="2" a="1"/>
  <c r="AP282" i="2" a="1"/>
  <c r="AQ282" i="2" a="1"/>
  <c r="AR282" i="2" a="1"/>
  <c r="AS282" i="2" a="1"/>
  <c r="AT282" i="2" a="1"/>
  <c r="AU282" i="2" a="1"/>
  <c r="AV282" i="2" a="1"/>
  <c r="AW282" i="2" a="1"/>
  <c r="AX282" i="2" a="1"/>
  <c r="AY282" i="2" a="1"/>
  <c r="AZ282" i="2" a="1"/>
  <c r="BA282" i="2" a="1"/>
  <c r="BB282" i="2" a="1"/>
  <c r="X283" i="2" a="1"/>
  <c r="Y283" i="2" a="1"/>
  <c r="Z283" i="2" a="1"/>
  <c r="AA283" i="2" a="1"/>
  <c r="AB283" i="2" a="1"/>
  <c r="AC283" i="2" a="1"/>
  <c r="AD283" i="2" a="1"/>
  <c r="AE283" i="2" a="1"/>
  <c r="AF283" i="2" a="1"/>
  <c r="AG283" i="2" a="1"/>
  <c r="AH283" i="2" a="1"/>
  <c r="AI283" i="2" a="1"/>
  <c r="AJ283" i="2" a="1"/>
  <c r="AK283" i="2" a="1"/>
  <c r="AL283" i="2" a="1"/>
  <c r="AM283" i="2" a="1"/>
  <c r="AN283" i="2" a="1"/>
  <c r="AO283" i="2" a="1"/>
  <c r="AP283" i="2" a="1"/>
  <c r="AQ283" i="2" a="1"/>
  <c r="AR283" i="2" a="1"/>
  <c r="AS283" i="2" a="1"/>
  <c r="AT283" i="2" a="1"/>
  <c r="AU283" i="2" a="1"/>
  <c r="AV283" i="2" a="1"/>
  <c r="AW283" i="2" a="1"/>
  <c r="AX283" i="2" a="1"/>
  <c r="AY283" i="2" a="1"/>
  <c r="AZ283" i="2" a="1"/>
  <c r="BA283" i="2" a="1"/>
  <c r="BB283" i="2" a="1"/>
  <c r="X284" i="2" a="1"/>
  <c r="Y284" i="2" a="1"/>
  <c r="Z284" i="2" a="1"/>
  <c r="AA284" i="2" a="1"/>
  <c r="AB284" i="2" a="1"/>
  <c r="AC284" i="2" a="1"/>
  <c r="AD284" i="2" a="1"/>
  <c r="AE284" i="2" a="1"/>
  <c r="AF284" i="2" a="1"/>
  <c r="AG284" i="2" a="1"/>
  <c r="AH284" i="2" a="1"/>
  <c r="AI284" i="2" a="1"/>
  <c r="AJ284" i="2" a="1"/>
  <c r="AK284" i="2" a="1"/>
  <c r="AL284" i="2" a="1"/>
  <c r="AM284" i="2" a="1"/>
  <c r="AN284" i="2" a="1"/>
  <c r="AO284" i="2" a="1"/>
  <c r="AP284" i="2" a="1"/>
  <c r="AQ284" i="2" a="1"/>
  <c r="AR284" i="2" a="1"/>
  <c r="AS284" i="2" a="1"/>
  <c r="AT284" i="2" a="1"/>
  <c r="AU284" i="2" a="1"/>
  <c r="AV284" i="2" a="1"/>
  <c r="AW284" i="2" a="1"/>
  <c r="AX284" i="2" a="1"/>
  <c r="AY284" i="2" a="1"/>
  <c r="AZ284" i="2" a="1"/>
  <c r="BA284" i="2" a="1"/>
  <c r="BB284" i="2" a="1"/>
  <c r="X285" i="2" a="1"/>
  <c r="Y285" i="2" a="1"/>
  <c r="Z285" i="2" a="1"/>
  <c r="AA285" i="2" a="1"/>
  <c r="AB285" i="2" a="1"/>
  <c r="AC285" i="2" a="1"/>
  <c r="AD285" i="2" a="1"/>
  <c r="AE285" i="2" a="1"/>
  <c r="AF285" i="2" a="1"/>
  <c r="AG285" i="2" a="1"/>
  <c r="AH285" i="2" a="1"/>
  <c r="AI285" i="2" a="1"/>
  <c r="AJ285" i="2" a="1"/>
  <c r="AK285" i="2" a="1"/>
  <c r="AL285" i="2" a="1"/>
  <c r="AM285" i="2" a="1"/>
  <c r="AN285" i="2" a="1"/>
  <c r="AO285" i="2" a="1"/>
  <c r="AP285" i="2" a="1"/>
  <c r="AQ285" i="2" a="1"/>
  <c r="AR285" i="2" a="1"/>
  <c r="AS285" i="2" a="1"/>
  <c r="AT285" i="2" a="1"/>
  <c r="AU285" i="2" a="1"/>
  <c r="AV285" i="2" a="1"/>
  <c r="AW285" i="2" a="1"/>
  <c r="AX285" i="2" a="1"/>
  <c r="AY285" i="2" a="1"/>
  <c r="AZ285" i="2" a="1"/>
  <c r="BA285" i="2" a="1"/>
  <c r="BB285" i="2" a="1"/>
  <c r="X286" i="2" a="1"/>
  <c r="Y286" i="2" a="1"/>
  <c r="Z286" i="2" a="1"/>
  <c r="AA286" i="2" a="1"/>
  <c r="AB286" i="2" a="1"/>
  <c r="AC286" i="2" a="1"/>
  <c r="AD286" i="2" a="1"/>
  <c r="AE286" i="2" a="1"/>
  <c r="AF286" i="2" a="1"/>
  <c r="AG286" i="2" a="1"/>
  <c r="AH286" i="2" a="1"/>
  <c r="AI286" i="2" a="1"/>
  <c r="AJ286" i="2" a="1"/>
  <c r="AK286" i="2" a="1"/>
  <c r="AL286" i="2" a="1"/>
  <c r="AM286" i="2" a="1"/>
  <c r="AN286" i="2" a="1"/>
  <c r="AO286" i="2" a="1"/>
  <c r="AP286" i="2" a="1"/>
  <c r="AQ286" i="2" a="1"/>
  <c r="AR286" i="2" a="1"/>
  <c r="AS286" i="2" a="1"/>
  <c r="AT286" i="2" a="1"/>
  <c r="AU286" i="2" a="1"/>
  <c r="AV286" i="2" a="1"/>
  <c r="AW286" i="2" a="1"/>
  <c r="AX286" i="2" a="1"/>
  <c r="AY286" i="2" a="1"/>
  <c r="AZ286" i="2" a="1"/>
  <c r="BA286" i="2" a="1"/>
  <c r="BB286" i="2" a="1"/>
  <c r="X287" i="2" a="1"/>
  <c r="Y287" i="2" a="1"/>
  <c r="Z287" i="2" a="1"/>
  <c r="AA287" i="2" a="1"/>
  <c r="AB287" i="2" a="1"/>
  <c r="AC287" i="2" a="1"/>
  <c r="AD287" i="2" a="1"/>
  <c r="AE287" i="2" a="1"/>
  <c r="AF287" i="2" a="1"/>
  <c r="AG287" i="2" a="1"/>
  <c r="AH287" i="2" a="1"/>
  <c r="AI287" i="2" a="1"/>
  <c r="AJ287" i="2" a="1"/>
  <c r="AK287" i="2" a="1"/>
  <c r="AL287" i="2" a="1"/>
  <c r="AM287" i="2" a="1"/>
  <c r="AN287" i="2" a="1"/>
  <c r="AO287" i="2" a="1"/>
  <c r="AP287" i="2" a="1"/>
  <c r="AQ287" i="2" a="1"/>
  <c r="AR287" i="2" a="1"/>
  <c r="AS287" i="2" a="1"/>
  <c r="AT287" i="2" a="1"/>
  <c r="AU287" i="2" a="1"/>
  <c r="AV287" i="2" a="1"/>
  <c r="AW287" i="2" a="1"/>
  <c r="AX287" i="2" a="1"/>
  <c r="AY287" i="2" a="1"/>
  <c r="AZ287" i="2" a="1"/>
  <c r="BA287" i="2" a="1"/>
  <c r="BB287" i="2" a="1"/>
  <c r="X288" i="2" a="1"/>
  <c r="Y288" i="2" a="1"/>
  <c r="Z288" i="2" a="1"/>
  <c r="AA288" i="2" a="1"/>
  <c r="AB288" i="2" a="1"/>
  <c r="AC288" i="2" a="1"/>
  <c r="AD288" i="2" a="1"/>
  <c r="AE288" i="2" a="1"/>
  <c r="AF288" i="2" a="1"/>
  <c r="AG288" i="2" a="1"/>
  <c r="AH288" i="2" a="1"/>
  <c r="AI288" i="2" a="1"/>
  <c r="AJ288" i="2" a="1"/>
  <c r="AK288" i="2" a="1"/>
  <c r="AL288" i="2" a="1"/>
  <c r="AM288" i="2" a="1"/>
  <c r="AN288" i="2" a="1"/>
  <c r="AO288" i="2" a="1"/>
  <c r="AP288" i="2" a="1"/>
  <c r="AQ288" i="2" a="1"/>
  <c r="AR288" i="2" a="1"/>
  <c r="AS288" i="2" a="1"/>
  <c r="AT288" i="2" a="1"/>
  <c r="AU288" i="2" a="1"/>
  <c r="AV288" i="2" a="1"/>
  <c r="AW288" i="2" a="1"/>
  <c r="AX288" i="2" a="1"/>
  <c r="AY288" i="2" a="1"/>
  <c r="AZ288" i="2" a="1"/>
  <c r="BA288" i="2" a="1"/>
  <c r="BB288" i="2" a="1"/>
  <c r="X289" i="2" a="1"/>
  <c r="Y289" i="2" a="1"/>
  <c r="Z289" i="2" a="1"/>
  <c r="AA289" i="2" a="1"/>
  <c r="AB289" i="2" a="1"/>
  <c r="AC289" i="2" a="1"/>
  <c r="AD289" i="2" a="1"/>
  <c r="AE289" i="2" a="1"/>
  <c r="AF289" i="2" a="1"/>
  <c r="AG289" i="2" a="1"/>
  <c r="AH289" i="2" a="1"/>
  <c r="AI289" i="2" a="1"/>
  <c r="AJ289" i="2" a="1"/>
  <c r="AK289" i="2" a="1"/>
  <c r="AL289" i="2" a="1"/>
  <c r="AM289" i="2" a="1"/>
  <c r="AN289" i="2" a="1"/>
  <c r="AO289" i="2" a="1"/>
  <c r="AP289" i="2" a="1"/>
  <c r="AQ289" i="2" a="1"/>
  <c r="AR289" i="2" a="1"/>
  <c r="AS289" i="2" a="1"/>
  <c r="AT289" i="2" a="1"/>
  <c r="AU289" i="2" a="1"/>
  <c r="AV289" i="2" a="1"/>
  <c r="AW289" i="2" a="1"/>
  <c r="AX289" i="2" a="1"/>
  <c r="AY289" i="2" a="1"/>
  <c r="AZ289" i="2" a="1"/>
  <c r="BA289" i="2" a="1"/>
  <c r="BB289" i="2" a="1"/>
  <c r="X290" i="2" a="1"/>
  <c r="Y290" i="2" a="1"/>
  <c r="Z290" i="2" a="1"/>
  <c r="AA290" i="2" a="1"/>
  <c r="AB290" i="2" a="1"/>
  <c r="AC290" i="2" a="1"/>
  <c r="AD290" i="2" a="1"/>
  <c r="AE290" i="2" a="1"/>
  <c r="AF290" i="2" a="1"/>
  <c r="AG290" i="2" a="1"/>
  <c r="AH290" i="2" a="1"/>
  <c r="AI290" i="2" a="1"/>
  <c r="AJ290" i="2" a="1"/>
  <c r="AK290" i="2" a="1"/>
  <c r="AL290" i="2" a="1"/>
  <c r="AM290" i="2" a="1"/>
  <c r="AN290" i="2" a="1"/>
  <c r="AO290" i="2" a="1"/>
  <c r="AP290" i="2" a="1"/>
  <c r="AQ290" i="2" a="1"/>
  <c r="AR290" i="2" a="1"/>
  <c r="AS290" i="2" a="1"/>
  <c r="AT290" i="2" a="1"/>
  <c r="AU290" i="2" a="1"/>
  <c r="AV290" i="2" a="1"/>
  <c r="AW290" i="2" a="1"/>
  <c r="AX290" i="2" a="1"/>
  <c r="AY290" i="2" a="1"/>
  <c r="AZ290" i="2" a="1"/>
  <c r="BA290" i="2" a="1"/>
  <c r="BB290" i="2" a="1"/>
  <c r="X291" i="2" a="1"/>
  <c r="Y291" i="2" a="1"/>
  <c r="Z291" i="2" a="1"/>
  <c r="AA291" i="2" a="1"/>
  <c r="AB291" i="2" a="1"/>
  <c r="AC291" i="2" a="1"/>
  <c r="AD291" i="2" a="1"/>
  <c r="AE291" i="2" a="1"/>
  <c r="AF291" i="2" a="1"/>
  <c r="AG291" i="2" a="1"/>
  <c r="AH291" i="2" a="1"/>
  <c r="AI291" i="2" a="1"/>
  <c r="AJ291" i="2" a="1"/>
  <c r="AK291" i="2" a="1"/>
  <c r="AL291" i="2" a="1"/>
  <c r="AM291" i="2" a="1"/>
  <c r="AN291" i="2" a="1"/>
  <c r="AO291" i="2" a="1"/>
  <c r="AP291" i="2" a="1"/>
  <c r="AQ291" i="2" a="1"/>
  <c r="AR291" i="2" a="1"/>
  <c r="AS291" i="2" a="1"/>
  <c r="AT291" i="2" a="1"/>
  <c r="AU291" i="2" a="1"/>
  <c r="AV291" i="2" a="1"/>
  <c r="AW291" i="2" a="1"/>
  <c r="AX291" i="2" a="1"/>
  <c r="AY291" i="2" a="1"/>
  <c r="AZ291" i="2" a="1"/>
  <c r="BA291" i="2" a="1"/>
  <c r="BB291" i="2" a="1"/>
  <c r="X292" i="2" a="1"/>
  <c r="Y292" i="2" a="1"/>
  <c r="Z292" i="2" a="1"/>
  <c r="AA292" i="2" a="1"/>
  <c r="AB292" i="2" a="1"/>
  <c r="AC292" i="2" a="1"/>
  <c r="AD292" i="2" a="1"/>
  <c r="AE292" i="2" a="1"/>
  <c r="AF292" i="2" a="1"/>
  <c r="AG292" i="2" a="1"/>
  <c r="AH292" i="2" a="1"/>
  <c r="AI292" i="2" a="1"/>
  <c r="AJ292" i="2" a="1"/>
  <c r="AK292" i="2" a="1"/>
  <c r="AL292" i="2" a="1"/>
  <c r="AM292" i="2" a="1"/>
  <c r="AN292" i="2" a="1"/>
  <c r="AO292" i="2" a="1"/>
  <c r="AP292" i="2" a="1"/>
  <c r="AQ292" i="2" a="1"/>
  <c r="AR292" i="2" a="1"/>
  <c r="AS292" i="2" a="1"/>
  <c r="AT292" i="2" a="1"/>
  <c r="AU292" i="2" a="1"/>
  <c r="AV292" i="2" a="1"/>
  <c r="AW292" i="2" a="1"/>
  <c r="AX292" i="2" a="1"/>
  <c r="AY292" i="2" a="1"/>
  <c r="AZ292" i="2" a="1"/>
  <c r="BA292" i="2" a="1"/>
  <c r="BB292" i="2" a="1"/>
  <c r="X293" i="2" a="1"/>
  <c r="Y293" i="2" a="1"/>
  <c r="Z293" i="2" a="1"/>
  <c r="AA293" i="2" a="1"/>
  <c r="AB293" i="2" a="1"/>
  <c r="AC293" i="2" a="1"/>
  <c r="AD293" i="2" a="1"/>
  <c r="AE293" i="2" a="1"/>
  <c r="AF293" i="2" a="1"/>
  <c r="AG293" i="2" a="1"/>
  <c r="AH293" i="2" a="1"/>
  <c r="AI293" i="2" a="1"/>
  <c r="AJ293" i="2" a="1"/>
  <c r="AK293" i="2" a="1"/>
  <c r="AL293" i="2" a="1"/>
  <c r="AM293" i="2" a="1"/>
  <c r="AN293" i="2" a="1"/>
  <c r="AO293" i="2" a="1"/>
  <c r="AP293" i="2" a="1"/>
  <c r="AQ293" i="2" a="1"/>
  <c r="AR293" i="2" a="1"/>
  <c r="AS293" i="2" a="1"/>
  <c r="AT293" i="2" a="1"/>
  <c r="AU293" i="2" a="1"/>
  <c r="AV293" i="2" a="1"/>
  <c r="AW293" i="2" a="1"/>
  <c r="AX293" i="2" a="1"/>
  <c r="AY293" i="2" a="1"/>
  <c r="AZ293" i="2" a="1"/>
  <c r="BA293" i="2" a="1"/>
  <c r="BB293" i="2" a="1"/>
  <c r="X294" i="2" a="1"/>
  <c r="Y294" i="2" a="1"/>
  <c r="Z294" i="2" a="1"/>
  <c r="AA294" i="2" a="1"/>
  <c r="AB294" i="2" a="1"/>
  <c r="AC294" i="2" a="1"/>
  <c r="AD294" i="2" a="1"/>
  <c r="AE294" i="2" a="1"/>
  <c r="AF294" i="2" a="1"/>
  <c r="AG294" i="2" a="1"/>
  <c r="AH294" i="2" a="1"/>
  <c r="AI294" i="2" a="1"/>
  <c r="AJ294" i="2" a="1"/>
  <c r="AK294" i="2" a="1"/>
  <c r="AL294" i="2" a="1"/>
  <c r="AM294" i="2" a="1"/>
  <c r="AN294" i="2" a="1"/>
  <c r="AO294" i="2" a="1"/>
  <c r="AP294" i="2" a="1"/>
  <c r="AQ294" i="2" a="1"/>
  <c r="AR294" i="2" a="1"/>
  <c r="AS294" i="2" a="1"/>
  <c r="AT294" i="2" a="1"/>
  <c r="AU294" i="2" a="1"/>
  <c r="AV294" i="2" a="1"/>
  <c r="AW294" i="2" a="1"/>
  <c r="AX294" i="2" a="1"/>
  <c r="AY294" i="2" a="1"/>
  <c r="AZ294" i="2" a="1"/>
  <c r="BA294" i="2" a="1"/>
  <c r="BB294" i="2" a="1"/>
  <c r="X295" i="2" a="1"/>
  <c r="Y295" i="2" a="1"/>
  <c r="Z295" i="2" a="1"/>
  <c r="AA295" i="2" a="1"/>
  <c r="AB295" i="2" a="1"/>
  <c r="AC295" i="2" a="1"/>
  <c r="AD295" i="2" a="1"/>
  <c r="AE295" i="2" a="1"/>
  <c r="AF295" i="2" a="1"/>
  <c r="AG295" i="2" a="1"/>
  <c r="AH295" i="2" a="1"/>
  <c r="AI295" i="2" a="1"/>
  <c r="AJ295" i="2" a="1"/>
  <c r="AK295" i="2" a="1"/>
  <c r="AL295" i="2" a="1"/>
  <c r="AM295" i="2" a="1"/>
  <c r="AN295" i="2" a="1"/>
  <c r="AO295" i="2" a="1"/>
  <c r="AP295" i="2" a="1"/>
  <c r="AQ295" i="2" a="1"/>
  <c r="AR295" i="2" a="1"/>
  <c r="AS295" i="2" a="1"/>
  <c r="AT295" i="2" a="1"/>
  <c r="AU295" i="2" a="1"/>
  <c r="AV295" i="2" a="1"/>
  <c r="AW295" i="2" a="1"/>
  <c r="AX295" i="2" a="1"/>
  <c r="AY295" i="2" a="1"/>
  <c r="AZ295" i="2" a="1"/>
  <c r="BA295" i="2" a="1"/>
  <c r="BB295" i="2" a="1"/>
  <c r="X296" i="2" a="1"/>
  <c r="Y296" i="2" a="1"/>
  <c r="Z296" i="2" a="1"/>
  <c r="AA296" i="2" a="1"/>
  <c r="AB296" i="2" a="1"/>
  <c r="AC296" i="2" a="1"/>
  <c r="AD296" i="2" a="1"/>
  <c r="AE296" i="2" a="1"/>
  <c r="AF296" i="2" a="1"/>
  <c r="AG296" i="2" a="1"/>
  <c r="AH296" i="2" a="1"/>
  <c r="AI296" i="2" a="1"/>
  <c r="AJ296" i="2" a="1"/>
  <c r="AK296" i="2" a="1"/>
  <c r="AL296" i="2" a="1"/>
  <c r="AM296" i="2" a="1"/>
  <c r="AN296" i="2" a="1"/>
  <c r="AO296" i="2" a="1"/>
  <c r="AP296" i="2" a="1"/>
  <c r="AQ296" i="2" a="1"/>
  <c r="AR296" i="2" a="1"/>
  <c r="AS296" i="2" a="1"/>
  <c r="AT296" i="2" a="1"/>
  <c r="AU296" i="2" a="1"/>
  <c r="AV296" i="2" a="1"/>
  <c r="AW296" i="2" a="1"/>
  <c r="AX296" i="2" a="1"/>
  <c r="AY296" i="2" a="1"/>
  <c r="AZ296" i="2" a="1"/>
  <c r="BA296" i="2" a="1"/>
  <c r="BB296" i="2" a="1"/>
  <c r="X297" i="2" a="1"/>
  <c r="Y297" i="2" a="1"/>
  <c r="Z297" i="2" a="1"/>
  <c r="AA297" i="2" a="1"/>
  <c r="AB297" i="2" a="1"/>
  <c r="AC297" i="2" a="1"/>
  <c r="AD297" i="2" a="1"/>
  <c r="AE297" i="2" a="1"/>
  <c r="AF297" i="2" a="1"/>
  <c r="AG297" i="2" a="1"/>
  <c r="AH297" i="2" a="1"/>
  <c r="AI297" i="2" a="1"/>
  <c r="AJ297" i="2" a="1"/>
  <c r="AK297" i="2" a="1"/>
  <c r="AL297" i="2" a="1"/>
  <c r="AM297" i="2" a="1"/>
  <c r="AN297" i="2" a="1"/>
  <c r="AO297" i="2" a="1"/>
  <c r="AP297" i="2" a="1"/>
  <c r="AQ297" i="2" a="1"/>
  <c r="AR297" i="2" a="1"/>
  <c r="AS297" i="2" a="1"/>
  <c r="AT297" i="2" a="1"/>
  <c r="AU297" i="2" a="1"/>
  <c r="AV297" i="2" a="1"/>
  <c r="AW297" i="2" a="1"/>
  <c r="AX297" i="2" a="1"/>
  <c r="AY297" i="2" a="1"/>
  <c r="AZ297" i="2" a="1"/>
  <c r="BA297" i="2" a="1"/>
  <c r="BB297" i="2" a="1"/>
  <c r="X298" i="2" a="1"/>
  <c r="Y298" i="2" a="1"/>
  <c r="Z298" i="2" a="1"/>
  <c r="AA298" i="2" a="1"/>
  <c r="AB298" i="2" a="1"/>
  <c r="AC298" i="2" a="1"/>
  <c r="AD298" i="2" a="1"/>
  <c r="AE298" i="2" a="1"/>
  <c r="AF298" i="2" a="1"/>
  <c r="AG298" i="2" a="1"/>
  <c r="AH298" i="2" a="1"/>
  <c r="AI298" i="2" a="1"/>
  <c r="AJ298" i="2" a="1"/>
  <c r="AK298" i="2" a="1"/>
  <c r="AL298" i="2" a="1"/>
  <c r="AM298" i="2" a="1"/>
  <c r="AN298" i="2" a="1"/>
  <c r="AO298" i="2" a="1"/>
  <c r="AP298" i="2" a="1"/>
  <c r="AQ298" i="2" a="1"/>
  <c r="AR298" i="2" a="1"/>
  <c r="AS298" i="2" a="1"/>
  <c r="AT298" i="2" a="1"/>
  <c r="AU298" i="2" a="1"/>
  <c r="AV298" i="2" a="1"/>
  <c r="AW298" i="2" a="1"/>
  <c r="AX298" i="2" a="1"/>
  <c r="AY298" i="2" a="1"/>
  <c r="AZ298" i="2" a="1"/>
  <c r="BA298" i="2" a="1"/>
  <c r="BB298" i="2" a="1"/>
  <c r="X299" i="2" a="1"/>
  <c r="Y299" i="2" a="1"/>
  <c r="Z299" i="2" a="1"/>
  <c r="AA299" i="2" a="1"/>
  <c r="AB299" i="2" a="1"/>
  <c r="AC299" i="2" a="1"/>
  <c r="AD299" i="2" a="1"/>
  <c r="AE299" i="2" a="1"/>
  <c r="AF299" i="2" a="1"/>
  <c r="AG299" i="2" a="1"/>
  <c r="AH299" i="2" a="1"/>
  <c r="AI299" i="2" a="1"/>
  <c r="AJ299" i="2" a="1"/>
  <c r="AK299" i="2" a="1"/>
  <c r="AL299" i="2" a="1"/>
  <c r="AM299" i="2" a="1"/>
  <c r="AN299" i="2" a="1"/>
  <c r="AO299" i="2" a="1"/>
  <c r="AP299" i="2" a="1"/>
  <c r="AQ299" i="2" a="1"/>
  <c r="AR299" i="2" a="1"/>
  <c r="AS299" i="2" a="1"/>
  <c r="AT299" i="2" a="1"/>
  <c r="AU299" i="2" a="1"/>
  <c r="AV299" i="2" a="1"/>
  <c r="AW299" i="2" a="1"/>
  <c r="AX299" i="2" a="1"/>
  <c r="AY299" i="2" a="1"/>
  <c r="AZ299" i="2" a="1"/>
  <c r="BA299" i="2" a="1"/>
  <c r="BB299" i="2" a="1"/>
  <c r="X300" i="2" a="1"/>
  <c r="Y300" i="2" a="1"/>
  <c r="Z300" i="2" a="1"/>
  <c r="AA300" i="2" a="1"/>
  <c r="AB300" i="2" a="1"/>
  <c r="AC300" i="2" a="1"/>
  <c r="AD300" i="2" a="1"/>
  <c r="AE300" i="2" a="1"/>
  <c r="AF300" i="2" a="1"/>
  <c r="AG300" i="2" a="1"/>
  <c r="AH300" i="2" a="1"/>
  <c r="AI300" i="2" a="1"/>
  <c r="AJ300" i="2" a="1"/>
  <c r="AK300" i="2" a="1"/>
  <c r="AL300" i="2" a="1"/>
  <c r="AM300" i="2" a="1"/>
  <c r="AN300" i="2" a="1"/>
  <c r="AO300" i="2" a="1"/>
  <c r="AP300" i="2" a="1"/>
  <c r="AQ300" i="2" a="1"/>
  <c r="AR300" i="2" a="1"/>
  <c r="AS300" i="2" a="1"/>
  <c r="AT300" i="2" a="1"/>
  <c r="AU300" i="2" a="1"/>
  <c r="AV300" i="2" a="1"/>
  <c r="AW300" i="2" a="1"/>
  <c r="AX300" i="2" a="1"/>
  <c r="AY300" i="2" a="1"/>
  <c r="AZ300" i="2" a="1"/>
  <c r="BA300" i="2" a="1"/>
  <c r="BB300" i="2" a="1"/>
  <c r="X301" i="2" a="1"/>
  <c r="Y301" i="2" a="1"/>
  <c r="Z301" i="2" a="1"/>
  <c r="AA301" i="2" a="1"/>
  <c r="AB301" i="2" a="1"/>
  <c r="AC301" i="2" a="1"/>
  <c r="AD301" i="2" a="1"/>
  <c r="AE301" i="2" a="1"/>
  <c r="AF301" i="2" a="1"/>
  <c r="AG301" i="2" a="1"/>
  <c r="AH301" i="2" a="1"/>
  <c r="AI301" i="2" a="1"/>
  <c r="AJ301" i="2" a="1"/>
  <c r="AK301" i="2" a="1"/>
  <c r="AL301" i="2" a="1"/>
  <c r="AM301" i="2" a="1"/>
  <c r="AN301" i="2" a="1"/>
  <c r="AO301" i="2" a="1"/>
  <c r="AP301" i="2" a="1"/>
  <c r="AQ301" i="2" a="1"/>
  <c r="AR301" i="2" a="1"/>
  <c r="AS301" i="2" a="1"/>
  <c r="AT301" i="2" a="1"/>
  <c r="AU301" i="2" a="1"/>
  <c r="AV301" i="2" a="1"/>
  <c r="AW301" i="2" a="1"/>
  <c r="AX301" i="2" a="1"/>
  <c r="AY301" i="2" a="1"/>
  <c r="AZ301" i="2" a="1"/>
  <c r="BA301" i="2" a="1"/>
  <c r="BB301" i="2" a="1"/>
  <c r="X302" i="2" a="1"/>
  <c r="Y302" i="2" a="1"/>
  <c r="Z302" i="2" a="1"/>
  <c r="AA302" i="2" a="1"/>
  <c r="AB302" i="2" a="1"/>
  <c r="AC302" i="2" a="1"/>
  <c r="AD302" i="2" a="1"/>
  <c r="AE302" i="2" a="1"/>
  <c r="AF302" i="2" a="1"/>
  <c r="AG302" i="2" a="1"/>
  <c r="AH302" i="2" a="1"/>
  <c r="AI302" i="2" a="1"/>
  <c r="AJ302" i="2" a="1"/>
  <c r="AK302" i="2" a="1"/>
  <c r="AL302" i="2" a="1"/>
  <c r="AM302" i="2" a="1"/>
  <c r="AN302" i="2" a="1"/>
  <c r="AO302" i="2" a="1"/>
  <c r="AP302" i="2" a="1"/>
  <c r="AQ302" i="2" a="1"/>
  <c r="AR302" i="2" a="1"/>
  <c r="AS302" i="2" a="1"/>
  <c r="AT302" i="2" a="1"/>
  <c r="AU302" i="2" a="1"/>
  <c r="AV302" i="2" a="1"/>
  <c r="AW302" i="2" a="1"/>
  <c r="AX302" i="2" a="1"/>
  <c r="AY302" i="2" a="1"/>
  <c r="AZ302" i="2" a="1"/>
  <c r="BA302" i="2" a="1"/>
  <c r="BB302" i="2" a="1"/>
  <c r="X303" i="2" a="1"/>
  <c r="Y303" i="2" a="1"/>
  <c r="Z303" i="2" a="1"/>
  <c r="AA303" i="2" a="1"/>
  <c r="AB303" i="2" a="1"/>
  <c r="AC303" i="2" a="1"/>
  <c r="AD303" i="2" a="1"/>
  <c r="AE303" i="2" a="1"/>
  <c r="AF303" i="2" a="1"/>
  <c r="AG303" i="2" a="1"/>
  <c r="AH303" i="2" a="1"/>
  <c r="AI303" i="2" a="1"/>
  <c r="AJ303" i="2" a="1"/>
  <c r="AK303" i="2" a="1"/>
  <c r="AL303" i="2" a="1"/>
  <c r="AM303" i="2" a="1"/>
  <c r="AN303" i="2" a="1"/>
  <c r="AO303" i="2" a="1"/>
  <c r="AP303" i="2" a="1"/>
  <c r="AQ303" i="2" a="1"/>
  <c r="AR303" i="2" a="1"/>
  <c r="AS303" i="2" a="1"/>
  <c r="AT303" i="2" a="1"/>
  <c r="AU303" i="2" a="1"/>
  <c r="AV303" i="2" a="1"/>
  <c r="AW303" i="2" a="1"/>
  <c r="AX303" i="2" a="1"/>
  <c r="AY303" i="2" a="1"/>
  <c r="AZ303" i="2" a="1"/>
  <c r="BA303" i="2" a="1"/>
  <c r="BB303" i="2" a="1"/>
  <c r="X304" i="2" a="1"/>
  <c r="Y304" i="2" a="1"/>
  <c r="Z304" i="2" a="1"/>
  <c r="AA304" i="2" a="1"/>
  <c r="AB304" i="2" a="1"/>
  <c r="AC304" i="2" a="1"/>
  <c r="AD304" i="2" a="1"/>
  <c r="AE304" i="2" a="1"/>
  <c r="AF304" i="2" a="1"/>
  <c r="AG304" i="2" a="1"/>
  <c r="AH304" i="2" a="1"/>
  <c r="AI304" i="2" a="1"/>
  <c r="AJ304" i="2" a="1"/>
  <c r="AK304" i="2" a="1"/>
  <c r="AL304" i="2" a="1"/>
  <c r="AM304" i="2" a="1"/>
  <c r="AN304" i="2" a="1"/>
  <c r="AO304" i="2" a="1"/>
  <c r="AP304" i="2" a="1"/>
  <c r="AQ304" i="2" a="1"/>
  <c r="AR304" i="2" a="1"/>
  <c r="AS304" i="2" a="1"/>
  <c r="AT304" i="2" a="1"/>
  <c r="AU304" i="2" a="1"/>
  <c r="AV304" i="2" a="1"/>
  <c r="AW304" i="2" a="1"/>
  <c r="AX304" i="2" a="1"/>
  <c r="AY304" i="2" a="1"/>
  <c r="AZ304" i="2" a="1"/>
  <c r="BA304" i="2" a="1"/>
  <c r="BB304" i="2" a="1"/>
  <c r="X305" i="2" a="1"/>
  <c r="Y305" i="2" a="1"/>
  <c r="Z305" i="2" a="1"/>
  <c r="AA305" i="2" a="1"/>
  <c r="AB305" i="2" a="1"/>
  <c r="AC305" i="2" a="1"/>
  <c r="AD305" i="2" a="1"/>
  <c r="AE305" i="2" a="1"/>
  <c r="AF305" i="2" a="1"/>
  <c r="AG305" i="2" a="1"/>
  <c r="AH305" i="2" a="1"/>
  <c r="AI305" i="2" a="1"/>
  <c r="AJ305" i="2" a="1"/>
  <c r="AK305" i="2" a="1"/>
  <c r="AL305" i="2" a="1"/>
  <c r="AM305" i="2" a="1"/>
  <c r="AN305" i="2" a="1"/>
  <c r="AO305" i="2" a="1"/>
  <c r="AP305" i="2" a="1"/>
  <c r="AQ305" i="2" a="1"/>
  <c r="AR305" i="2" a="1"/>
  <c r="AS305" i="2" a="1"/>
  <c r="AT305" i="2" a="1"/>
  <c r="AU305" i="2" a="1"/>
  <c r="AV305" i="2" a="1"/>
  <c r="AW305" i="2" a="1"/>
  <c r="AX305" i="2" a="1"/>
  <c r="AY305" i="2" a="1"/>
  <c r="AZ305" i="2" a="1"/>
  <c r="BA305" i="2" a="1"/>
  <c r="BB305" i="2" a="1"/>
  <c r="X306" i="2" a="1"/>
  <c r="Y306" i="2" a="1"/>
  <c r="Z306" i="2" a="1"/>
  <c r="AA306" i="2" a="1"/>
  <c r="AB306" i="2" a="1"/>
  <c r="AC306" i="2" a="1"/>
  <c r="AD306" i="2" a="1"/>
  <c r="AE306" i="2" a="1"/>
  <c r="AF306" i="2" a="1"/>
  <c r="AG306" i="2" a="1"/>
  <c r="AH306" i="2" a="1"/>
  <c r="AI306" i="2" a="1"/>
  <c r="AJ306" i="2" a="1"/>
  <c r="AK306" i="2" a="1"/>
  <c r="AL306" i="2" a="1"/>
  <c r="AM306" i="2" a="1"/>
  <c r="AN306" i="2" a="1"/>
  <c r="AO306" i="2" a="1"/>
  <c r="AP306" i="2" a="1"/>
  <c r="AQ306" i="2" a="1"/>
  <c r="AR306" i="2" a="1"/>
  <c r="AS306" i="2" a="1"/>
  <c r="AT306" i="2" a="1"/>
  <c r="AU306" i="2" a="1"/>
  <c r="AV306" i="2" a="1"/>
  <c r="AW306" i="2" a="1"/>
  <c r="AX306" i="2" a="1"/>
  <c r="AY306" i="2" a="1"/>
  <c r="AZ306" i="2" a="1"/>
  <c r="BA306" i="2" a="1"/>
  <c r="BB306" i="2" a="1"/>
  <c r="X307" i="2" a="1"/>
  <c r="Y307" i="2" a="1"/>
  <c r="Z307" i="2" a="1"/>
  <c r="AA307" i="2" a="1"/>
  <c r="AB307" i="2" a="1"/>
  <c r="AC307" i="2" a="1"/>
  <c r="AD307" i="2" a="1"/>
  <c r="AE307" i="2" a="1"/>
  <c r="AF307" i="2" a="1"/>
  <c r="AG307" i="2" a="1"/>
  <c r="AH307" i="2" a="1"/>
  <c r="AI307" i="2" a="1"/>
  <c r="AJ307" i="2" a="1"/>
  <c r="AK307" i="2" a="1"/>
  <c r="AL307" i="2" a="1"/>
  <c r="AM307" i="2" a="1"/>
  <c r="AN307" i="2" a="1"/>
  <c r="AO307" i="2" a="1"/>
  <c r="AP307" i="2" a="1"/>
  <c r="AQ307" i="2" a="1"/>
  <c r="AR307" i="2" a="1"/>
  <c r="AS307" i="2" a="1"/>
  <c r="AT307" i="2" a="1"/>
  <c r="AU307" i="2" a="1"/>
  <c r="AV307" i="2" a="1"/>
  <c r="AW307" i="2" a="1"/>
  <c r="AX307" i="2" a="1"/>
  <c r="AY307" i="2" a="1"/>
  <c r="AZ307" i="2" a="1"/>
  <c r="BA307" i="2" a="1"/>
  <c r="BB307" i="2" a="1"/>
  <c r="X308" i="2" a="1"/>
  <c r="Y308" i="2" a="1"/>
  <c r="Z308" i="2" a="1"/>
  <c r="AA308" i="2" a="1"/>
  <c r="AB308" i="2" a="1"/>
  <c r="AC308" i="2" a="1"/>
  <c r="AD308" i="2" a="1"/>
  <c r="AE308" i="2" a="1"/>
  <c r="AF308" i="2" a="1"/>
  <c r="AG308" i="2" a="1"/>
  <c r="AH308" i="2" a="1"/>
  <c r="AI308" i="2" a="1"/>
  <c r="AJ308" i="2" a="1"/>
  <c r="AK308" i="2" a="1"/>
  <c r="AL308" i="2" a="1"/>
  <c r="AM308" i="2" a="1"/>
  <c r="AN308" i="2" a="1"/>
  <c r="AO308" i="2" a="1"/>
  <c r="AP308" i="2" a="1"/>
  <c r="AQ308" i="2" a="1"/>
  <c r="AR308" i="2" a="1"/>
  <c r="AS308" i="2" a="1"/>
  <c r="AT308" i="2" a="1"/>
  <c r="AU308" i="2" a="1"/>
  <c r="AV308" i="2" a="1"/>
  <c r="AW308" i="2" a="1"/>
  <c r="AX308" i="2" a="1"/>
  <c r="AY308" i="2" a="1"/>
  <c r="AZ308" i="2" a="1"/>
  <c r="BA308" i="2" a="1"/>
  <c r="BB308" i="2" a="1"/>
  <c r="X309" i="2" a="1"/>
  <c r="Y309" i="2" a="1"/>
  <c r="Z309" i="2" a="1"/>
  <c r="AA309" i="2" a="1"/>
  <c r="AB309" i="2" a="1"/>
  <c r="AC309" i="2" a="1"/>
  <c r="AD309" i="2" a="1"/>
  <c r="AE309" i="2" a="1"/>
  <c r="AF309" i="2" a="1"/>
  <c r="AG309" i="2" a="1"/>
  <c r="AH309" i="2" a="1"/>
  <c r="AI309" i="2" a="1"/>
  <c r="AJ309" i="2" a="1"/>
  <c r="AK309" i="2" a="1"/>
  <c r="AL309" i="2" a="1"/>
  <c r="AM309" i="2" a="1"/>
  <c r="AN309" i="2" a="1"/>
  <c r="AO309" i="2" a="1"/>
  <c r="AP309" i="2" a="1"/>
  <c r="AQ309" i="2" a="1"/>
  <c r="AR309" i="2" a="1"/>
  <c r="AS309" i="2" a="1"/>
  <c r="AT309" i="2" a="1"/>
  <c r="AU309" i="2" a="1"/>
  <c r="AV309" i="2" a="1"/>
  <c r="AW309" i="2" a="1"/>
  <c r="AX309" i="2" a="1"/>
  <c r="AY309" i="2" a="1"/>
  <c r="AZ309" i="2" a="1"/>
  <c r="BA309" i="2" a="1"/>
  <c r="BB309" i="2" a="1"/>
  <c r="X310" i="2" a="1"/>
  <c r="Y310" i="2" a="1"/>
  <c r="Z310" i="2" a="1"/>
  <c r="AA310" i="2" a="1"/>
  <c r="AB310" i="2" a="1"/>
  <c r="AC310" i="2" a="1"/>
  <c r="AD310" i="2" a="1"/>
  <c r="AE310" i="2" a="1"/>
  <c r="AF310" i="2" a="1"/>
  <c r="AG310" i="2" a="1"/>
  <c r="AH310" i="2" a="1"/>
  <c r="AI310" i="2" a="1"/>
  <c r="AJ310" i="2" a="1"/>
  <c r="AK310" i="2" a="1"/>
  <c r="AL310" i="2" a="1"/>
  <c r="AM310" i="2" a="1"/>
  <c r="AN310" i="2" a="1"/>
  <c r="AO310" i="2" a="1"/>
  <c r="AP310" i="2" a="1"/>
  <c r="AQ310" i="2" a="1"/>
  <c r="AR310" i="2" a="1"/>
  <c r="AS310" i="2" a="1"/>
  <c r="AT310" i="2" a="1"/>
  <c r="AU310" i="2" a="1"/>
  <c r="AV310" i="2" a="1"/>
  <c r="AW310" i="2" a="1"/>
  <c r="AX310" i="2" a="1"/>
  <c r="AY310" i="2" a="1"/>
  <c r="AZ310" i="2" a="1"/>
  <c r="BA310" i="2" a="1"/>
  <c r="BB310" i="2" a="1"/>
  <c r="X311" i="2" a="1"/>
  <c r="Y311" i="2" a="1"/>
  <c r="Z311" i="2" a="1"/>
  <c r="AA311" i="2" a="1"/>
  <c r="AB311" i="2" a="1"/>
  <c r="AC311" i="2" a="1"/>
  <c r="AD311" i="2" a="1"/>
  <c r="AE311" i="2" a="1"/>
  <c r="AF311" i="2" a="1"/>
  <c r="AG311" i="2" a="1"/>
  <c r="AH311" i="2" a="1"/>
  <c r="AI311" i="2" a="1"/>
  <c r="AJ311" i="2" a="1"/>
  <c r="AK311" i="2" a="1"/>
  <c r="AL311" i="2" a="1"/>
  <c r="AM311" i="2" a="1"/>
  <c r="AN311" i="2" a="1"/>
  <c r="AO311" i="2" a="1"/>
  <c r="AP311" i="2" a="1"/>
  <c r="AQ311" i="2" a="1"/>
  <c r="AR311" i="2" a="1"/>
  <c r="AS311" i="2" a="1"/>
  <c r="AT311" i="2" a="1"/>
  <c r="AU311" i="2" a="1"/>
  <c r="AV311" i="2" a="1"/>
  <c r="AW311" i="2" a="1"/>
  <c r="AX311" i="2" a="1"/>
  <c r="AY311" i="2" a="1"/>
  <c r="AZ311" i="2" a="1"/>
  <c r="BA311" i="2" a="1"/>
  <c r="BB311" i="2" a="1"/>
  <c r="X312" i="2" a="1"/>
  <c r="Y312" i="2" a="1"/>
  <c r="Z312" i="2" a="1"/>
  <c r="AA312" i="2" a="1"/>
  <c r="AB312" i="2" a="1"/>
  <c r="AC312" i="2" a="1"/>
  <c r="AD312" i="2" a="1"/>
  <c r="AE312" i="2" a="1"/>
  <c r="AF312" i="2" a="1"/>
  <c r="AG312" i="2" a="1"/>
  <c r="AH312" i="2" a="1"/>
  <c r="AI312" i="2" a="1"/>
  <c r="AJ312" i="2" a="1"/>
  <c r="AK312" i="2" a="1"/>
  <c r="AL312" i="2" a="1"/>
  <c r="AM312" i="2" a="1"/>
  <c r="AN312" i="2" a="1"/>
  <c r="AO312" i="2" a="1"/>
  <c r="AP312" i="2" a="1"/>
  <c r="AQ312" i="2" a="1"/>
  <c r="AR312" i="2" a="1"/>
  <c r="AS312" i="2" a="1"/>
  <c r="AT312" i="2" a="1"/>
  <c r="AU312" i="2" a="1"/>
  <c r="AV312" i="2" a="1"/>
  <c r="AW312" i="2" a="1"/>
  <c r="AX312" i="2" a="1"/>
  <c r="AY312" i="2" a="1"/>
  <c r="AZ312" i="2" a="1"/>
  <c r="BA312" i="2" a="1"/>
  <c r="BB312" i="2" a="1"/>
  <c r="X313" i="2" a="1"/>
  <c r="Y313" i="2" a="1"/>
  <c r="Z313" i="2" a="1"/>
  <c r="AA313" i="2" a="1"/>
  <c r="AB313" i="2" a="1"/>
  <c r="AC313" i="2" a="1"/>
  <c r="AD313" i="2" a="1"/>
  <c r="AE313" i="2" a="1"/>
  <c r="AF313" i="2" a="1"/>
  <c r="AG313" i="2" a="1"/>
  <c r="AH313" i="2" a="1"/>
  <c r="AI313" i="2" a="1"/>
  <c r="AJ313" i="2" a="1"/>
  <c r="AK313" i="2" a="1"/>
  <c r="AL313" i="2" a="1"/>
  <c r="AM313" i="2" a="1"/>
  <c r="AN313" i="2" a="1"/>
  <c r="AO313" i="2" a="1"/>
  <c r="AP313" i="2" a="1"/>
  <c r="AQ313" i="2" a="1"/>
  <c r="AR313" i="2" a="1"/>
  <c r="AS313" i="2" a="1"/>
  <c r="AT313" i="2" a="1"/>
  <c r="AU313" i="2" a="1"/>
  <c r="AV313" i="2" a="1"/>
  <c r="AW313" i="2" a="1"/>
  <c r="AX313" i="2" a="1"/>
  <c r="AY313" i="2" a="1"/>
  <c r="AZ313" i="2" a="1"/>
  <c r="BA313" i="2" a="1"/>
  <c r="BB313" i="2" a="1"/>
  <c r="X314" i="2" a="1"/>
  <c r="Y314" i="2" a="1"/>
  <c r="Z314" i="2" a="1"/>
  <c r="AA314" i="2" a="1"/>
  <c r="AB314" i="2" a="1"/>
  <c r="AC314" i="2" a="1"/>
  <c r="AD314" i="2" a="1"/>
  <c r="AE314" i="2" a="1"/>
  <c r="AF314" i="2" a="1"/>
  <c r="AG314" i="2" a="1"/>
  <c r="AH314" i="2" a="1"/>
  <c r="AI314" i="2" a="1"/>
  <c r="AJ314" i="2" a="1"/>
  <c r="AK314" i="2" a="1"/>
  <c r="AL314" i="2" a="1"/>
  <c r="AM314" i="2" a="1"/>
  <c r="AN314" i="2" a="1"/>
  <c r="AO314" i="2" a="1"/>
  <c r="AP314" i="2" a="1"/>
  <c r="AQ314" i="2" a="1"/>
  <c r="AR314" i="2" a="1"/>
  <c r="AS314" i="2" a="1"/>
  <c r="AT314" i="2" a="1"/>
  <c r="AU314" i="2" a="1"/>
  <c r="AV314" i="2" a="1"/>
  <c r="AW314" i="2" a="1"/>
  <c r="AX314" i="2" a="1"/>
  <c r="AY314" i="2" a="1"/>
  <c r="AZ314" i="2" a="1"/>
  <c r="BA314" i="2" a="1"/>
  <c r="BB314" i="2" a="1"/>
  <c r="X315" i="2" a="1"/>
  <c r="Y315" i="2" a="1"/>
  <c r="Z315" i="2" a="1"/>
  <c r="AA315" i="2" a="1"/>
  <c r="AB315" i="2" a="1"/>
  <c r="AC315" i="2" a="1"/>
  <c r="AD315" i="2" a="1"/>
  <c r="AE315" i="2" a="1"/>
  <c r="AF315" i="2" a="1"/>
  <c r="AG315" i="2" a="1"/>
  <c r="AH315" i="2" a="1"/>
  <c r="AI315" i="2" a="1"/>
  <c r="AJ315" i="2" a="1"/>
  <c r="AK315" i="2" a="1"/>
  <c r="AL315" i="2" a="1"/>
  <c r="AM315" i="2" a="1"/>
  <c r="AN315" i="2" a="1"/>
  <c r="AO315" i="2" a="1"/>
  <c r="AP315" i="2" a="1"/>
  <c r="AQ315" i="2" a="1"/>
  <c r="AR315" i="2" a="1"/>
  <c r="AS315" i="2" a="1"/>
  <c r="AT315" i="2" a="1"/>
  <c r="AU315" i="2" a="1"/>
  <c r="AV315" i="2" a="1"/>
  <c r="AW315" i="2" a="1"/>
  <c r="AX315" i="2" a="1"/>
  <c r="AY315" i="2" a="1"/>
  <c r="AZ315" i="2" a="1"/>
  <c r="BA315" i="2" a="1"/>
  <c r="BB315" i="2" a="1"/>
  <c r="X316" i="2" a="1"/>
  <c r="Y316" i="2" a="1"/>
  <c r="Z316" i="2" a="1"/>
  <c r="AA316" i="2" a="1"/>
  <c r="AB316" i="2" a="1"/>
  <c r="AC316" i="2" a="1"/>
  <c r="AD316" i="2" a="1"/>
  <c r="AE316" i="2" a="1"/>
  <c r="AF316" i="2" a="1"/>
  <c r="AG316" i="2" a="1"/>
  <c r="AH316" i="2" a="1"/>
  <c r="AI316" i="2" a="1"/>
  <c r="AJ316" i="2" a="1"/>
  <c r="AK316" i="2" a="1"/>
  <c r="AL316" i="2" a="1"/>
  <c r="AM316" i="2" a="1"/>
  <c r="AN316" i="2" a="1"/>
  <c r="AO316" i="2" a="1"/>
  <c r="AP316" i="2" a="1"/>
  <c r="AQ316" i="2" a="1"/>
  <c r="AR316" i="2" a="1"/>
  <c r="AS316" i="2" a="1"/>
  <c r="AT316" i="2" a="1"/>
  <c r="AU316" i="2" a="1"/>
  <c r="AV316" i="2" a="1"/>
  <c r="AW316" i="2" a="1"/>
  <c r="AX316" i="2" a="1"/>
  <c r="AY316" i="2" a="1"/>
  <c r="AZ316" i="2" a="1"/>
  <c r="BA316" i="2" a="1"/>
  <c r="BB316" i="2" a="1"/>
  <c r="X317" i="2" a="1"/>
  <c r="Y317" i="2" a="1"/>
  <c r="Z317" i="2" a="1"/>
  <c r="AA317" i="2" a="1"/>
  <c r="AB317" i="2" a="1"/>
  <c r="AC317" i="2" a="1"/>
  <c r="AD317" i="2" a="1"/>
  <c r="AE317" i="2" a="1"/>
  <c r="AF317" i="2" a="1"/>
  <c r="AG317" i="2" a="1"/>
  <c r="AH317" i="2" a="1"/>
  <c r="AI317" i="2" a="1"/>
  <c r="AJ317" i="2" a="1"/>
  <c r="AK317" i="2" a="1"/>
  <c r="AL317" i="2" a="1"/>
  <c r="AM317" i="2" a="1"/>
  <c r="AN317" i="2" a="1"/>
  <c r="AO317" i="2" a="1"/>
  <c r="AP317" i="2" a="1"/>
  <c r="AQ317" i="2" a="1"/>
  <c r="AR317" i="2" a="1"/>
  <c r="AS317" i="2" a="1"/>
  <c r="AT317" i="2" a="1"/>
  <c r="AU317" i="2" a="1"/>
  <c r="AV317" i="2" a="1"/>
  <c r="AW317" i="2" a="1"/>
  <c r="AX317" i="2" a="1"/>
  <c r="AY317" i="2" a="1"/>
  <c r="AZ317" i="2" a="1"/>
  <c r="BA317" i="2" a="1"/>
  <c r="BB317" i="2" a="1"/>
  <c r="X318" i="2" a="1"/>
  <c r="Y318" i="2" a="1"/>
  <c r="Z318" i="2" a="1"/>
  <c r="AA318" i="2" a="1"/>
  <c r="AB318" i="2" a="1"/>
  <c r="AC318" i="2" a="1"/>
  <c r="AD318" i="2" a="1"/>
  <c r="AE318" i="2" a="1"/>
  <c r="AF318" i="2" a="1"/>
  <c r="AG318" i="2" a="1"/>
  <c r="AH318" i="2" a="1"/>
  <c r="AI318" i="2" a="1"/>
  <c r="AJ318" i="2" a="1"/>
  <c r="AK318" i="2" a="1"/>
  <c r="AL318" i="2" a="1"/>
  <c r="AM318" i="2" a="1"/>
  <c r="AN318" i="2" a="1"/>
  <c r="AO318" i="2" a="1"/>
  <c r="AP318" i="2" a="1"/>
  <c r="AQ318" i="2" a="1"/>
  <c r="AR318" i="2" a="1"/>
  <c r="AS318" i="2" a="1"/>
  <c r="AT318" i="2" a="1"/>
  <c r="AU318" i="2" a="1"/>
  <c r="AV318" i="2" a="1"/>
  <c r="AW318" i="2" a="1"/>
  <c r="AX318" i="2" a="1"/>
  <c r="AY318" i="2" a="1"/>
  <c r="AZ318" i="2" a="1"/>
  <c r="BA318" i="2" a="1"/>
  <c r="BB318" i="2" a="1"/>
  <c r="X319" i="2" a="1"/>
  <c r="Y319" i="2" a="1"/>
  <c r="Z319" i="2" a="1"/>
  <c r="AA319" i="2" a="1"/>
  <c r="AB319" i="2" a="1"/>
  <c r="AC319" i="2" a="1"/>
  <c r="AD319" i="2" a="1"/>
  <c r="AE319" i="2" a="1"/>
  <c r="AF319" i="2" a="1"/>
  <c r="AG319" i="2" a="1"/>
  <c r="AH319" i="2" a="1"/>
  <c r="AI319" i="2" a="1"/>
  <c r="AJ319" i="2" a="1"/>
  <c r="AK319" i="2" a="1"/>
  <c r="AL319" i="2" a="1"/>
  <c r="AM319" i="2" a="1"/>
  <c r="AN319" i="2" a="1"/>
  <c r="AO319" i="2" a="1"/>
  <c r="AP319" i="2" a="1"/>
  <c r="AQ319" i="2" a="1"/>
  <c r="AR319" i="2" a="1"/>
  <c r="AS319" i="2" a="1"/>
  <c r="AT319" i="2" a="1"/>
  <c r="AU319" i="2" a="1"/>
  <c r="AV319" i="2" a="1"/>
  <c r="AW319" i="2" a="1"/>
  <c r="AX319" i="2" a="1"/>
  <c r="AY319" i="2" a="1"/>
  <c r="AZ319" i="2" a="1"/>
  <c r="BA319" i="2" a="1"/>
  <c r="BB319" i="2" a="1"/>
  <c r="X320" i="2" a="1"/>
  <c r="Y320" i="2" a="1"/>
  <c r="Z320" i="2" a="1"/>
  <c r="AA320" i="2" a="1"/>
  <c r="AB320" i="2" a="1"/>
  <c r="AC320" i="2" a="1"/>
  <c r="AD320" i="2" a="1"/>
  <c r="AE320" i="2" a="1"/>
  <c r="AF320" i="2" a="1"/>
  <c r="AG320" i="2" a="1"/>
  <c r="AH320" i="2" a="1"/>
  <c r="AI320" i="2" a="1"/>
  <c r="AJ320" i="2" a="1"/>
  <c r="AK320" i="2" a="1"/>
  <c r="AL320" i="2" a="1"/>
  <c r="AM320" i="2" a="1"/>
  <c r="AN320" i="2" a="1"/>
  <c r="AO320" i="2" a="1"/>
  <c r="AP320" i="2" a="1"/>
  <c r="AQ320" i="2" a="1"/>
  <c r="AR320" i="2" a="1"/>
  <c r="AS320" i="2" a="1"/>
  <c r="AT320" i="2" a="1"/>
  <c r="AU320" i="2" a="1"/>
  <c r="AV320" i="2" a="1"/>
  <c r="AW320" i="2" a="1"/>
  <c r="AX320" i="2" a="1"/>
  <c r="AY320" i="2" a="1"/>
  <c r="AZ320" i="2" a="1"/>
  <c r="BA320" i="2" a="1"/>
  <c r="BB320" i="2" a="1"/>
  <c r="X321" i="2" a="1"/>
  <c r="Y321" i="2" a="1"/>
  <c r="Z321" i="2" a="1"/>
  <c r="AA321" i="2" a="1"/>
  <c r="AB321" i="2" a="1"/>
  <c r="AC321" i="2" a="1"/>
  <c r="AD321" i="2" a="1"/>
  <c r="AE321" i="2" a="1"/>
  <c r="AF321" i="2" a="1"/>
  <c r="AG321" i="2" a="1"/>
  <c r="AH321" i="2" a="1"/>
  <c r="AI321" i="2" a="1"/>
  <c r="AJ321" i="2" a="1"/>
  <c r="AK321" i="2" a="1"/>
  <c r="AL321" i="2" a="1"/>
  <c r="AM321" i="2" a="1"/>
  <c r="AN321" i="2" a="1"/>
  <c r="AO321" i="2" a="1"/>
  <c r="AP321" i="2" a="1"/>
  <c r="AQ321" i="2" a="1"/>
  <c r="AR321" i="2" a="1"/>
  <c r="AS321" i="2" a="1"/>
  <c r="AT321" i="2" a="1"/>
  <c r="AU321" i="2" a="1"/>
  <c r="AV321" i="2" a="1"/>
  <c r="AW321" i="2" a="1"/>
  <c r="AX321" i="2" a="1"/>
  <c r="AY321" i="2" a="1"/>
  <c r="AZ321" i="2" a="1"/>
  <c r="BA321" i="2" a="1"/>
  <c r="BB321" i="2" a="1"/>
  <c r="X322" i="2" a="1"/>
  <c r="Y322" i="2" a="1"/>
  <c r="Z322" i="2" a="1"/>
  <c r="AA322" i="2" a="1"/>
  <c r="AB322" i="2" a="1"/>
  <c r="AC322" i="2" a="1"/>
  <c r="AD322" i="2" a="1"/>
  <c r="AE322" i="2" a="1"/>
  <c r="AF322" i="2" a="1"/>
  <c r="AG322" i="2" a="1"/>
  <c r="AH322" i="2" a="1"/>
  <c r="AI322" i="2" a="1"/>
  <c r="AJ322" i="2" a="1"/>
  <c r="AK322" i="2" a="1"/>
  <c r="AL322" i="2" a="1"/>
  <c r="AM322" i="2" a="1"/>
  <c r="AN322" i="2" a="1"/>
  <c r="AO322" i="2" a="1"/>
  <c r="AP322" i="2" a="1"/>
  <c r="AQ322" i="2" a="1"/>
  <c r="AR322" i="2" a="1"/>
  <c r="AS322" i="2" a="1"/>
  <c r="AT322" i="2" a="1"/>
  <c r="AU322" i="2" a="1"/>
  <c r="AV322" i="2" a="1"/>
  <c r="AW322" i="2" a="1"/>
  <c r="AX322" i="2" a="1"/>
  <c r="AY322" i="2" a="1"/>
  <c r="AZ322" i="2" a="1"/>
  <c r="BA322" i="2" a="1"/>
  <c r="BB322" i="2" a="1"/>
  <c r="X323" i="2" a="1"/>
  <c r="Y323" i="2" a="1"/>
  <c r="Z323" i="2" a="1"/>
  <c r="AA323" i="2" a="1"/>
  <c r="AB323" i="2" a="1"/>
  <c r="AC323" i="2" a="1"/>
  <c r="AD323" i="2" a="1"/>
  <c r="AE323" i="2" a="1"/>
  <c r="AF323" i="2" a="1"/>
  <c r="AG323" i="2" a="1"/>
  <c r="AH323" i="2" a="1"/>
  <c r="AI323" i="2" a="1"/>
  <c r="AJ323" i="2" a="1"/>
  <c r="AK323" i="2" a="1"/>
  <c r="AL323" i="2" a="1"/>
  <c r="AM323" i="2" a="1"/>
  <c r="AN323" i="2" a="1"/>
  <c r="AO323" i="2" a="1"/>
  <c r="AP323" i="2" a="1"/>
  <c r="AQ323" i="2" a="1"/>
  <c r="AR323" i="2" a="1"/>
  <c r="AS323" i="2" a="1"/>
  <c r="AT323" i="2" a="1"/>
  <c r="AU323" i="2" a="1"/>
  <c r="AV323" i="2" a="1"/>
  <c r="AW323" i="2" a="1"/>
  <c r="AX323" i="2" a="1"/>
  <c r="AY323" i="2" a="1"/>
  <c r="AZ323" i="2" a="1"/>
  <c r="BA323" i="2" a="1"/>
  <c r="BB323" i="2" a="1"/>
  <c r="X324" i="2" a="1"/>
  <c r="Y324" i="2" a="1"/>
  <c r="Z324" i="2" a="1"/>
  <c r="AA324" i="2" a="1"/>
  <c r="AB324" i="2" a="1"/>
  <c r="AC324" i="2" a="1"/>
  <c r="AD324" i="2" a="1"/>
  <c r="AE324" i="2" a="1"/>
  <c r="AF324" i="2" a="1"/>
  <c r="AG324" i="2" a="1"/>
  <c r="AH324" i="2" a="1"/>
  <c r="AI324" i="2" a="1"/>
  <c r="AJ324" i="2" a="1"/>
  <c r="AK324" i="2" a="1"/>
  <c r="AL324" i="2" a="1"/>
  <c r="AM324" i="2" a="1"/>
  <c r="AN324" i="2" a="1"/>
  <c r="AO324" i="2" a="1"/>
  <c r="AP324" i="2" a="1"/>
  <c r="AQ324" i="2" a="1"/>
  <c r="AR324" i="2" a="1"/>
  <c r="AS324" i="2" a="1"/>
  <c r="AT324" i="2" a="1"/>
  <c r="AU324" i="2" a="1"/>
  <c r="AV324" i="2" a="1"/>
  <c r="AW324" i="2" a="1"/>
  <c r="AX324" i="2" a="1"/>
  <c r="AY324" i="2" a="1"/>
  <c r="AZ324" i="2" a="1"/>
  <c r="BA324" i="2" a="1"/>
  <c r="BB324" i="2" a="1"/>
  <c r="X325" i="2" a="1"/>
  <c r="Y325" i="2" a="1"/>
  <c r="Z325" i="2" a="1"/>
  <c r="AA325" i="2" a="1"/>
  <c r="AB325" i="2" a="1"/>
  <c r="AC325" i="2" a="1"/>
  <c r="AD325" i="2" a="1"/>
  <c r="AE325" i="2" a="1"/>
  <c r="AF325" i="2" a="1"/>
  <c r="AG325" i="2" a="1"/>
  <c r="AH325" i="2" a="1"/>
  <c r="AI325" i="2" a="1"/>
  <c r="AJ325" i="2" a="1"/>
  <c r="AK325" i="2" a="1"/>
  <c r="AL325" i="2" a="1"/>
  <c r="AM325" i="2" a="1"/>
  <c r="AN325" i="2" a="1"/>
  <c r="AO325" i="2" a="1"/>
  <c r="AP325" i="2" a="1"/>
  <c r="AQ325" i="2" a="1"/>
  <c r="AR325" i="2" a="1"/>
  <c r="AS325" i="2" a="1"/>
  <c r="AT325" i="2" a="1"/>
  <c r="AU325" i="2" a="1"/>
  <c r="AV325" i="2" a="1"/>
  <c r="AW325" i="2" a="1"/>
  <c r="AX325" i="2" a="1"/>
  <c r="AY325" i="2" a="1"/>
  <c r="AZ325" i="2" a="1"/>
  <c r="BA325" i="2" a="1"/>
  <c r="BB325" i="2" a="1"/>
  <c r="X326" i="2" a="1"/>
  <c r="Y326" i="2" a="1"/>
  <c r="Z326" i="2" a="1"/>
  <c r="AA326" i="2" a="1"/>
  <c r="AB326" i="2" a="1"/>
  <c r="AC326" i="2" a="1"/>
  <c r="AD326" i="2" a="1"/>
  <c r="AE326" i="2" a="1"/>
  <c r="AF326" i="2" a="1"/>
  <c r="AG326" i="2" a="1"/>
  <c r="AH326" i="2" a="1"/>
  <c r="AI326" i="2" a="1"/>
  <c r="AJ326" i="2" a="1"/>
  <c r="AK326" i="2" a="1"/>
  <c r="AL326" i="2" a="1"/>
  <c r="AM326" i="2" a="1"/>
  <c r="AN326" i="2" a="1"/>
  <c r="AO326" i="2" a="1"/>
  <c r="AP326" i="2" a="1"/>
  <c r="AQ326" i="2" a="1"/>
  <c r="AR326" i="2" a="1"/>
  <c r="AS326" i="2" a="1"/>
  <c r="AT326" i="2" a="1"/>
  <c r="AU326" i="2" a="1"/>
  <c r="AV326" i="2" a="1"/>
  <c r="AW326" i="2" a="1"/>
  <c r="AX326" i="2" a="1"/>
  <c r="AY326" i="2" a="1"/>
  <c r="AZ326" i="2" a="1"/>
  <c r="BA326" i="2" a="1"/>
  <c r="BB326" i="2" a="1"/>
  <c r="X327" i="2" a="1"/>
  <c r="Y327" i="2" a="1"/>
  <c r="Z327" i="2" a="1"/>
  <c r="AA327" i="2" a="1"/>
  <c r="AB327" i="2" a="1"/>
  <c r="AC327" i="2" a="1"/>
  <c r="AD327" i="2" a="1"/>
  <c r="AE327" i="2" a="1"/>
  <c r="AF327" i="2" a="1"/>
  <c r="AG327" i="2" a="1"/>
  <c r="AH327" i="2" a="1"/>
  <c r="AI327" i="2" a="1"/>
  <c r="AJ327" i="2" a="1"/>
  <c r="AK327" i="2" a="1"/>
  <c r="AL327" i="2" a="1"/>
  <c r="AM327" i="2" a="1"/>
  <c r="AN327" i="2" a="1"/>
  <c r="AO327" i="2" a="1"/>
  <c r="AP327" i="2" a="1"/>
  <c r="AQ327" i="2" a="1"/>
  <c r="AR327" i="2" a="1"/>
  <c r="AS327" i="2" a="1"/>
  <c r="AT327" i="2" a="1"/>
  <c r="AU327" i="2" a="1"/>
  <c r="AV327" i="2" a="1"/>
  <c r="AW327" i="2" a="1"/>
  <c r="AX327" i="2" a="1"/>
  <c r="AY327" i="2" a="1"/>
  <c r="AZ327" i="2" a="1"/>
  <c r="BA327" i="2" a="1"/>
  <c r="BB327" i="2" a="1"/>
  <c r="X328" i="2" a="1"/>
  <c r="Y328" i="2" a="1"/>
  <c r="Z328" i="2" a="1"/>
  <c r="AA328" i="2" a="1"/>
  <c r="AB328" i="2" a="1"/>
  <c r="AC328" i="2" a="1"/>
  <c r="AD328" i="2" a="1"/>
  <c r="AE328" i="2" a="1"/>
  <c r="AF328" i="2" a="1"/>
  <c r="AG328" i="2" a="1"/>
  <c r="AH328" i="2" a="1"/>
  <c r="AI328" i="2" a="1"/>
  <c r="AJ328" i="2" a="1"/>
  <c r="AK328" i="2" a="1"/>
  <c r="AL328" i="2" a="1"/>
  <c r="AM328" i="2" a="1"/>
  <c r="AN328" i="2" a="1"/>
  <c r="AO328" i="2" a="1"/>
  <c r="AP328" i="2" a="1"/>
  <c r="AQ328" i="2" a="1"/>
  <c r="AR328" i="2" a="1"/>
  <c r="AS328" i="2" a="1"/>
  <c r="AT328" i="2" a="1"/>
  <c r="AU328" i="2" a="1"/>
  <c r="AV328" i="2" a="1"/>
  <c r="AW328" i="2" a="1"/>
  <c r="AX328" i="2" a="1"/>
  <c r="AY328" i="2" a="1"/>
  <c r="AZ328" i="2" a="1"/>
  <c r="BA328" i="2" a="1"/>
  <c r="BB328" i="2" a="1"/>
  <c r="X329" i="2" a="1"/>
  <c r="Y329" i="2" a="1"/>
  <c r="Z329" i="2" a="1"/>
  <c r="AA329" i="2" a="1"/>
  <c r="AB329" i="2" a="1"/>
  <c r="AC329" i="2" a="1"/>
  <c r="AD329" i="2" a="1"/>
  <c r="AE329" i="2" a="1"/>
  <c r="AF329" i="2" a="1"/>
  <c r="AG329" i="2" a="1"/>
  <c r="AH329" i="2" a="1"/>
  <c r="AI329" i="2" a="1"/>
  <c r="AJ329" i="2" a="1"/>
  <c r="AK329" i="2" a="1"/>
  <c r="AL329" i="2" a="1"/>
  <c r="AM329" i="2" a="1"/>
  <c r="AN329" i="2" a="1"/>
  <c r="AO329" i="2" a="1"/>
  <c r="AP329" i="2" a="1"/>
  <c r="AQ329" i="2" a="1"/>
  <c r="AR329" i="2" a="1"/>
  <c r="AS329" i="2" a="1"/>
  <c r="AT329" i="2" a="1"/>
  <c r="AU329" i="2" a="1"/>
  <c r="AV329" i="2" a="1"/>
  <c r="AW329" i="2" a="1"/>
  <c r="AX329" i="2" a="1"/>
  <c r="AY329" i="2" a="1"/>
  <c r="AZ329" i="2" a="1"/>
  <c r="BA329" i="2" a="1"/>
  <c r="BB329" i="2" a="1"/>
  <c r="X330" i="2" a="1"/>
  <c r="Y330" i="2" a="1"/>
  <c r="Z330" i="2" a="1"/>
  <c r="AA330" i="2" a="1"/>
  <c r="AB330" i="2" a="1"/>
  <c r="AC330" i="2" a="1"/>
  <c r="AD330" i="2" a="1"/>
  <c r="AE330" i="2" a="1"/>
  <c r="AF330" i="2" a="1"/>
  <c r="AG330" i="2" a="1"/>
  <c r="AH330" i="2" a="1"/>
  <c r="AI330" i="2" a="1"/>
  <c r="AJ330" i="2" a="1"/>
  <c r="AK330" i="2" a="1"/>
  <c r="AL330" i="2" a="1"/>
  <c r="AM330" i="2" a="1"/>
  <c r="AN330" i="2" a="1"/>
  <c r="AO330" i="2" a="1"/>
  <c r="AP330" i="2" a="1"/>
  <c r="AQ330" i="2" a="1"/>
  <c r="AR330" i="2" a="1"/>
  <c r="AS330" i="2" a="1"/>
  <c r="AT330" i="2" a="1"/>
  <c r="AU330" i="2" a="1"/>
  <c r="AV330" i="2" a="1"/>
  <c r="AW330" i="2" a="1"/>
  <c r="AX330" i="2" a="1"/>
  <c r="AY330" i="2" a="1"/>
  <c r="AZ330" i="2" a="1"/>
  <c r="BA330" i="2" a="1"/>
  <c r="BB330" i="2" a="1"/>
  <c r="X331" i="2" a="1"/>
  <c r="Y331" i="2" a="1"/>
  <c r="Z331" i="2" a="1"/>
  <c r="AA331" i="2" a="1"/>
  <c r="AB331" i="2" a="1"/>
  <c r="AC331" i="2" a="1"/>
  <c r="AD331" i="2" a="1"/>
  <c r="AE331" i="2" a="1"/>
  <c r="AF331" i="2" a="1"/>
  <c r="AG331" i="2" a="1"/>
  <c r="AH331" i="2" a="1"/>
  <c r="AI331" i="2" a="1"/>
  <c r="AJ331" i="2" a="1"/>
  <c r="AK331" i="2" a="1"/>
  <c r="AL331" i="2" a="1"/>
  <c r="AM331" i="2" a="1"/>
  <c r="AN331" i="2" a="1"/>
  <c r="AO331" i="2" a="1"/>
  <c r="AP331" i="2" a="1"/>
  <c r="AQ331" i="2" a="1"/>
  <c r="AR331" i="2" a="1"/>
  <c r="AS331" i="2" a="1"/>
  <c r="AT331" i="2" a="1"/>
  <c r="AU331" i="2" a="1"/>
  <c r="AV331" i="2" a="1"/>
  <c r="AW331" i="2" a="1"/>
  <c r="AX331" i="2" a="1"/>
  <c r="AY331" i="2" a="1"/>
  <c r="AZ331" i="2" a="1"/>
  <c r="BA331" i="2" a="1"/>
  <c r="BB331" i="2" a="1"/>
  <c r="X332" i="2" a="1"/>
  <c r="Y332" i="2" a="1"/>
  <c r="Z332" i="2" a="1"/>
  <c r="AA332" i="2" a="1"/>
  <c r="AB332" i="2" a="1"/>
  <c r="AC332" i="2" a="1"/>
  <c r="AD332" i="2" a="1"/>
  <c r="AE332" i="2" a="1"/>
  <c r="AF332" i="2" a="1"/>
  <c r="AG332" i="2" a="1"/>
  <c r="AH332" i="2" a="1"/>
  <c r="AI332" i="2" a="1"/>
  <c r="AJ332" i="2" a="1"/>
  <c r="AK332" i="2" a="1"/>
  <c r="AL332" i="2" a="1"/>
  <c r="AM332" i="2" a="1"/>
  <c r="AN332" i="2" a="1"/>
  <c r="AO332" i="2" a="1"/>
  <c r="AP332" i="2" a="1"/>
  <c r="AQ332" i="2" a="1"/>
  <c r="AR332" i="2" a="1"/>
  <c r="AS332" i="2" a="1"/>
  <c r="AT332" i="2" a="1"/>
  <c r="AU332" i="2" a="1"/>
  <c r="AV332" i="2" a="1"/>
  <c r="AW332" i="2" a="1"/>
  <c r="AX332" i="2" a="1"/>
  <c r="AY332" i="2" a="1"/>
  <c r="AZ332" i="2" a="1"/>
  <c r="BA332" i="2" a="1"/>
  <c r="BB332" i="2" a="1"/>
  <c r="X333" i="2" a="1"/>
  <c r="Y333" i="2" a="1"/>
  <c r="Z333" i="2" a="1"/>
  <c r="AA333" i="2" a="1"/>
  <c r="AB333" i="2" a="1"/>
  <c r="AC333" i="2" a="1"/>
  <c r="AD333" i="2" a="1"/>
  <c r="AE333" i="2" a="1"/>
  <c r="AF333" i="2" a="1"/>
  <c r="AG333" i="2" a="1"/>
  <c r="AH333" i="2" a="1"/>
  <c r="AI333" i="2" a="1"/>
  <c r="AJ333" i="2" a="1"/>
  <c r="AK333" i="2" a="1"/>
  <c r="AL333" i="2" a="1"/>
  <c r="AM333" i="2" a="1"/>
  <c r="AN333" i="2" a="1"/>
  <c r="AO333" i="2" a="1"/>
  <c r="AP333" i="2" a="1"/>
  <c r="AQ333" i="2" a="1"/>
  <c r="AR333" i="2" a="1"/>
  <c r="AS333" i="2" a="1"/>
  <c r="AT333" i="2" a="1"/>
  <c r="AU333" i="2" a="1"/>
  <c r="AV333" i="2" a="1"/>
  <c r="AW333" i="2" a="1"/>
  <c r="AX333" i="2" a="1"/>
  <c r="AY333" i="2" a="1"/>
  <c r="AZ333" i="2" a="1"/>
  <c r="BA333" i="2" a="1"/>
  <c r="BB333" i="2" a="1"/>
  <c r="X334" i="2" a="1"/>
  <c r="Y334" i="2" a="1"/>
  <c r="Z334" i="2" a="1"/>
  <c r="AA334" i="2" a="1"/>
  <c r="AB334" i="2" a="1"/>
  <c r="AC334" i="2" a="1"/>
  <c r="AD334" i="2" a="1"/>
  <c r="AE334" i="2" a="1"/>
  <c r="AF334" i="2" a="1"/>
  <c r="AG334" i="2" a="1"/>
  <c r="AH334" i="2" a="1"/>
  <c r="AI334" i="2" a="1"/>
  <c r="AJ334" i="2" a="1"/>
  <c r="AK334" i="2" a="1"/>
  <c r="AL334" i="2" a="1"/>
  <c r="AM334" i="2" a="1"/>
  <c r="AN334" i="2" a="1"/>
  <c r="AO334" i="2" a="1"/>
  <c r="AP334" i="2" a="1"/>
  <c r="AQ334" i="2" a="1"/>
  <c r="AR334" i="2" a="1"/>
  <c r="AS334" i="2" a="1"/>
  <c r="AT334" i="2" a="1"/>
  <c r="AU334" i="2" a="1"/>
  <c r="AV334" i="2" a="1"/>
  <c r="AW334" i="2" a="1"/>
  <c r="AX334" i="2" a="1"/>
  <c r="AY334" i="2" a="1"/>
  <c r="AZ334" i="2" a="1"/>
  <c r="BA334" i="2" a="1"/>
  <c r="BB334" i="2" a="1"/>
  <c r="X335" i="2" a="1"/>
  <c r="Y335" i="2" a="1"/>
  <c r="Z335" i="2" a="1"/>
  <c r="AA335" i="2" a="1"/>
  <c r="AB335" i="2" a="1"/>
  <c r="AC335" i="2" a="1"/>
  <c r="AD335" i="2" a="1"/>
  <c r="AE335" i="2" a="1"/>
  <c r="AF335" i="2" a="1"/>
  <c r="AG335" i="2" a="1"/>
  <c r="AH335" i="2" a="1"/>
  <c r="AI335" i="2" a="1"/>
  <c r="AJ335" i="2" a="1"/>
  <c r="AK335" i="2" a="1"/>
  <c r="AL335" i="2" a="1"/>
  <c r="AM335" i="2" a="1"/>
  <c r="AN335" i="2" a="1"/>
  <c r="AO335" i="2" a="1"/>
  <c r="AP335" i="2" a="1"/>
  <c r="AQ335" i="2" a="1"/>
  <c r="AR335" i="2" a="1"/>
  <c r="AS335" i="2" a="1"/>
  <c r="AT335" i="2" a="1"/>
  <c r="AU335" i="2" a="1"/>
  <c r="AV335" i="2" a="1"/>
  <c r="AW335" i="2" a="1"/>
  <c r="AX335" i="2" a="1"/>
  <c r="AY335" i="2" a="1"/>
  <c r="AZ335" i="2" a="1"/>
  <c r="BA335" i="2" a="1"/>
  <c r="BB335" i="2" a="1"/>
  <c r="X336" i="2" a="1"/>
  <c r="Y336" i="2" a="1"/>
  <c r="Z336" i="2" a="1"/>
  <c r="AA336" i="2" a="1"/>
  <c r="AB336" i="2" a="1"/>
  <c r="AC336" i="2" a="1"/>
  <c r="AD336" i="2" a="1"/>
  <c r="AE336" i="2" a="1"/>
  <c r="AF336" i="2" a="1"/>
  <c r="AG336" i="2" a="1"/>
  <c r="AH336" i="2" a="1"/>
  <c r="AI336" i="2" a="1"/>
  <c r="AJ336" i="2" a="1"/>
  <c r="AK336" i="2" a="1"/>
  <c r="AL336" i="2" a="1"/>
  <c r="AM336" i="2" a="1"/>
  <c r="AN336" i="2" a="1"/>
  <c r="AO336" i="2" a="1"/>
  <c r="AP336" i="2" a="1"/>
  <c r="AQ336" i="2" a="1"/>
  <c r="AR336" i="2" a="1"/>
  <c r="AS336" i="2" a="1"/>
  <c r="AT336" i="2" a="1"/>
  <c r="AU336" i="2" a="1"/>
  <c r="AV336" i="2" a="1"/>
  <c r="AW336" i="2" a="1"/>
  <c r="AX336" i="2" a="1"/>
  <c r="AY336" i="2" a="1"/>
  <c r="AZ336" i="2" a="1"/>
  <c r="BA336" i="2" a="1"/>
  <c r="BB336" i="2" a="1"/>
  <c r="X337" i="2" a="1"/>
  <c r="Y337" i="2" a="1"/>
  <c r="Z337" i="2" a="1"/>
  <c r="AA337" i="2" a="1"/>
  <c r="AB337" i="2" a="1"/>
  <c r="AC337" i="2" a="1"/>
  <c r="AD337" i="2" a="1"/>
  <c r="AE337" i="2" a="1"/>
  <c r="AF337" i="2" a="1"/>
  <c r="AG337" i="2" a="1"/>
  <c r="AH337" i="2" a="1"/>
  <c r="AI337" i="2" a="1"/>
  <c r="AJ337" i="2" a="1"/>
  <c r="AK337" i="2" a="1"/>
  <c r="AL337" i="2" a="1"/>
  <c r="AM337" i="2" a="1"/>
  <c r="AN337" i="2" a="1"/>
  <c r="AO337" i="2" a="1"/>
  <c r="AP337" i="2" a="1"/>
  <c r="AQ337" i="2" a="1"/>
  <c r="AR337" i="2" a="1"/>
  <c r="AS337" i="2" a="1"/>
  <c r="AT337" i="2" a="1"/>
  <c r="AU337" i="2" a="1"/>
  <c r="AV337" i="2" a="1"/>
  <c r="AW337" i="2" a="1"/>
  <c r="AX337" i="2" a="1"/>
  <c r="AY337" i="2" a="1"/>
  <c r="AZ337" i="2" a="1"/>
  <c r="BA337" i="2" a="1"/>
  <c r="BB337" i="2" a="1"/>
  <c r="X338" i="2" a="1"/>
  <c r="Y338" i="2" a="1"/>
  <c r="Z338" i="2" a="1"/>
  <c r="AA338" i="2" a="1"/>
  <c r="AB338" i="2" a="1"/>
  <c r="AC338" i="2" a="1"/>
  <c r="AD338" i="2" a="1"/>
  <c r="AE338" i="2" a="1"/>
  <c r="AF338" i="2" a="1"/>
  <c r="AG338" i="2" a="1"/>
  <c r="AH338" i="2" a="1"/>
  <c r="AI338" i="2" a="1"/>
  <c r="AJ338" i="2" a="1"/>
  <c r="AK338" i="2" a="1"/>
  <c r="AL338" i="2" a="1"/>
  <c r="AM338" i="2" a="1"/>
  <c r="AN338" i="2" a="1"/>
  <c r="AO338" i="2" a="1"/>
  <c r="AP338" i="2" a="1"/>
  <c r="AQ338" i="2" a="1"/>
  <c r="AR338" i="2" a="1"/>
  <c r="AS338" i="2" a="1"/>
  <c r="AT338" i="2" a="1"/>
  <c r="AU338" i="2" a="1"/>
  <c r="AV338" i="2" a="1"/>
  <c r="AW338" i="2" a="1"/>
  <c r="AX338" i="2" a="1"/>
  <c r="AY338" i="2" a="1"/>
  <c r="AZ338" i="2" a="1"/>
  <c r="BA338" i="2" a="1"/>
  <c r="BB338" i="2" a="1"/>
  <c r="X339" i="2" a="1"/>
  <c r="Y339" i="2" a="1"/>
  <c r="Z339" i="2" a="1"/>
  <c r="AA339" i="2" a="1"/>
  <c r="AB339" i="2" a="1"/>
  <c r="AC339" i="2" a="1"/>
  <c r="AD339" i="2" a="1"/>
  <c r="AE339" i="2" a="1"/>
  <c r="AF339" i="2" a="1"/>
  <c r="AG339" i="2" a="1"/>
  <c r="AH339" i="2" a="1"/>
  <c r="AI339" i="2" a="1"/>
  <c r="AJ339" i="2" a="1"/>
  <c r="AK339" i="2" a="1"/>
  <c r="AL339" i="2" a="1"/>
  <c r="AM339" i="2" a="1"/>
  <c r="AN339" i="2" a="1"/>
  <c r="AO339" i="2" a="1"/>
  <c r="AP339" i="2" a="1"/>
  <c r="AQ339" i="2" a="1"/>
  <c r="AR339" i="2" a="1"/>
  <c r="AS339" i="2" a="1"/>
  <c r="AT339" i="2" a="1"/>
  <c r="AU339" i="2" a="1"/>
  <c r="AV339" i="2" a="1"/>
  <c r="AW339" i="2" a="1"/>
  <c r="AX339" i="2" a="1"/>
  <c r="AY339" i="2" a="1"/>
  <c r="AZ339" i="2" a="1"/>
  <c r="BA339" i="2" a="1"/>
  <c r="BB339" i="2" a="1"/>
  <c r="X340" i="2" a="1"/>
  <c r="Y340" i="2" a="1"/>
  <c r="Z340" i="2" a="1"/>
  <c r="AA340" i="2" a="1"/>
  <c r="AB340" i="2" a="1"/>
  <c r="AC340" i="2" a="1"/>
  <c r="AD340" i="2" a="1"/>
  <c r="AE340" i="2" a="1"/>
  <c r="AF340" i="2" a="1"/>
  <c r="AG340" i="2" a="1"/>
  <c r="AH340" i="2" a="1"/>
  <c r="AI340" i="2" a="1"/>
  <c r="AJ340" i="2" a="1"/>
  <c r="AK340" i="2" a="1"/>
  <c r="AL340" i="2" a="1"/>
  <c r="AM340" i="2" a="1"/>
  <c r="AN340" i="2" a="1"/>
  <c r="AO340" i="2" a="1"/>
  <c r="AP340" i="2" a="1"/>
  <c r="AQ340" i="2" a="1"/>
  <c r="AR340" i="2" a="1"/>
  <c r="AS340" i="2" a="1"/>
  <c r="AT340" i="2" a="1"/>
  <c r="AU340" i="2" a="1"/>
  <c r="AV340" i="2" a="1"/>
  <c r="AW340" i="2" a="1"/>
  <c r="AX340" i="2" a="1"/>
  <c r="AY340" i="2" a="1"/>
  <c r="AZ340" i="2" a="1"/>
  <c r="BA340" i="2" a="1"/>
  <c r="BB340" i="2" a="1"/>
  <c r="X341" i="2" a="1"/>
  <c r="Y341" i="2" a="1"/>
  <c r="Z341" i="2" a="1"/>
  <c r="AA341" i="2" a="1"/>
  <c r="AB341" i="2" a="1"/>
  <c r="AC341" i="2" a="1"/>
  <c r="AD341" i="2" a="1"/>
  <c r="AE341" i="2" a="1"/>
  <c r="AF341" i="2" a="1"/>
  <c r="AG341" i="2" a="1"/>
  <c r="AH341" i="2" a="1"/>
  <c r="AI341" i="2" a="1"/>
  <c r="AJ341" i="2" a="1"/>
  <c r="AK341" i="2" a="1"/>
  <c r="AL341" i="2" a="1"/>
  <c r="AM341" i="2" a="1"/>
  <c r="AN341" i="2" a="1"/>
  <c r="AO341" i="2" a="1"/>
  <c r="AP341" i="2" a="1"/>
  <c r="AQ341" i="2" a="1"/>
  <c r="AR341" i="2" a="1"/>
  <c r="AS341" i="2" a="1"/>
  <c r="AT341" i="2" a="1"/>
  <c r="AU341" i="2" a="1"/>
  <c r="AV341" i="2" a="1"/>
  <c r="AW341" i="2" a="1"/>
  <c r="AX341" i="2" a="1"/>
  <c r="AY341" i="2" a="1"/>
  <c r="AZ341" i="2" a="1"/>
  <c r="BA341" i="2" a="1"/>
  <c r="BB341" i="2" a="1"/>
  <c r="X342" i="2" a="1"/>
  <c r="Y342" i="2" a="1"/>
  <c r="Z342" i="2" a="1"/>
  <c r="AA342" i="2" a="1"/>
  <c r="AB342" i="2" a="1"/>
  <c r="AC342" i="2" a="1"/>
  <c r="AD342" i="2" a="1"/>
  <c r="AE342" i="2" a="1"/>
  <c r="AF342" i="2" a="1"/>
  <c r="AG342" i="2" a="1"/>
  <c r="AH342" i="2" a="1"/>
  <c r="AI342" i="2" a="1"/>
  <c r="AJ342" i="2" a="1"/>
  <c r="AK342" i="2" a="1"/>
  <c r="AL342" i="2" a="1"/>
  <c r="AM342" i="2" a="1"/>
  <c r="AN342" i="2" a="1"/>
  <c r="AO342" i="2" a="1"/>
  <c r="AP342" i="2" a="1"/>
  <c r="AQ342" i="2" a="1"/>
  <c r="AR342" i="2" a="1"/>
  <c r="AS342" i="2" a="1"/>
  <c r="AT342" i="2" a="1"/>
  <c r="AU342" i="2" a="1"/>
  <c r="AV342" i="2" a="1"/>
  <c r="AW342" i="2" a="1"/>
  <c r="AX342" i="2" a="1"/>
  <c r="AY342" i="2" a="1"/>
  <c r="AZ342" i="2" a="1"/>
  <c r="BA342" i="2" a="1"/>
  <c r="BB342" i="2" a="1"/>
  <c r="X343" i="2" a="1"/>
  <c r="Y343" i="2" a="1"/>
  <c r="Z343" i="2" a="1"/>
  <c r="AA343" i="2" a="1"/>
  <c r="AB343" i="2" a="1"/>
  <c r="AC343" i="2" a="1"/>
  <c r="AD343" i="2" a="1"/>
  <c r="AE343" i="2" a="1"/>
  <c r="AF343" i="2" a="1"/>
  <c r="AG343" i="2" a="1"/>
  <c r="AH343" i="2" a="1"/>
  <c r="AI343" i="2" a="1"/>
  <c r="AJ343" i="2" a="1"/>
  <c r="AK343" i="2" a="1"/>
  <c r="AL343" i="2" a="1"/>
  <c r="AM343" i="2" a="1"/>
  <c r="AN343" i="2" a="1"/>
  <c r="AO343" i="2" a="1"/>
  <c r="AP343" i="2" a="1"/>
  <c r="AQ343" i="2" a="1"/>
  <c r="AR343" i="2" a="1"/>
  <c r="AS343" i="2" a="1"/>
  <c r="AT343" i="2" a="1"/>
  <c r="AU343" i="2" a="1"/>
  <c r="AV343" i="2" a="1"/>
  <c r="AW343" i="2" a="1"/>
  <c r="AX343" i="2" a="1"/>
  <c r="AY343" i="2" a="1"/>
  <c r="AZ343" i="2" a="1"/>
  <c r="BA343" i="2" a="1"/>
  <c r="BB343" i="2" a="1"/>
  <c r="X344" i="2" a="1"/>
  <c r="Y344" i="2" a="1"/>
  <c r="Z344" i="2" a="1"/>
  <c r="AA344" i="2" a="1"/>
  <c r="AB344" i="2" a="1"/>
  <c r="AC344" i="2" a="1"/>
  <c r="AD344" i="2" a="1"/>
  <c r="AE344" i="2" a="1"/>
  <c r="AF344" i="2" a="1"/>
  <c r="AG344" i="2" a="1"/>
  <c r="AH344" i="2" a="1"/>
  <c r="AI344" i="2" a="1"/>
  <c r="AJ344" i="2" a="1"/>
  <c r="AK344" i="2" a="1"/>
  <c r="AL344" i="2" a="1"/>
  <c r="AM344" i="2" a="1"/>
  <c r="AN344" i="2" a="1"/>
  <c r="AO344" i="2" a="1"/>
  <c r="AP344" i="2" a="1"/>
  <c r="AQ344" i="2" a="1"/>
  <c r="AR344" i="2" a="1"/>
  <c r="AS344" i="2" a="1"/>
  <c r="AT344" i="2" a="1"/>
  <c r="AU344" i="2" a="1"/>
  <c r="AV344" i="2" a="1"/>
  <c r="AW344" i="2" a="1"/>
  <c r="AX344" i="2" a="1"/>
  <c r="AY344" i="2" a="1"/>
  <c r="AZ344" i="2" a="1"/>
  <c r="BA344" i="2" a="1"/>
  <c r="BB344" i="2" a="1"/>
  <c r="X345" i="2" a="1"/>
  <c r="Y345" i="2" a="1"/>
  <c r="Z345" i="2" a="1"/>
  <c r="AA345" i="2" a="1"/>
  <c r="AB345" i="2" a="1"/>
  <c r="AC345" i="2" a="1"/>
  <c r="AD345" i="2" a="1"/>
  <c r="AE345" i="2" a="1"/>
  <c r="AF345" i="2" a="1"/>
  <c r="AG345" i="2" a="1"/>
  <c r="AH345" i="2" a="1"/>
  <c r="AI345" i="2" a="1"/>
  <c r="AJ345" i="2" a="1"/>
  <c r="AK345" i="2" a="1"/>
  <c r="AL345" i="2" a="1"/>
  <c r="AM345" i="2" a="1"/>
  <c r="AN345" i="2" a="1"/>
  <c r="AO345" i="2" a="1"/>
  <c r="AP345" i="2" a="1"/>
  <c r="AQ345" i="2" a="1"/>
  <c r="AR345" i="2" a="1"/>
  <c r="AS345" i="2" a="1"/>
  <c r="AT345" i="2" a="1"/>
  <c r="AU345" i="2" a="1"/>
  <c r="AV345" i="2" a="1"/>
  <c r="AW345" i="2" a="1"/>
  <c r="AX345" i="2" a="1"/>
  <c r="AY345" i="2" a="1"/>
  <c r="AZ345" i="2" a="1"/>
  <c r="BA345" i="2" a="1"/>
  <c r="BB345" i="2" a="1"/>
  <c r="X346" i="2" a="1"/>
  <c r="Y346" i="2" a="1"/>
  <c r="Z346" i="2" a="1"/>
  <c r="AA346" i="2" a="1"/>
  <c r="AB346" i="2" a="1"/>
  <c r="AC346" i="2" a="1"/>
  <c r="AD346" i="2" a="1"/>
  <c r="AE346" i="2" a="1"/>
  <c r="AF346" i="2" a="1"/>
  <c r="AG346" i="2" a="1"/>
  <c r="AH346" i="2" a="1"/>
  <c r="AI346" i="2" a="1"/>
  <c r="AJ346" i="2" a="1"/>
  <c r="AK346" i="2" a="1"/>
  <c r="AL346" i="2" a="1"/>
  <c r="AM346" i="2" a="1"/>
  <c r="AN346" i="2" a="1"/>
  <c r="AO346" i="2" a="1"/>
  <c r="AP346" i="2" a="1"/>
  <c r="AQ346" i="2" a="1"/>
  <c r="AR346" i="2" a="1"/>
  <c r="AS346" i="2" a="1"/>
  <c r="AT346" i="2" a="1"/>
  <c r="AU346" i="2" a="1"/>
  <c r="AV346" i="2" a="1"/>
  <c r="AW346" i="2" a="1"/>
  <c r="AX346" i="2" a="1"/>
  <c r="AY346" i="2" a="1"/>
  <c r="AZ346" i="2" a="1"/>
  <c r="BA346" i="2" a="1"/>
  <c r="BB346" i="2" a="1"/>
  <c r="X347" i="2" a="1"/>
  <c r="Y347" i="2" a="1"/>
  <c r="Z347" i="2" a="1"/>
  <c r="AA347" i="2" a="1"/>
  <c r="AB347" i="2" a="1"/>
  <c r="AC347" i="2" a="1"/>
  <c r="AD347" i="2" a="1"/>
  <c r="AE347" i="2" a="1"/>
  <c r="AF347" i="2" a="1"/>
  <c r="AG347" i="2" a="1"/>
  <c r="AH347" i="2" a="1"/>
  <c r="AI347" i="2" a="1"/>
  <c r="AJ347" i="2" a="1"/>
  <c r="AK347" i="2" a="1"/>
  <c r="AL347" i="2" a="1"/>
  <c r="AM347" i="2" a="1"/>
  <c r="AN347" i="2" a="1"/>
  <c r="AO347" i="2" a="1"/>
  <c r="AP347" i="2" a="1"/>
  <c r="AQ347" i="2" a="1"/>
  <c r="AR347" i="2" a="1"/>
  <c r="AS347" i="2" a="1"/>
  <c r="AT347" i="2" a="1"/>
  <c r="AU347" i="2" a="1"/>
  <c r="AV347" i="2" a="1"/>
  <c r="AW347" i="2" a="1"/>
  <c r="AX347" i="2" a="1"/>
  <c r="AY347" i="2" a="1"/>
  <c r="AZ347" i="2" a="1"/>
  <c r="BA347" i="2" a="1"/>
  <c r="BB347" i="2" a="1"/>
  <c r="X348" i="2" a="1"/>
  <c r="Y348" i="2" a="1"/>
  <c r="Z348" i="2" a="1"/>
  <c r="AA348" i="2" a="1"/>
  <c r="AB348" i="2" a="1"/>
  <c r="AC348" i="2" a="1"/>
  <c r="AD348" i="2" a="1"/>
  <c r="AE348" i="2" a="1"/>
  <c r="AF348" i="2" a="1"/>
  <c r="AG348" i="2" a="1"/>
  <c r="AH348" i="2" a="1"/>
  <c r="AI348" i="2" a="1"/>
  <c r="AJ348" i="2" a="1"/>
  <c r="AK348" i="2" a="1"/>
  <c r="AL348" i="2" a="1"/>
  <c r="AM348" i="2" a="1"/>
  <c r="AN348" i="2" a="1"/>
  <c r="AO348" i="2" a="1"/>
  <c r="AP348" i="2" a="1"/>
  <c r="AQ348" i="2" a="1"/>
  <c r="AR348" i="2" a="1"/>
  <c r="AS348" i="2" a="1"/>
  <c r="AT348" i="2" a="1"/>
  <c r="AU348" i="2" a="1"/>
  <c r="AV348" i="2" a="1"/>
  <c r="AW348" i="2" a="1"/>
  <c r="AX348" i="2" a="1"/>
  <c r="AY348" i="2" a="1"/>
  <c r="AZ348" i="2" a="1"/>
  <c r="BA348" i="2" a="1"/>
  <c r="BB348" i="2" a="1"/>
  <c r="X349" i="2" a="1"/>
  <c r="Y349" i="2" a="1"/>
  <c r="Z349" i="2" a="1"/>
  <c r="AA349" i="2" a="1"/>
  <c r="AB349" i="2" a="1"/>
  <c r="AC349" i="2" a="1"/>
  <c r="AD349" i="2" a="1"/>
  <c r="AE349" i="2" a="1"/>
  <c r="AF349" i="2" a="1"/>
  <c r="AG349" i="2" a="1"/>
  <c r="AH349" i="2" a="1"/>
  <c r="AI349" i="2" a="1"/>
  <c r="AJ349" i="2" a="1"/>
  <c r="AK349" i="2" a="1"/>
  <c r="AL349" i="2" a="1"/>
  <c r="AM349" i="2" a="1"/>
  <c r="AN349" i="2" a="1"/>
  <c r="AO349" i="2" a="1"/>
  <c r="AP349" i="2" a="1"/>
  <c r="AQ349" i="2" a="1"/>
  <c r="AR349" i="2" a="1"/>
  <c r="AS349" i="2" a="1"/>
  <c r="AT349" i="2" a="1"/>
  <c r="AU349" i="2" a="1"/>
  <c r="AV349" i="2" a="1"/>
  <c r="AW349" i="2" a="1"/>
  <c r="AX349" i="2" a="1"/>
  <c r="AY349" i="2" a="1"/>
  <c r="AZ349" i="2" a="1"/>
  <c r="BA349" i="2" a="1"/>
  <c r="BB349" i="2" a="1"/>
  <c r="X350" i="2" a="1"/>
  <c r="Y350" i="2" a="1"/>
  <c r="Z350" i="2" a="1"/>
  <c r="AA350" i="2" a="1"/>
  <c r="AB350" i="2" a="1"/>
  <c r="AC350" i="2" a="1"/>
  <c r="AD350" i="2" a="1"/>
  <c r="AE350" i="2" a="1"/>
  <c r="AF350" i="2" a="1"/>
  <c r="AG350" i="2" a="1"/>
  <c r="AH350" i="2" a="1"/>
  <c r="AI350" i="2" a="1"/>
  <c r="AJ350" i="2" a="1"/>
  <c r="AK350" i="2" a="1"/>
  <c r="AL350" i="2" a="1"/>
  <c r="AM350" i="2" a="1"/>
  <c r="AN350" i="2" a="1"/>
  <c r="AO350" i="2" a="1"/>
  <c r="AP350" i="2" a="1"/>
  <c r="AQ350" i="2" a="1"/>
  <c r="AR350" i="2" a="1"/>
  <c r="AS350" i="2" a="1"/>
  <c r="AT350" i="2" a="1"/>
  <c r="AU350" i="2" a="1"/>
  <c r="AV350" i="2" a="1"/>
  <c r="AW350" i="2" a="1"/>
  <c r="AX350" i="2" a="1"/>
  <c r="AY350" i="2" a="1"/>
  <c r="AZ350" i="2" a="1"/>
  <c r="BA350" i="2" a="1"/>
  <c r="BB350" i="2" a="1"/>
  <c r="X351" i="2" a="1"/>
  <c r="Y351" i="2" a="1"/>
  <c r="Z351" i="2" a="1"/>
  <c r="AA351" i="2" a="1"/>
  <c r="AB351" i="2" a="1"/>
  <c r="AC351" i="2" a="1"/>
  <c r="AD351" i="2" a="1"/>
  <c r="AE351" i="2" a="1"/>
  <c r="AF351" i="2" a="1"/>
  <c r="AG351" i="2" a="1"/>
  <c r="AH351" i="2" a="1"/>
  <c r="AI351" i="2" a="1"/>
  <c r="AJ351" i="2" a="1"/>
  <c r="AK351" i="2" a="1"/>
  <c r="AL351" i="2" a="1"/>
  <c r="AM351" i="2" a="1"/>
  <c r="AN351" i="2" a="1"/>
  <c r="AO351" i="2" a="1"/>
  <c r="AP351" i="2" a="1"/>
  <c r="AQ351" i="2" a="1"/>
  <c r="AR351" i="2" a="1"/>
  <c r="AS351" i="2" a="1"/>
  <c r="AT351" i="2" a="1"/>
  <c r="AU351" i="2" a="1"/>
  <c r="AV351" i="2" a="1"/>
  <c r="AW351" i="2" a="1"/>
  <c r="AX351" i="2" a="1"/>
  <c r="AY351" i="2" a="1"/>
  <c r="AZ351" i="2" a="1"/>
  <c r="BA351" i="2" a="1"/>
  <c r="BB351" i="2" a="1"/>
  <c r="X352" i="2" a="1"/>
  <c r="Y352" i="2" a="1"/>
  <c r="Z352" i="2" a="1"/>
  <c r="AA352" i="2" a="1"/>
  <c r="AB352" i="2" a="1"/>
  <c r="AC352" i="2" a="1"/>
  <c r="AD352" i="2" a="1"/>
  <c r="AE352" i="2" a="1"/>
  <c r="AF352" i="2" a="1"/>
  <c r="AG352" i="2" a="1"/>
  <c r="AH352" i="2" a="1"/>
  <c r="AI352" i="2" a="1"/>
  <c r="AJ352" i="2" a="1"/>
  <c r="AK352" i="2" a="1"/>
  <c r="AL352" i="2" a="1"/>
  <c r="AM352" i="2" a="1"/>
  <c r="AN352" i="2" a="1"/>
  <c r="AO352" i="2" a="1"/>
  <c r="AP352" i="2" a="1"/>
  <c r="AQ352" i="2" a="1"/>
  <c r="AR352" i="2" a="1"/>
  <c r="AS352" i="2" a="1"/>
  <c r="AT352" i="2" a="1"/>
  <c r="AU352" i="2" a="1"/>
  <c r="AV352" i="2" a="1"/>
  <c r="AW352" i="2" a="1"/>
  <c r="AX352" i="2" a="1"/>
  <c r="AY352" i="2" a="1"/>
  <c r="AZ352" i="2" a="1"/>
  <c r="BA352" i="2" a="1"/>
  <c r="BB352" i="2" a="1"/>
  <c r="X353" i="2" a="1"/>
  <c r="Y353" i="2" a="1"/>
  <c r="Z353" i="2" a="1"/>
  <c r="AA353" i="2" a="1"/>
  <c r="AB353" i="2" a="1"/>
  <c r="AC353" i="2" a="1"/>
  <c r="AD353" i="2" a="1"/>
  <c r="AE353" i="2" a="1"/>
  <c r="AF353" i="2" a="1"/>
  <c r="AG353" i="2" a="1"/>
  <c r="AH353" i="2" a="1"/>
  <c r="AI353" i="2" a="1"/>
  <c r="AJ353" i="2" a="1"/>
  <c r="AK353" i="2" a="1"/>
  <c r="AL353" i="2" a="1"/>
  <c r="AM353" i="2" a="1"/>
  <c r="AN353" i="2" a="1"/>
  <c r="AO353" i="2" a="1"/>
  <c r="AP353" i="2" a="1"/>
  <c r="AQ353" i="2" a="1"/>
  <c r="AR353" i="2" a="1"/>
  <c r="AS353" i="2" a="1"/>
  <c r="AT353" i="2" a="1"/>
  <c r="AU353" i="2" a="1"/>
  <c r="AV353" i="2" a="1"/>
  <c r="AW353" i="2" a="1"/>
  <c r="AX353" i="2" a="1"/>
  <c r="AY353" i="2" a="1"/>
  <c r="AZ353" i="2" a="1"/>
  <c r="BA353" i="2" a="1"/>
  <c r="BB353" i="2" a="1"/>
  <c r="X354" i="2" a="1"/>
  <c r="Y354" i="2" a="1"/>
  <c r="Z354" i="2" a="1"/>
  <c r="AA354" i="2" a="1"/>
  <c r="AB354" i="2" a="1"/>
  <c r="AC354" i="2" a="1"/>
  <c r="AD354" i="2" a="1"/>
  <c r="AE354" i="2" a="1"/>
  <c r="AF354" i="2" a="1"/>
  <c r="AG354" i="2" a="1"/>
  <c r="AH354" i="2" a="1"/>
  <c r="AI354" i="2" a="1"/>
  <c r="AJ354" i="2" a="1"/>
  <c r="AK354" i="2" a="1"/>
  <c r="AL354" i="2" a="1"/>
  <c r="AM354" i="2" a="1"/>
  <c r="AN354" i="2" a="1"/>
  <c r="AO354" i="2" a="1"/>
  <c r="AP354" i="2" a="1"/>
  <c r="AQ354" i="2" a="1"/>
  <c r="AR354" i="2" a="1"/>
  <c r="AS354" i="2" a="1"/>
  <c r="AT354" i="2" a="1"/>
  <c r="AU354" i="2" a="1"/>
  <c r="AV354" i="2" a="1"/>
  <c r="AW354" i="2" a="1"/>
  <c r="AX354" i="2" a="1"/>
  <c r="AY354" i="2" a="1"/>
  <c r="AZ354" i="2" a="1"/>
  <c r="BA354" i="2" a="1"/>
  <c r="BB354" i="2" a="1"/>
  <c r="X355" i="2" a="1"/>
  <c r="Y355" i="2" a="1"/>
  <c r="Z355" i="2" a="1"/>
  <c r="AA355" i="2" a="1"/>
  <c r="AB355" i="2" a="1"/>
  <c r="AC355" i="2" a="1"/>
  <c r="AD355" i="2" a="1"/>
  <c r="AE355" i="2" a="1"/>
  <c r="AF355" i="2" a="1"/>
  <c r="AG355" i="2" a="1"/>
  <c r="AH355" i="2" a="1"/>
  <c r="AI355" i="2" a="1"/>
  <c r="AJ355" i="2" a="1"/>
  <c r="AK355" i="2" a="1"/>
  <c r="AL355" i="2" a="1"/>
  <c r="AM355" i="2" a="1"/>
  <c r="AN355" i="2" a="1"/>
  <c r="AO355" i="2" a="1"/>
  <c r="AP355" i="2" a="1"/>
  <c r="AQ355" i="2" a="1"/>
  <c r="AR355" i="2" a="1"/>
  <c r="AS355" i="2" a="1"/>
  <c r="AT355" i="2" a="1"/>
  <c r="AU355" i="2" a="1"/>
  <c r="AV355" i="2" a="1"/>
  <c r="AW355" i="2" a="1"/>
  <c r="AX355" i="2" a="1"/>
  <c r="AY355" i="2" a="1"/>
  <c r="AZ355" i="2" a="1"/>
  <c r="BA355" i="2" a="1"/>
  <c r="BB355" i="2" a="1"/>
  <c r="X356" i="2" a="1"/>
  <c r="Y356" i="2" a="1"/>
  <c r="Z356" i="2" a="1"/>
  <c r="AA356" i="2" a="1"/>
  <c r="AB356" i="2" a="1"/>
  <c r="AC356" i="2" a="1"/>
  <c r="AD356" i="2" a="1"/>
  <c r="AE356" i="2" a="1"/>
  <c r="AF356" i="2" a="1"/>
  <c r="AG356" i="2" a="1"/>
  <c r="AH356" i="2" a="1"/>
  <c r="AI356" i="2" a="1"/>
  <c r="AJ356" i="2" a="1"/>
  <c r="AK356" i="2" a="1"/>
  <c r="AL356" i="2" a="1"/>
  <c r="AM356" i="2" a="1"/>
  <c r="AN356" i="2" a="1"/>
  <c r="AO356" i="2" a="1"/>
  <c r="AP356" i="2" a="1"/>
  <c r="AQ356" i="2" a="1"/>
  <c r="AR356" i="2" a="1"/>
  <c r="AS356" i="2" a="1"/>
  <c r="AT356" i="2" a="1"/>
  <c r="AU356" i="2" a="1"/>
  <c r="AV356" i="2" a="1"/>
  <c r="AW356" i="2" a="1"/>
  <c r="AX356" i="2" a="1"/>
  <c r="AY356" i="2" a="1"/>
  <c r="AZ356" i="2" a="1"/>
  <c r="BA356" i="2" a="1"/>
  <c r="BB356" i="2" a="1"/>
  <c r="X357" i="2" a="1"/>
  <c r="Y357" i="2" a="1"/>
  <c r="Z357" i="2" a="1"/>
  <c r="AA357" i="2" a="1"/>
  <c r="AB357" i="2" a="1"/>
  <c r="AC357" i="2" a="1"/>
  <c r="AD357" i="2" a="1"/>
  <c r="AE357" i="2" a="1"/>
  <c r="AF357" i="2" a="1"/>
  <c r="AG357" i="2" a="1"/>
  <c r="AH357" i="2" a="1"/>
  <c r="AI357" i="2" a="1"/>
  <c r="AJ357" i="2" a="1"/>
  <c r="AK357" i="2" a="1"/>
  <c r="AL357" i="2" a="1"/>
  <c r="AM357" i="2" a="1"/>
  <c r="AN357" i="2" a="1"/>
  <c r="AO357" i="2" a="1"/>
  <c r="AP357" i="2" a="1"/>
  <c r="AQ357" i="2" a="1"/>
  <c r="AR357" i="2" a="1"/>
  <c r="AS357" i="2" a="1"/>
  <c r="AT357" i="2" a="1"/>
  <c r="AU357" i="2" a="1"/>
  <c r="AV357" i="2" a="1"/>
  <c r="AW357" i="2" a="1"/>
  <c r="AX357" i="2" a="1"/>
  <c r="AY357" i="2" a="1"/>
  <c r="AZ357" i="2" a="1"/>
  <c r="BA357" i="2" a="1"/>
  <c r="BB357" i="2" a="1"/>
  <c r="X358" i="2" a="1"/>
  <c r="Y358" i="2" a="1"/>
  <c r="Z358" i="2" a="1"/>
  <c r="AA358" i="2" a="1"/>
  <c r="AB358" i="2" a="1"/>
  <c r="AC358" i="2" a="1"/>
  <c r="AD358" i="2" a="1"/>
  <c r="AE358" i="2" a="1"/>
  <c r="AF358" i="2" a="1"/>
  <c r="AG358" i="2" a="1"/>
  <c r="AH358" i="2" a="1"/>
  <c r="AI358" i="2" a="1"/>
  <c r="AJ358" i="2" a="1"/>
  <c r="AK358" i="2" a="1"/>
  <c r="AL358" i="2" a="1"/>
  <c r="AM358" i="2" a="1"/>
  <c r="AN358" i="2" a="1"/>
  <c r="AO358" i="2" a="1"/>
  <c r="AP358" i="2" a="1"/>
  <c r="AQ358" i="2" a="1"/>
  <c r="AR358" i="2" a="1"/>
  <c r="AS358" i="2" a="1"/>
  <c r="AT358" i="2" a="1"/>
  <c r="AU358" i="2" a="1"/>
  <c r="AV358" i="2" a="1"/>
  <c r="AW358" i="2" a="1"/>
  <c r="AX358" i="2" a="1"/>
  <c r="AY358" i="2" a="1"/>
  <c r="AZ358" i="2" a="1"/>
  <c r="BA358" i="2" a="1"/>
  <c r="BB358" i="2" a="1"/>
  <c r="X359" i="2" a="1"/>
  <c r="Y359" i="2" a="1"/>
  <c r="Z359" i="2" a="1"/>
  <c r="AA359" i="2" a="1"/>
  <c r="AB359" i="2" a="1"/>
  <c r="AC359" i="2" a="1"/>
  <c r="AD359" i="2" a="1"/>
  <c r="AE359" i="2" a="1"/>
  <c r="AF359" i="2" a="1"/>
  <c r="AG359" i="2" a="1"/>
  <c r="AH359" i="2" a="1"/>
  <c r="AI359" i="2" a="1"/>
  <c r="AJ359" i="2" a="1"/>
  <c r="AK359" i="2" a="1"/>
  <c r="AL359" i="2" a="1"/>
  <c r="AM359" i="2" a="1"/>
  <c r="AN359" i="2" a="1"/>
  <c r="AO359" i="2" a="1"/>
  <c r="AP359" i="2" a="1"/>
  <c r="AQ359" i="2" a="1"/>
  <c r="AR359" i="2" a="1"/>
  <c r="AS359" i="2" a="1"/>
  <c r="AT359" i="2" a="1"/>
  <c r="AU359" i="2" a="1"/>
  <c r="AV359" i="2" a="1"/>
  <c r="AW359" i="2" a="1"/>
  <c r="AX359" i="2" a="1"/>
  <c r="AY359" i="2" a="1"/>
  <c r="AZ359" i="2" a="1"/>
  <c r="BA359" i="2" a="1"/>
  <c r="BB359" i="2" a="1"/>
  <c r="X360" i="2" a="1"/>
  <c r="Y360" i="2" a="1"/>
  <c r="Z360" i="2" a="1"/>
  <c r="AA360" i="2" a="1"/>
  <c r="AB360" i="2" a="1"/>
  <c r="AC360" i="2" a="1"/>
  <c r="AD360" i="2" a="1"/>
  <c r="AE360" i="2" a="1"/>
  <c r="AF360" i="2" a="1"/>
  <c r="AG360" i="2" a="1"/>
  <c r="AH360" i="2" a="1"/>
  <c r="AI360" i="2" a="1"/>
  <c r="AJ360" i="2" a="1"/>
  <c r="AK360" i="2" a="1"/>
  <c r="AL360" i="2" a="1"/>
  <c r="AM360" i="2" a="1"/>
  <c r="AN360" i="2" a="1"/>
  <c r="AO360" i="2" a="1"/>
  <c r="AP360" i="2" a="1"/>
  <c r="AQ360" i="2" a="1"/>
  <c r="AR360" i="2" a="1"/>
  <c r="AS360" i="2" a="1"/>
  <c r="AT360" i="2" a="1"/>
  <c r="AU360" i="2" a="1"/>
  <c r="AV360" i="2" a="1"/>
  <c r="AW360" i="2" a="1"/>
  <c r="AX360" i="2" a="1"/>
  <c r="AY360" i="2" a="1"/>
  <c r="AZ360" i="2" a="1"/>
  <c r="BA360" i="2" a="1"/>
  <c r="BB360" i="2" a="1"/>
  <c r="X361" i="2" a="1"/>
  <c r="Y361" i="2" a="1"/>
  <c r="Z361" i="2" a="1"/>
  <c r="AA361" i="2" a="1"/>
  <c r="AB361" i="2" a="1"/>
  <c r="AC361" i="2" a="1"/>
  <c r="AD361" i="2" a="1"/>
  <c r="AE361" i="2" a="1"/>
  <c r="AF361" i="2" a="1"/>
  <c r="AG361" i="2" a="1"/>
  <c r="AH361" i="2" a="1"/>
  <c r="AI361" i="2" a="1"/>
  <c r="AJ361" i="2" a="1"/>
  <c r="AK361" i="2" a="1"/>
  <c r="AL361" i="2" a="1"/>
  <c r="AM361" i="2" a="1"/>
  <c r="AN361" i="2" a="1"/>
  <c r="AO361" i="2" a="1"/>
  <c r="AP361" i="2" a="1"/>
  <c r="AQ361" i="2" a="1"/>
  <c r="AR361" i="2" a="1"/>
  <c r="AS361" i="2" a="1"/>
  <c r="AT361" i="2" a="1"/>
  <c r="AU361" i="2" a="1"/>
  <c r="AV361" i="2" a="1"/>
  <c r="AW361" i="2" a="1"/>
  <c r="AX361" i="2" a="1"/>
  <c r="AY361" i="2" a="1"/>
  <c r="AZ361" i="2" a="1"/>
  <c r="BA361" i="2" a="1"/>
  <c r="BB361" i="2" a="1"/>
  <c r="X362" i="2" a="1"/>
  <c r="Y362" i="2" a="1"/>
  <c r="Z362" i="2" a="1"/>
  <c r="AA362" i="2" a="1"/>
  <c r="AB362" i="2" a="1"/>
  <c r="AC362" i="2" a="1"/>
  <c r="AD362" i="2" a="1"/>
  <c r="AE362" i="2" a="1"/>
  <c r="AF362" i="2" a="1"/>
  <c r="AG362" i="2" a="1"/>
  <c r="AH362" i="2" a="1"/>
  <c r="AI362" i="2" a="1"/>
  <c r="AJ362" i="2" a="1"/>
  <c r="AK362" i="2" a="1"/>
  <c r="AL362" i="2" a="1"/>
  <c r="AM362" i="2" a="1"/>
  <c r="AN362" i="2" a="1"/>
  <c r="AO362" i="2" a="1"/>
  <c r="AP362" i="2" a="1"/>
  <c r="AQ362" i="2" a="1"/>
  <c r="AR362" i="2" a="1"/>
  <c r="AS362" i="2" a="1"/>
  <c r="AT362" i="2" a="1"/>
  <c r="AU362" i="2" a="1"/>
  <c r="AV362" i="2" a="1"/>
  <c r="AW362" i="2" a="1"/>
  <c r="AX362" i="2" a="1"/>
  <c r="AY362" i="2" a="1"/>
  <c r="AZ362" i="2" a="1"/>
  <c r="BA362" i="2" a="1"/>
  <c r="BB362" i="2" a="1"/>
  <c r="X363" i="2" a="1"/>
  <c r="Y363" i="2" a="1"/>
  <c r="Z363" i="2" a="1"/>
  <c r="AA363" i="2" a="1"/>
  <c r="AB363" i="2" a="1"/>
  <c r="AC363" i="2" a="1"/>
  <c r="AD363" i="2" a="1"/>
  <c r="AE363" i="2" a="1"/>
  <c r="AF363" i="2" a="1"/>
  <c r="AG363" i="2" a="1"/>
  <c r="AH363" i="2" a="1"/>
  <c r="AI363" i="2" a="1"/>
  <c r="AJ363" i="2" a="1"/>
  <c r="AK363" i="2" a="1"/>
  <c r="AL363" i="2" a="1"/>
  <c r="AM363" i="2" a="1"/>
  <c r="AN363" i="2" a="1"/>
  <c r="AO363" i="2" a="1"/>
  <c r="AP363" i="2" a="1"/>
  <c r="AQ363" i="2" a="1"/>
  <c r="AR363" i="2" a="1"/>
  <c r="AS363" i="2" a="1"/>
  <c r="AT363" i="2" a="1"/>
  <c r="AU363" i="2" a="1"/>
  <c r="AV363" i="2" a="1"/>
  <c r="AW363" i="2" a="1"/>
  <c r="AX363" i="2" a="1"/>
  <c r="AY363" i="2" a="1"/>
  <c r="AZ363" i="2" a="1"/>
  <c r="BA363" i="2" a="1"/>
  <c r="BB363" i="2" a="1"/>
  <c r="X364" i="2" a="1"/>
  <c r="Y364" i="2" a="1"/>
  <c r="Z364" i="2" a="1"/>
  <c r="AA364" i="2" a="1"/>
  <c r="AB364" i="2" a="1"/>
  <c r="AC364" i="2" a="1"/>
  <c r="AD364" i="2" a="1"/>
  <c r="AE364" i="2" a="1"/>
  <c r="AF364" i="2" a="1"/>
  <c r="AG364" i="2" a="1"/>
  <c r="AH364" i="2" a="1"/>
  <c r="AI364" i="2" a="1"/>
  <c r="AJ364" i="2" a="1"/>
  <c r="AK364" i="2" a="1"/>
  <c r="AL364" i="2" a="1"/>
  <c r="AM364" i="2" a="1"/>
  <c r="AN364" i="2" a="1"/>
  <c r="AO364" i="2" a="1"/>
  <c r="AP364" i="2" a="1"/>
  <c r="AQ364" i="2" a="1"/>
  <c r="AR364" i="2" a="1"/>
  <c r="AS364" i="2" a="1"/>
  <c r="AT364" i="2" a="1"/>
  <c r="AU364" i="2" a="1"/>
  <c r="AV364" i="2" a="1"/>
  <c r="AW364" i="2" a="1"/>
  <c r="AX364" i="2" a="1"/>
  <c r="AY364" i="2" a="1"/>
  <c r="AZ364" i="2" a="1"/>
  <c r="BA364" i="2" a="1"/>
  <c r="BB364" i="2" a="1"/>
  <c r="X365" i="2" a="1"/>
  <c r="Y365" i="2" a="1"/>
  <c r="Z365" i="2" a="1"/>
  <c r="AA365" i="2" a="1"/>
  <c r="AB365" i="2" a="1"/>
  <c r="AC365" i="2" a="1"/>
  <c r="AD365" i="2" a="1"/>
  <c r="AE365" i="2" a="1"/>
  <c r="AF365" i="2" a="1"/>
  <c r="AG365" i="2" a="1"/>
  <c r="AH365" i="2" a="1"/>
  <c r="AI365" i="2" a="1"/>
  <c r="AJ365" i="2" a="1"/>
  <c r="AK365" i="2" a="1"/>
  <c r="AL365" i="2" a="1"/>
  <c r="AM365" i="2" a="1"/>
  <c r="AN365" i="2" a="1"/>
  <c r="AO365" i="2" a="1"/>
  <c r="AP365" i="2" a="1"/>
  <c r="AQ365" i="2" a="1"/>
  <c r="AR365" i="2" a="1"/>
  <c r="AS365" i="2" a="1"/>
  <c r="AT365" i="2" a="1"/>
  <c r="AU365" i="2" a="1"/>
  <c r="AV365" i="2" a="1"/>
  <c r="AW365" i="2" a="1"/>
  <c r="AX365" i="2" a="1"/>
  <c r="AY365" i="2" a="1"/>
  <c r="AZ365" i="2" a="1"/>
  <c r="BA365" i="2" a="1"/>
  <c r="BB365" i="2" a="1"/>
  <c r="X366" i="2" a="1"/>
  <c r="Y366" i="2" a="1"/>
  <c r="Z366" i="2" a="1"/>
  <c r="AA366" i="2" a="1"/>
  <c r="AB366" i="2" a="1"/>
  <c r="AC366" i="2" a="1"/>
  <c r="AD366" i="2" a="1"/>
  <c r="AE366" i="2" a="1"/>
  <c r="AF366" i="2" a="1"/>
  <c r="AG366" i="2" a="1"/>
  <c r="AH366" i="2" a="1"/>
  <c r="AI366" i="2" a="1"/>
  <c r="AJ366" i="2" a="1"/>
  <c r="AK366" i="2" a="1"/>
  <c r="AL366" i="2" a="1"/>
  <c r="AM366" i="2" a="1"/>
  <c r="AN366" i="2" a="1"/>
  <c r="AO366" i="2" a="1"/>
  <c r="AP366" i="2" a="1"/>
  <c r="AQ366" i="2" a="1"/>
  <c r="AR366" i="2" a="1"/>
  <c r="AS366" i="2" a="1"/>
  <c r="AT366" i="2" a="1"/>
  <c r="AU366" i="2" a="1"/>
  <c r="AV366" i="2" a="1"/>
  <c r="AW366" i="2" a="1"/>
  <c r="AX366" i="2" a="1"/>
  <c r="AY366" i="2" a="1"/>
  <c r="AZ366" i="2" a="1"/>
  <c r="BA366" i="2" a="1"/>
  <c r="BB366" i="2" a="1"/>
  <c r="X367" i="2" a="1"/>
  <c r="Y367" i="2" a="1"/>
  <c r="Z367" i="2" a="1"/>
  <c r="AA367" i="2" a="1"/>
  <c r="AB367" i="2" a="1"/>
  <c r="AC367" i="2" a="1"/>
  <c r="AD367" i="2" a="1"/>
  <c r="AE367" i="2" a="1"/>
  <c r="AF367" i="2" a="1"/>
  <c r="AG367" i="2" a="1"/>
  <c r="AH367" i="2" a="1"/>
  <c r="AI367" i="2" a="1"/>
  <c r="AJ367" i="2" a="1"/>
  <c r="AK367" i="2" a="1"/>
  <c r="AL367" i="2" a="1"/>
  <c r="AM367" i="2" a="1"/>
  <c r="AN367" i="2" a="1"/>
  <c r="AO367" i="2" a="1"/>
  <c r="AP367" i="2" a="1"/>
  <c r="AQ367" i="2" a="1"/>
  <c r="AR367" i="2" a="1"/>
  <c r="AS367" i="2" a="1"/>
  <c r="AT367" i="2" a="1"/>
  <c r="AU367" i="2" a="1"/>
  <c r="AV367" i="2" a="1"/>
  <c r="AW367" i="2" a="1"/>
  <c r="AX367" i="2" a="1"/>
  <c r="AY367" i="2" a="1"/>
  <c r="AZ367" i="2" a="1"/>
  <c r="BA367" i="2" a="1"/>
  <c r="BB367" i="2" a="1"/>
  <c r="X368" i="2" a="1"/>
  <c r="Y368" i="2" a="1"/>
  <c r="Z368" i="2" a="1"/>
  <c r="AA368" i="2" a="1"/>
  <c r="AB368" i="2" a="1"/>
  <c r="AC368" i="2" a="1"/>
  <c r="AD368" i="2" a="1"/>
  <c r="AE368" i="2" a="1"/>
  <c r="AF368" i="2" a="1"/>
  <c r="AG368" i="2" a="1"/>
  <c r="AH368" i="2" a="1"/>
  <c r="AI368" i="2" a="1"/>
  <c r="AJ368" i="2" a="1"/>
  <c r="AK368" i="2" a="1"/>
  <c r="AL368" i="2" a="1"/>
  <c r="AM368" i="2" a="1"/>
  <c r="AN368" i="2" a="1"/>
  <c r="AO368" i="2" a="1"/>
  <c r="AP368" i="2" a="1"/>
  <c r="AQ368" i="2" a="1"/>
  <c r="AR368" i="2" a="1"/>
  <c r="AS368" i="2" a="1"/>
  <c r="AT368" i="2" a="1"/>
  <c r="AU368" i="2" a="1"/>
  <c r="AV368" i="2" a="1"/>
  <c r="AW368" i="2" a="1"/>
  <c r="AX368" i="2" a="1"/>
  <c r="AY368" i="2" a="1"/>
  <c r="AZ368" i="2" a="1"/>
  <c r="BA368" i="2" a="1"/>
  <c r="BB368" i="2" a="1"/>
  <c r="X369" i="2" a="1"/>
  <c r="Y369" i="2" a="1"/>
  <c r="Z369" i="2" a="1"/>
  <c r="AA369" i="2" a="1"/>
  <c r="AB369" i="2" a="1"/>
  <c r="AC369" i="2" a="1"/>
  <c r="AD369" i="2" a="1"/>
  <c r="AE369" i="2" a="1"/>
  <c r="AF369" i="2" a="1"/>
  <c r="AG369" i="2" a="1"/>
  <c r="AH369" i="2" a="1"/>
  <c r="AI369" i="2" a="1"/>
  <c r="AJ369" i="2" a="1"/>
  <c r="AK369" i="2" a="1"/>
  <c r="AL369" i="2" a="1"/>
  <c r="AM369" i="2" a="1"/>
  <c r="AN369" i="2" a="1"/>
  <c r="AO369" i="2" a="1"/>
  <c r="AP369" i="2" a="1"/>
  <c r="AQ369" i="2" a="1"/>
  <c r="AR369" i="2" a="1"/>
  <c r="AS369" i="2" a="1"/>
  <c r="AT369" i="2" a="1"/>
  <c r="AU369" i="2" a="1"/>
  <c r="AV369" i="2" a="1"/>
  <c r="AW369" i="2" a="1"/>
  <c r="AX369" i="2" a="1"/>
  <c r="AY369" i="2" a="1"/>
  <c r="AZ369" i="2" a="1"/>
  <c r="BA369" i="2" a="1"/>
  <c r="BB369" i="2" a="1"/>
  <c r="X370" i="2" a="1"/>
  <c r="Y370" i="2" a="1"/>
  <c r="Z370" i="2" a="1"/>
  <c r="AA370" i="2" a="1"/>
  <c r="AB370" i="2" a="1"/>
  <c r="AC370" i="2" a="1"/>
  <c r="AD370" i="2" a="1"/>
  <c r="AE370" i="2" a="1"/>
  <c r="AF370" i="2" a="1"/>
  <c r="AG370" i="2" a="1"/>
  <c r="AH370" i="2" a="1"/>
  <c r="AI370" i="2" a="1"/>
  <c r="AJ370" i="2" a="1"/>
  <c r="AK370" i="2" a="1"/>
  <c r="AL370" i="2" a="1"/>
  <c r="AM370" i="2" a="1"/>
  <c r="AN370" i="2" a="1"/>
  <c r="AO370" i="2" a="1"/>
  <c r="AP370" i="2" a="1"/>
  <c r="AQ370" i="2" a="1"/>
  <c r="AR370" i="2" a="1"/>
  <c r="AS370" i="2" a="1"/>
  <c r="AT370" i="2" a="1"/>
  <c r="AU370" i="2" a="1"/>
  <c r="AV370" i="2" a="1"/>
  <c r="AW370" i="2" a="1"/>
  <c r="AX370" i="2" a="1"/>
  <c r="AY370" i="2" a="1"/>
  <c r="AZ370" i="2" a="1"/>
  <c r="BA370" i="2" a="1"/>
  <c r="BB370" i="2" a="1"/>
  <c r="X371" i="2" a="1"/>
  <c r="Y371" i="2" a="1"/>
  <c r="Z371" i="2" a="1"/>
  <c r="AA371" i="2" a="1"/>
  <c r="AB371" i="2" a="1"/>
  <c r="AC371" i="2" a="1"/>
  <c r="AD371" i="2" a="1"/>
  <c r="AE371" i="2" a="1"/>
  <c r="AF371" i="2" a="1"/>
  <c r="AG371" i="2" a="1"/>
  <c r="AH371" i="2" a="1"/>
  <c r="AI371" i="2" a="1"/>
  <c r="AJ371" i="2" a="1"/>
  <c r="AK371" i="2" a="1"/>
  <c r="AL371" i="2" a="1"/>
  <c r="AM371" i="2" a="1"/>
  <c r="AN371" i="2" a="1"/>
  <c r="AO371" i="2" a="1"/>
  <c r="AP371" i="2" a="1"/>
  <c r="AQ371" i="2" a="1"/>
  <c r="AR371" i="2" a="1"/>
  <c r="AS371" i="2" a="1"/>
  <c r="AT371" i="2" a="1"/>
  <c r="AU371" i="2" a="1"/>
  <c r="AV371" i="2" a="1"/>
  <c r="AW371" i="2" a="1"/>
  <c r="AX371" i="2" a="1"/>
  <c r="AY371" i="2" a="1"/>
  <c r="AZ371" i="2" a="1"/>
  <c r="BA371" i="2" a="1"/>
  <c r="BB371" i="2" a="1"/>
  <c r="X372" i="2" a="1"/>
  <c r="Y372" i="2" a="1"/>
  <c r="Z372" i="2" a="1"/>
  <c r="AA372" i="2" a="1"/>
  <c r="AB372" i="2" a="1"/>
  <c r="AC372" i="2" a="1"/>
  <c r="AD372" i="2" a="1"/>
  <c r="AE372" i="2" a="1"/>
  <c r="AF372" i="2" a="1"/>
  <c r="AG372" i="2" a="1"/>
  <c r="AH372" i="2" a="1"/>
  <c r="AI372" i="2" a="1"/>
  <c r="AJ372" i="2" a="1"/>
  <c r="AK372" i="2" a="1"/>
  <c r="AL372" i="2" a="1"/>
  <c r="AM372" i="2" a="1"/>
  <c r="AN372" i="2" a="1"/>
  <c r="AO372" i="2" a="1"/>
  <c r="AP372" i="2" a="1"/>
  <c r="AQ372" i="2" a="1"/>
  <c r="AR372" i="2" a="1"/>
  <c r="AS372" i="2" a="1"/>
  <c r="AT372" i="2" a="1"/>
  <c r="AU372" i="2" a="1"/>
  <c r="AV372" i="2" a="1"/>
  <c r="AW372" i="2" a="1"/>
  <c r="AX372" i="2" a="1"/>
  <c r="AY372" i="2" a="1"/>
  <c r="AZ372" i="2" a="1"/>
  <c r="BA372" i="2" a="1"/>
  <c r="BB372" i="2" a="1"/>
  <c r="X373" i="2" a="1"/>
  <c r="Y373" i="2" a="1"/>
  <c r="Z373" i="2" a="1"/>
  <c r="AA373" i="2" a="1"/>
  <c r="AB373" i="2" a="1"/>
  <c r="AC373" i="2" a="1"/>
  <c r="AD373" i="2" a="1"/>
  <c r="AE373" i="2" a="1"/>
  <c r="AF373" i="2" a="1"/>
  <c r="AG373" i="2" a="1"/>
  <c r="AH373" i="2" a="1"/>
  <c r="AI373" i="2" a="1"/>
  <c r="AJ373" i="2" a="1"/>
  <c r="AK373" i="2" a="1"/>
  <c r="AL373" i="2" a="1"/>
  <c r="AM373" i="2" a="1"/>
  <c r="AN373" i="2" a="1"/>
  <c r="AO373" i="2" a="1"/>
  <c r="AP373" i="2" a="1"/>
  <c r="AQ373" i="2" a="1"/>
  <c r="AR373" i="2" a="1"/>
  <c r="AS373" i="2" a="1"/>
  <c r="AT373" i="2" a="1"/>
  <c r="AU373" i="2" a="1"/>
  <c r="AV373" i="2" a="1"/>
  <c r="AW373" i="2" a="1"/>
  <c r="AX373" i="2" a="1"/>
  <c r="AY373" i="2" a="1"/>
  <c r="AZ373" i="2" a="1"/>
  <c r="BA373" i="2" a="1"/>
  <c r="BB373" i="2" a="1"/>
  <c r="X374" i="2" a="1"/>
  <c r="Y374" i="2" a="1"/>
  <c r="Z374" i="2" a="1"/>
  <c r="AA374" i="2" a="1"/>
  <c r="AB374" i="2" a="1"/>
  <c r="AC374" i="2" a="1"/>
  <c r="AD374" i="2" a="1"/>
  <c r="AE374" i="2" a="1"/>
  <c r="AF374" i="2" a="1"/>
  <c r="AG374" i="2" a="1"/>
  <c r="AH374" i="2" a="1"/>
  <c r="AI374" i="2" a="1"/>
  <c r="AJ374" i="2" a="1"/>
  <c r="AK374" i="2" a="1"/>
  <c r="AL374" i="2" a="1"/>
  <c r="AM374" i="2" a="1"/>
  <c r="AN374" i="2" a="1"/>
  <c r="AO374" i="2" a="1"/>
  <c r="AP374" i="2" a="1"/>
  <c r="AQ374" i="2" a="1"/>
  <c r="AR374" i="2" a="1"/>
  <c r="AS374" i="2" a="1"/>
  <c r="AT374" i="2" a="1"/>
  <c r="AU374" i="2" a="1"/>
  <c r="AV374" i="2" a="1"/>
  <c r="AW374" i="2" a="1"/>
  <c r="AX374" i="2" a="1"/>
  <c r="AY374" i="2" a="1"/>
  <c r="AZ374" i="2" a="1"/>
  <c r="BA374" i="2" a="1"/>
  <c r="BB374" i="2" a="1"/>
  <c r="X375" i="2" a="1"/>
  <c r="Y375" i="2" a="1"/>
  <c r="Z375" i="2" a="1"/>
  <c r="AA375" i="2" a="1"/>
  <c r="AB375" i="2" a="1"/>
  <c r="AC375" i="2" a="1"/>
  <c r="AD375" i="2" a="1"/>
  <c r="AE375" i="2" a="1"/>
  <c r="AF375" i="2" a="1"/>
  <c r="AG375" i="2" a="1"/>
  <c r="AH375" i="2" a="1"/>
  <c r="AI375" i="2" a="1"/>
  <c r="AJ375" i="2" a="1"/>
  <c r="AK375" i="2" a="1"/>
  <c r="AL375" i="2" a="1"/>
  <c r="AM375" i="2" a="1"/>
  <c r="AN375" i="2" a="1"/>
  <c r="AO375" i="2" a="1"/>
  <c r="AP375" i="2" a="1"/>
  <c r="AQ375" i="2" a="1"/>
  <c r="AR375" i="2" a="1"/>
  <c r="AS375" i="2" a="1"/>
  <c r="AT375" i="2" a="1"/>
  <c r="AU375" i="2" a="1"/>
  <c r="AV375" i="2" a="1"/>
  <c r="AW375" i="2" a="1"/>
  <c r="AX375" i="2" a="1"/>
  <c r="AY375" i="2" a="1"/>
  <c r="AZ375" i="2" a="1"/>
  <c r="BA375" i="2" a="1"/>
  <c r="BB375" i="2" a="1"/>
  <c r="X376" i="2" a="1"/>
  <c r="Y376" i="2" a="1"/>
  <c r="Z376" i="2" a="1"/>
  <c r="AA376" i="2" a="1"/>
  <c r="AB376" i="2" a="1"/>
  <c r="AC376" i="2" a="1"/>
  <c r="AD376" i="2" a="1"/>
  <c r="AE376" i="2" a="1"/>
  <c r="AF376" i="2" a="1"/>
  <c r="AG376" i="2" a="1"/>
  <c r="AH376" i="2" a="1"/>
  <c r="AI376" i="2" a="1"/>
  <c r="AJ376" i="2" a="1"/>
  <c r="AK376" i="2" a="1"/>
  <c r="AL376" i="2" a="1"/>
  <c r="AM376" i="2" a="1"/>
  <c r="AN376" i="2" a="1"/>
  <c r="AO376" i="2" a="1"/>
  <c r="AP376" i="2" a="1"/>
  <c r="AQ376" i="2" a="1"/>
  <c r="AR376" i="2" a="1"/>
  <c r="AS376" i="2" a="1"/>
  <c r="AT376" i="2" a="1"/>
  <c r="AU376" i="2" a="1"/>
  <c r="AV376" i="2" a="1"/>
  <c r="AW376" i="2" a="1"/>
  <c r="AX376" i="2" a="1"/>
  <c r="AY376" i="2" a="1"/>
  <c r="AZ376" i="2" a="1"/>
  <c r="BA376" i="2" a="1"/>
  <c r="BB376" i="2" a="1"/>
  <c r="X377" i="2" a="1"/>
  <c r="Y377" i="2" a="1"/>
  <c r="Z377" i="2" a="1"/>
  <c r="AA377" i="2" a="1"/>
  <c r="AB377" i="2" a="1"/>
  <c r="AC377" i="2" a="1"/>
  <c r="AD377" i="2" a="1"/>
  <c r="AE377" i="2" a="1"/>
  <c r="AF377" i="2" a="1"/>
  <c r="AG377" i="2" a="1"/>
  <c r="AH377" i="2" a="1"/>
  <c r="AI377" i="2" a="1"/>
  <c r="AJ377" i="2" a="1"/>
  <c r="AK377" i="2" a="1"/>
  <c r="AL377" i="2" a="1"/>
  <c r="AM377" i="2" a="1"/>
  <c r="AN377" i="2" a="1"/>
  <c r="AO377" i="2" a="1"/>
  <c r="AP377" i="2" a="1"/>
  <c r="AQ377" i="2" a="1"/>
  <c r="AR377" i="2" a="1"/>
  <c r="AS377" i="2" a="1"/>
  <c r="AT377" i="2" a="1"/>
  <c r="AU377" i="2" a="1"/>
  <c r="AV377" i="2" a="1"/>
  <c r="AW377" i="2" a="1"/>
  <c r="AX377" i="2" a="1"/>
  <c r="AY377" i="2" a="1"/>
  <c r="AZ377" i="2" a="1"/>
  <c r="BA377" i="2" a="1"/>
  <c r="BB377" i="2" a="1"/>
  <c r="X378" i="2" a="1"/>
  <c r="Y378" i="2" a="1"/>
  <c r="Z378" i="2" a="1"/>
  <c r="AA378" i="2" a="1"/>
  <c r="AB378" i="2" a="1"/>
  <c r="AC378" i="2" a="1"/>
  <c r="AD378" i="2" a="1"/>
  <c r="AE378" i="2" a="1"/>
  <c r="AF378" i="2" a="1"/>
  <c r="AG378" i="2" a="1"/>
  <c r="AH378" i="2" a="1"/>
  <c r="AI378" i="2" a="1"/>
  <c r="AJ378" i="2" a="1"/>
  <c r="AK378" i="2" a="1"/>
  <c r="AL378" i="2" a="1"/>
  <c r="AM378" i="2" a="1"/>
  <c r="AN378" i="2" a="1"/>
  <c r="AO378" i="2" a="1"/>
  <c r="AP378" i="2" a="1"/>
  <c r="AQ378" i="2" a="1"/>
  <c r="AR378" i="2" a="1"/>
  <c r="AS378" i="2" a="1"/>
  <c r="AT378" i="2" a="1"/>
  <c r="AU378" i="2" a="1"/>
  <c r="AV378" i="2" a="1"/>
  <c r="AW378" i="2" a="1"/>
  <c r="AX378" i="2" a="1"/>
  <c r="AY378" i="2" a="1"/>
  <c r="AZ378" i="2" a="1"/>
  <c r="BA378" i="2" a="1"/>
  <c r="BB378" i="2" a="1"/>
  <c r="X379" i="2" a="1"/>
  <c r="Y379" i="2" a="1"/>
  <c r="Z379" i="2" a="1"/>
  <c r="AA379" i="2" a="1"/>
  <c r="AB379" i="2" a="1"/>
  <c r="AC379" i="2" a="1"/>
  <c r="AD379" i="2" a="1"/>
  <c r="AE379" i="2" a="1"/>
  <c r="AF379" i="2" a="1"/>
  <c r="AG379" i="2" a="1"/>
  <c r="AH379" i="2" a="1"/>
  <c r="AI379" i="2" a="1"/>
  <c r="AJ379" i="2" a="1"/>
  <c r="AK379" i="2" a="1"/>
  <c r="AL379" i="2" a="1"/>
  <c r="AM379" i="2" a="1"/>
  <c r="AN379" i="2" a="1"/>
  <c r="AO379" i="2" a="1"/>
  <c r="AP379" i="2" a="1"/>
  <c r="AQ379" i="2" a="1"/>
  <c r="AR379" i="2" a="1"/>
  <c r="AS379" i="2" a="1"/>
  <c r="AT379" i="2" a="1"/>
  <c r="AU379" i="2" a="1"/>
  <c r="AV379" i="2" a="1"/>
  <c r="AW379" i="2" a="1"/>
  <c r="AX379" i="2" a="1"/>
  <c r="AY379" i="2" a="1"/>
  <c r="AZ379" i="2" a="1"/>
  <c r="BA379" i="2" a="1"/>
  <c r="BB379" i="2" a="1"/>
  <c r="X380" i="2" a="1"/>
  <c r="Y380" i="2" a="1"/>
  <c r="Z380" i="2" a="1"/>
  <c r="AA380" i="2" a="1"/>
  <c r="AB380" i="2" a="1"/>
  <c r="AC380" i="2" a="1"/>
  <c r="AD380" i="2" a="1"/>
  <c r="AE380" i="2" a="1"/>
  <c r="AF380" i="2" a="1"/>
  <c r="AG380" i="2" a="1"/>
  <c r="AH380" i="2" a="1"/>
  <c r="AI380" i="2" a="1"/>
  <c r="AJ380" i="2" a="1"/>
  <c r="AK380" i="2" a="1"/>
  <c r="AL380" i="2" a="1"/>
  <c r="AM380" i="2" a="1"/>
  <c r="AN380" i="2" a="1"/>
  <c r="AO380" i="2" a="1"/>
  <c r="AP380" i="2" a="1"/>
  <c r="AQ380" i="2" a="1"/>
  <c r="AR380" i="2" a="1"/>
  <c r="AS380" i="2" a="1"/>
  <c r="AT380" i="2" a="1"/>
  <c r="AU380" i="2" a="1"/>
  <c r="AV380" i="2" a="1"/>
  <c r="AW380" i="2" a="1"/>
  <c r="AX380" i="2" a="1"/>
  <c r="AY380" i="2" a="1"/>
  <c r="AZ380" i="2" a="1"/>
  <c r="BA380" i="2" a="1"/>
  <c r="BB380" i="2" a="1"/>
  <c r="X381" i="2" a="1"/>
  <c r="Y381" i="2" a="1"/>
  <c r="Z381" i="2" a="1"/>
  <c r="AA381" i="2" a="1"/>
  <c r="AB381" i="2" a="1"/>
  <c r="AC381" i="2" a="1"/>
  <c r="AD381" i="2" a="1"/>
  <c r="AE381" i="2" a="1"/>
  <c r="AF381" i="2" a="1"/>
  <c r="AG381" i="2" a="1"/>
  <c r="AH381" i="2" a="1"/>
  <c r="AI381" i="2" a="1"/>
  <c r="AJ381" i="2" a="1"/>
  <c r="AK381" i="2" a="1"/>
  <c r="AL381" i="2" a="1"/>
  <c r="AM381" i="2" a="1"/>
  <c r="AN381" i="2" a="1"/>
  <c r="AO381" i="2" a="1"/>
  <c r="AP381" i="2" a="1"/>
  <c r="AQ381" i="2" a="1"/>
  <c r="AR381" i="2" a="1"/>
  <c r="AS381" i="2" a="1"/>
  <c r="AT381" i="2" a="1"/>
  <c r="AU381" i="2" a="1"/>
  <c r="AV381" i="2" a="1"/>
  <c r="AW381" i="2" a="1"/>
  <c r="AX381" i="2" a="1"/>
  <c r="AY381" i="2" a="1"/>
  <c r="AZ381" i="2" a="1"/>
  <c r="BA381" i="2" a="1"/>
  <c r="BB381" i="2" a="1"/>
  <c r="X382" i="2" a="1"/>
  <c r="Y382" i="2" a="1"/>
  <c r="Z382" i="2" a="1"/>
  <c r="AA382" i="2" a="1"/>
  <c r="AB382" i="2" a="1"/>
  <c r="AC382" i="2" a="1"/>
  <c r="AD382" i="2" a="1"/>
  <c r="AE382" i="2" a="1"/>
  <c r="AF382" i="2" a="1"/>
  <c r="AG382" i="2" a="1"/>
  <c r="AH382" i="2" a="1"/>
  <c r="AI382" i="2" a="1"/>
  <c r="AJ382" i="2" a="1"/>
  <c r="AK382" i="2" a="1"/>
  <c r="AL382" i="2" a="1"/>
  <c r="AM382" i="2" a="1"/>
  <c r="AN382" i="2" a="1"/>
  <c r="AO382" i="2" a="1"/>
  <c r="AP382" i="2" a="1"/>
  <c r="AQ382" i="2" a="1"/>
  <c r="AR382" i="2" a="1"/>
  <c r="AS382" i="2" a="1"/>
  <c r="AT382" i="2" a="1"/>
  <c r="AU382" i="2" a="1"/>
  <c r="AV382" i="2" a="1"/>
  <c r="AW382" i="2" a="1"/>
  <c r="AX382" i="2" a="1"/>
  <c r="AY382" i="2" a="1"/>
  <c r="AZ382" i="2" a="1"/>
  <c r="BA382" i="2" a="1"/>
  <c r="BB382" i="2" a="1"/>
  <c r="X383" i="2" a="1"/>
  <c r="Y383" i="2" a="1"/>
  <c r="Z383" i="2" a="1"/>
  <c r="AA383" i="2" a="1"/>
  <c r="AB383" i="2" a="1"/>
  <c r="AC383" i="2" a="1"/>
  <c r="AD383" i="2" a="1"/>
  <c r="AE383" i="2" a="1"/>
  <c r="AF383" i="2" a="1"/>
  <c r="AG383" i="2" a="1"/>
  <c r="AH383" i="2" a="1"/>
  <c r="AI383" i="2" a="1"/>
  <c r="AJ383" i="2" a="1"/>
  <c r="AK383" i="2" a="1"/>
  <c r="AL383" i="2" a="1"/>
  <c r="AM383" i="2" a="1"/>
  <c r="AN383" i="2" a="1"/>
  <c r="AO383" i="2" a="1"/>
  <c r="AP383" i="2" a="1"/>
  <c r="AQ383" i="2" a="1"/>
  <c r="AR383" i="2" a="1"/>
  <c r="AS383" i="2" a="1"/>
  <c r="AT383" i="2" a="1"/>
  <c r="AU383" i="2" a="1"/>
  <c r="AV383" i="2" a="1"/>
  <c r="AW383" i="2" a="1"/>
  <c r="AX383" i="2" a="1"/>
  <c r="AY383" i="2" a="1"/>
  <c r="AZ383" i="2" a="1"/>
  <c r="BA383" i="2" a="1"/>
  <c r="BB383" i="2" a="1"/>
  <c r="X384" i="2" a="1"/>
  <c r="Y384" i="2" a="1"/>
  <c r="Z384" i="2" a="1"/>
  <c r="AA384" i="2" a="1"/>
  <c r="AB384" i="2" a="1"/>
  <c r="AC384" i="2" a="1"/>
  <c r="AD384" i="2" a="1"/>
  <c r="AE384" i="2" a="1"/>
  <c r="AF384" i="2" a="1"/>
  <c r="AG384" i="2" a="1"/>
  <c r="AH384" i="2" a="1"/>
  <c r="AI384" i="2" a="1"/>
  <c r="AJ384" i="2" a="1"/>
  <c r="AK384" i="2" a="1"/>
  <c r="AL384" i="2" a="1"/>
  <c r="AM384" i="2" a="1"/>
  <c r="AN384" i="2" a="1"/>
  <c r="AO384" i="2" a="1"/>
  <c r="AP384" i="2" a="1"/>
  <c r="AQ384" i="2" a="1"/>
  <c r="AR384" i="2" a="1"/>
  <c r="AS384" i="2" a="1"/>
  <c r="AT384" i="2" a="1"/>
  <c r="AU384" i="2" a="1"/>
  <c r="AV384" i="2" a="1"/>
  <c r="AW384" i="2" a="1"/>
  <c r="AX384" i="2" a="1"/>
  <c r="AY384" i="2" a="1"/>
  <c r="AZ384" i="2" a="1"/>
  <c r="BA384" i="2" a="1"/>
  <c r="BB384" i="2" a="1"/>
  <c r="X385" i="2" a="1"/>
  <c r="Y385" i="2" a="1"/>
  <c r="Z385" i="2" a="1"/>
  <c r="AA385" i="2" a="1"/>
  <c r="AB385" i="2" a="1"/>
  <c r="AC385" i="2" a="1"/>
  <c r="AD385" i="2" a="1"/>
  <c r="AE385" i="2" a="1"/>
  <c r="AF385" i="2" a="1"/>
  <c r="AG385" i="2" a="1"/>
  <c r="AH385" i="2" a="1"/>
  <c r="AI385" i="2" a="1"/>
  <c r="AJ385" i="2" a="1"/>
  <c r="AK385" i="2" a="1"/>
  <c r="AL385" i="2" a="1"/>
  <c r="AM385" i="2" a="1"/>
  <c r="AN385" i="2" a="1"/>
  <c r="AO385" i="2" a="1"/>
  <c r="AP385" i="2" a="1"/>
  <c r="AQ385" i="2" a="1"/>
  <c r="AR385" i="2" a="1"/>
  <c r="AS385" i="2" a="1"/>
  <c r="AT385" i="2" a="1"/>
  <c r="AU385" i="2" a="1"/>
  <c r="AV385" i="2" a="1"/>
  <c r="AW385" i="2" a="1"/>
  <c r="AX385" i="2" a="1"/>
  <c r="AY385" i="2" a="1"/>
  <c r="AZ385" i="2" a="1"/>
  <c r="BA385" i="2" a="1"/>
  <c r="BB385" i="2" a="1"/>
  <c r="X386" i="2" a="1"/>
  <c r="Y386" i="2" a="1"/>
  <c r="Z386" i="2" a="1"/>
  <c r="AA386" i="2" a="1"/>
  <c r="AB386" i="2" a="1"/>
  <c r="AC386" i="2" a="1"/>
  <c r="AD386" i="2" a="1"/>
  <c r="AE386" i="2" a="1"/>
  <c r="AF386" i="2" a="1"/>
  <c r="AG386" i="2" a="1"/>
  <c r="AH386" i="2" a="1"/>
  <c r="AI386" i="2" a="1"/>
  <c r="AJ386" i="2" a="1"/>
  <c r="AK386" i="2" a="1"/>
  <c r="AL386" i="2" a="1"/>
  <c r="AM386" i="2" a="1"/>
  <c r="AN386" i="2" a="1"/>
  <c r="AO386" i="2" a="1"/>
  <c r="AP386" i="2" a="1"/>
  <c r="AQ386" i="2" a="1"/>
  <c r="AR386" i="2" a="1"/>
  <c r="AS386" i="2" a="1"/>
  <c r="AT386" i="2" a="1"/>
  <c r="AU386" i="2" a="1"/>
  <c r="AV386" i="2" a="1"/>
  <c r="AW386" i="2" a="1"/>
  <c r="AX386" i="2" a="1"/>
  <c r="AY386" i="2" a="1"/>
  <c r="AZ386" i="2" a="1"/>
  <c r="BA386" i="2" a="1"/>
  <c r="BB386" i="2" a="1"/>
  <c r="X387" i="2" a="1"/>
  <c r="Y387" i="2" a="1"/>
  <c r="Z387" i="2" a="1"/>
  <c r="AA387" i="2" a="1"/>
  <c r="AB387" i="2" a="1"/>
  <c r="AC387" i="2" a="1"/>
  <c r="AD387" i="2" a="1"/>
  <c r="AE387" i="2" a="1"/>
  <c r="AF387" i="2" a="1"/>
  <c r="AG387" i="2" a="1"/>
  <c r="AH387" i="2" a="1"/>
  <c r="AI387" i="2" a="1"/>
  <c r="AJ387" i="2" a="1"/>
  <c r="AK387" i="2" a="1"/>
  <c r="AL387" i="2" a="1"/>
  <c r="AM387" i="2" a="1"/>
  <c r="AN387" i="2" a="1"/>
  <c r="AO387" i="2" a="1"/>
  <c r="AP387" i="2" a="1"/>
  <c r="AQ387" i="2" a="1"/>
  <c r="AR387" i="2" a="1"/>
  <c r="AS387" i="2" a="1"/>
  <c r="AT387" i="2" a="1"/>
  <c r="AU387" i="2" a="1"/>
  <c r="AV387" i="2" a="1"/>
  <c r="AW387" i="2" a="1"/>
  <c r="AX387" i="2" a="1"/>
  <c r="AY387" i="2" a="1"/>
  <c r="AZ387" i="2" a="1"/>
  <c r="BA387" i="2" a="1"/>
  <c r="BB387" i="2" a="1"/>
  <c r="X388" i="2" a="1"/>
  <c r="Y388" i="2" a="1"/>
  <c r="Z388" i="2" a="1"/>
  <c r="AA388" i="2" a="1"/>
  <c r="AB388" i="2" a="1"/>
  <c r="AC388" i="2" a="1"/>
  <c r="AD388" i="2" a="1"/>
  <c r="AE388" i="2" a="1"/>
  <c r="AF388" i="2" a="1"/>
  <c r="AG388" i="2" a="1"/>
  <c r="AH388" i="2" a="1"/>
  <c r="AI388" i="2" a="1"/>
  <c r="AJ388" i="2" a="1"/>
  <c r="AK388" i="2" a="1"/>
  <c r="AL388" i="2" a="1"/>
  <c r="AM388" i="2" a="1"/>
  <c r="AN388" i="2" a="1"/>
  <c r="AO388" i="2" a="1"/>
  <c r="AP388" i="2" a="1"/>
  <c r="AQ388" i="2" a="1"/>
  <c r="AR388" i="2" a="1"/>
  <c r="AS388" i="2" a="1"/>
  <c r="AT388" i="2" a="1"/>
  <c r="AU388" i="2" a="1"/>
  <c r="AV388" i="2" a="1"/>
  <c r="AW388" i="2" a="1"/>
  <c r="AX388" i="2" a="1"/>
  <c r="AY388" i="2" a="1"/>
  <c r="AZ388" i="2" a="1"/>
  <c r="BA388" i="2" a="1"/>
  <c r="BB388" i="2" a="1"/>
  <c r="X389" i="2" a="1"/>
  <c r="Y389" i="2" a="1"/>
  <c r="Z389" i="2" a="1"/>
  <c r="AA389" i="2" a="1"/>
  <c r="AB389" i="2" a="1"/>
  <c r="AC389" i="2" a="1"/>
  <c r="AD389" i="2" a="1"/>
  <c r="AE389" i="2" a="1"/>
  <c r="AF389" i="2" a="1"/>
  <c r="AG389" i="2" a="1"/>
  <c r="AH389" i="2" a="1"/>
  <c r="AI389" i="2" a="1"/>
  <c r="AJ389" i="2" a="1"/>
  <c r="AK389" i="2" a="1"/>
  <c r="AL389" i="2" a="1"/>
  <c r="AM389" i="2" a="1"/>
  <c r="AN389" i="2" a="1"/>
  <c r="AO389" i="2" a="1"/>
  <c r="AP389" i="2" a="1"/>
  <c r="AQ389" i="2" a="1"/>
  <c r="AR389" i="2" a="1"/>
  <c r="AS389" i="2" a="1"/>
  <c r="AT389" i="2" a="1"/>
  <c r="AU389" i="2" a="1"/>
  <c r="AV389" i="2" a="1"/>
  <c r="AW389" i="2" a="1"/>
  <c r="AX389" i="2" a="1"/>
  <c r="AY389" i="2" a="1"/>
  <c r="AZ389" i="2" a="1"/>
  <c r="BA389" i="2" a="1"/>
  <c r="BB389" i="2" a="1"/>
  <c r="X390" i="2" a="1"/>
  <c r="Y390" i="2" a="1"/>
  <c r="Z390" i="2" a="1"/>
  <c r="AA390" i="2" a="1"/>
  <c r="AB390" i="2" a="1"/>
  <c r="AC390" i="2" a="1"/>
  <c r="AD390" i="2" a="1"/>
  <c r="AE390" i="2" a="1"/>
  <c r="AF390" i="2" a="1"/>
  <c r="AG390" i="2" a="1"/>
  <c r="AH390" i="2" a="1"/>
  <c r="AI390" i="2" a="1"/>
  <c r="AJ390" i="2" a="1"/>
  <c r="AK390" i="2" a="1"/>
  <c r="AL390" i="2" a="1"/>
  <c r="AM390" i="2" a="1"/>
  <c r="AN390" i="2" a="1"/>
  <c r="AO390" i="2" a="1"/>
  <c r="AP390" i="2" a="1"/>
  <c r="AQ390" i="2" a="1"/>
  <c r="AR390" i="2" a="1"/>
  <c r="AS390" i="2" a="1"/>
  <c r="AT390" i="2" a="1"/>
  <c r="AU390" i="2" a="1"/>
  <c r="AV390" i="2" a="1"/>
  <c r="AW390" i="2" a="1"/>
  <c r="AX390" i="2" a="1"/>
  <c r="AY390" i="2" a="1"/>
  <c r="AZ390" i="2" a="1"/>
  <c r="BA390" i="2" a="1"/>
  <c r="BB390" i="2" a="1"/>
  <c r="X391" i="2" a="1"/>
  <c r="Y391" i="2" a="1"/>
  <c r="Z391" i="2" a="1"/>
  <c r="AA391" i="2" a="1"/>
  <c r="AB391" i="2" a="1"/>
  <c r="AC391" i="2" a="1"/>
  <c r="AD391" i="2" a="1"/>
  <c r="AE391" i="2" a="1"/>
  <c r="AF391" i="2" a="1"/>
  <c r="AG391" i="2" a="1"/>
  <c r="AH391" i="2" a="1"/>
  <c r="AI391" i="2" a="1"/>
  <c r="AJ391" i="2" a="1"/>
  <c r="AK391" i="2" a="1"/>
  <c r="AL391" i="2" a="1"/>
  <c r="AM391" i="2" a="1"/>
  <c r="AN391" i="2" a="1"/>
  <c r="AO391" i="2" a="1"/>
  <c r="AP391" i="2" a="1"/>
  <c r="AQ391" i="2" a="1"/>
  <c r="AR391" i="2" a="1"/>
  <c r="AS391" i="2" a="1"/>
  <c r="AT391" i="2" a="1"/>
  <c r="AU391" i="2" a="1"/>
  <c r="AV391" i="2" a="1"/>
  <c r="AW391" i="2" a="1"/>
  <c r="AX391" i="2" a="1"/>
  <c r="AY391" i="2" a="1"/>
  <c r="AZ391" i="2" a="1"/>
  <c r="BA391" i="2" a="1"/>
  <c r="BB391" i="2" a="1"/>
  <c r="X392" i="2" a="1"/>
  <c r="Y392" i="2" a="1"/>
  <c r="Z392" i="2" a="1"/>
  <c r="AA392" i="2" a="1"/>
  <c r="AB392" i="2" a="1"/>
  <c r="AC392" i="2" a="1"/>
  <c r="AD392" i="2" a="1"/>
  <c r="AE392" i="2" a="1"/>
  <c r="AF392" i="2" a="1"/>
  <c r="AG392" i="2" a="1"/>
  <c r="AH392" i="2" a="1"/>
  <c r="AI392" i="2" a="1"/>
  <c r="AJ392" i="2" a="1"/>
  <c r="AK392" i="2" a="1"/>
  <c r="AL392" i="2" a="1"/>
  <c r="AM392" i="2" a="1"/>
  <c r="AN392" i="2" a="1"/>
  <c r="AO392" i="2" a="1"/>
  <c r="AP392" i="2" a="1"/>
  <c r="AQ392" i="2" a="1"/>
  <c r="AR392" i="2" a="1"/>
  <c r="AS392" i="2" a="1"/>
  <c r="AT392" i="2" a="1"/>
  <c r="AU392" i="2" a="1"/>
  <c r="AV392" i="2" a="1"/>
  <c r="AW392" i="2" a="1"/>
  <c r="AX392" i="2" a="1"/>
  <c r="AY392" i="2" a="1"/>
  <c r="AZ392" i="2" a="1"/>
  <c r="BA392" i="2" a="1"/>
  <c r="BB392" i="2" a="1"/>
  <c r="X393" i="2" a="1"/>
  <c r="Y393" i="2" a="1"/>
  <c r="Z393" i="2" a="1"/>
  <c r="AA393" i="2" a="1"/>
  <c r="AB393" i="2" a="1"/>
  <c r="AC393" i="2" a="1"/>
  <c r="AD393" i="2" a="1"/>
  <c r="AE393" i="2" a="1"/>
  <c r="AF393" i="2" a="1"/>
  <c r="AG393" i="2" a="1"/>
  <c r="AH393" i="2" a="1"/>
  <c r="AI393" i="2" a="1"/>
  <c r="AJ393" i="2" a="1"/>
  <c r="AK393" i="2" a="1"/>
  <c r="AL393" i="2" a="1"/>
  <c r="AM393" i="2" a="1"/>
  <c r="AN393" i="2" a="1"/>
  <c r="AO393" i="2" a="1"/>
  <c r="AP393" i="2" a="1"/>
  <c r="AQ393" i="2" a="1"/>
  <c r="AR393" i="2" a="1"/>
  <c r="AS393" i="2" a="1"/>
  <c r="AT393" i="2" a="1"/>
  <c r="AU393" i="2" a="1"/>
  <c r="AV393" i="2" a="1"/>
  <c r="AW393" i="2" a="1"/>
  <c r="AX393" i="2" a="1"/>
  <c r="AY393" i="2" a="1"/>
  <c r="AZ393" i="2" a="1"/>
  <c r="BA393" i="2" a="1"/>
  <c r="BB393" i="2" a="1"/>
  <c r="X394" i="2" a="1"/>
  <c r="Y394" i="2" a="1"/>
  <c r="Z394" i="2" a="1"/>
  <c r="AA394" i="2" a="1"/>
  <c r="AB394" i="2" a="1"/>
  <c r="AC394" i="2" a="1"/>
  <c r="AD394" i="2" a="1"/>
  <c r="AE394" i="2" a="1"/>
  <c r="AF394" i="2" a="1"/>
  <c r="AG394" i="2" a="1"/>
  <c r="AH394" i="2" a="1"/>
  <c r="AI394" i="2" a="1"/>
  <c r="AJ394" i="2" a="1"/>
  <c r="AK394" i="2" a="1"/>
  <c r="AL394" i="2" a="1"/>
  <c r="AM394" i="2" a="1"/>
  <c r="AN394" i="2" a="1"/>
  <c r="AO394" i="2" a="1"/>
  <c r="AP394" i="2" a="1"/>
  <c r="AQ394" i="2" a="1"/>
  <c r="AR394" i="2" a="1"/>
  <c r="AS394" i="2" a="1"/>
  <c r="AT394" i="2" a="1"/>
  <c r="AU394" i="2" a="1"/>
  <c r="AV394" i="2" a="1"/>
  <c r="AW394" i="2" a="1"/>
  <c r="AX394" i="2" a="1"/>
  <c r="AY394" i="2" a="1"/>
  <c r="AZ394" i="2" a="1"/>
  <c r="BA394" i="2" a="1"/>
  <c r="BB394" i="2" a="1"/>
  <c r="X395" i="2" a="1"/>
  <c r="Y395" i="2" a="1"/>
  <c r="Z395" i="2" a="1"/>
  <c r="AA395" i="2" a="1"/>
  <c r="AB395" i="2" a="1"/>
  <c r="AC395" i="2" a="1"/>
  <c r="AD395" i="2" a="1"/>
  <c r="AE395" i="2" a="1"/>
  <c r="AF395" i="2" a="1"/>
  <c r="AG395" i="2" a="1"/>
  <c r="AH395" i="2" a="1"/>
  <c r="AI395" i="2" a="1"/>
  <c r="AJ395" i="2" a="1"/>
  <c r="AK395" i="2" a="1"/>
  <c r="AL395" i="2" a="1"/>
  <c r="AM395" i="2" a="1"/>
  <c r="AN395" i="2" a="1"/>
  <c r="AO395" i="2" a="1"/>
  <c r="AP395" i="2" a="1"/>
  <c r="AQ395" i="2" a="1"/>
  <c r="AR395" i="2" a="1"/>
  <c r="AS395" i="2" a="1"/>
  <c r="AT395" i="2" a="1"/>
  <c r="AU395" i="2" a="1"/>
  <c r="AV395" i="2" a="1"/>
  <c r="AW395" i="2" a="1"/>
  <c r="AX395" i="2" a="1"/>
  <c r="AY395" i="2" a="1"/>
  <c r="AZ395" i="2" a="1"/>
  <c r="BA395" i="2" a="1"/>
  <c r="BB395" i="2" a="1"/>
  <c r="X396" i="2" a="1"/>
  <c r="Y396" i="2" a="1"/>
  <c r="Z396" i="2" a="1"/>
  <c r="AA396" i="2" a="1"/>
  <c r="AB396" i="2" a="1"/>
  <c r="AC396" i="2" a="1"/>
  <c r="AD396" i="2" a="1"/>
  <c r="AE396" i="2" a="1"/>
  <c r="AF396" i="2" a="1"/>
  <c r="AG396" i="2" a="1"/>
  <c r="AH396" i="2" a="1"/>
  <c r="AI396" i="2" a="1"/>
  <c r="AJ396" i="2" a="1"/>
  <c r="AK396" i="2" a="1"/>
  <c r="AL396" i="2" a="1"/>
  <c r="AM396" i="2" a="1"/>
  <c r="AN396" i="2" a="1"/>
  <c r="AO396" i="2" a="1"/>
  <c r="AP396" i="2" a="1"/>
  <c r="AQ396" i="2" a="1"/>
  <c r="AR396" i="2" a="1"/>
  <c r="AS396" i="2" a="1"/>
  <c r="AT396" i="2" a="1"/>
  <c r="AU396" i="2" a="1"/>
  <c r="AV396" i="2" a="1"/>
  <c r="AW396" i="2" a="1"/>
  <c r="AX396" i="2" a="1"/>
  <c r="AY396" i="2" a="1"/>
  <c r="AZ396" i="2" a="1"/>
  <c r="BA396" i="2" a="1"/>
  <c r="BB396" i="2" a="1"/>
  <c r="X397" i="2" a="1"/>
  <c r="Y397" i="2" a="1"/>
  <c r="Z397" i="2" a="1"/>
  <c r="AA397" i="2" a="1"/>
  <c r="AB397" i="2" a="1"/>
  <c r="AC397" i="2" a="1"/>
  <c r="AD397" i="2" a="1"/>
  <c r="AE397" i="2" a="1"/>
  <c r="AF397" i="2" a="1"/>
  <c r="AG397" i="2" a="1"/>
  <c r="AH397" i="2" a="1"/>
  <c r="AI397" i="2" a="1"/>
  <c r="AJ397" i="2" a="1"/>
  <c r="AK397" i="2" a="1"/>
  <c r="AL397" i="2" a="1"/>
  <c r="AM397" i="2" a="1"/>
  <c r="AN397" i="2" a="1"/>
  <c r="AO397" i="2" a="1"/>
  <c r="AP397" i="2" a="1"/>
  <c r="AQ397" i="2" a="1"/>
  <c r="AR397" i="2" a="1"/>
  <c r="AS397" i="2" a="1"/>
  <c r="AT397" i="2" a="1"/>
  <c r="AU397" i="2" a="1"/>
  <c r="AV397" i="2" a="1"/>
  <c r="AW397" i="2" a="1"/>
  <c r="AX397" i="2" a="1"/>
  <c r="AY397" i="2" a="1"/>
  <c r="AZ397" i="2" a="1"/>
  <c r="BA397" i="2" a="1"/>
  <c r="BB397" i="2" a="1"/>
  <c r="X398" i="2" a="1"/>
  <c r="Y398" i="2" a="1"/>
  <c r="Z398" i="2" a="1"/>
  <c r="AA398" i="2" a="1"/>
  <c r="AB398" i="2" a="1"/>
  <c r="AC398" i="2" a="1"/>
  <c r="AD398" i="2" a="1"/>
  <c r="AE398" i="2" a="1"/>
  <c r="AF398" i="2" a="1"/>
  <c r="AG398" i="2" a="1"/>
  <c r="AH398" i="2" a="1"/>
  <c r="AI398" i="2" a="1"/>
  <c r="AJ398" i="2" a="1"/>
  <c r="AK398" i="2" a="1"/>
  <c r="AL398" i="2" a="1"/>
  <c r="AM398" i="2" a="1"/>
  <c r="AN398" i="2" a="1"/>
  <c r="AO398" i="2" a="1"/>
  <c r="AP398" i="2" a="1"/>
  <c r="AQ398" i="2" a="1"/>
  <c r="AR398" i="2" a="1"/>
  <c r="AS398" i="2" a="1"/>
  <c r="AT398" i="2" a="1"/>
  <c r="AU398" i="2" a="1"/>
  <c r="AV398" i="2" a="1"/>
  <c r="AW398" i="2" a="1"/>
  <c r="AX398" i="2" a="1"/>
  <c r="AY398" i="2" a="1"/>
  <c r="AZ398" i="2" a="1"/>
  <c r="BA398" i="2" a="1"/>
  <c r="BB398" i="2" a="1"/>
  <c r="X399" i="2" a="1"/>
  <c r="Y399" i="2" a="1"/>
  <c r="Z399" i="2" a="1"/>
  <c r="AA399" i="2" a="1"/>
  <c r="AB399" i="2" a="1"/>
  <c r="AC399" i="2" a="1"/>
  <c r="AD399" i="2" a="1"/>
  <c r="AE399" i="2" a="1"/>
  <c r="AF399" i="2" a="1"/>
  <c r="AG399" i="2" a="1"/>
  <c r="AH399" i="2" a="1"/>
  <c r="AI399" i="2" a="1"/>
  <c r="AJ399" i="2" a="1"/>
  <c r="AK399" i="2" a="1"/>
  <c r="AL399" i="2" a="1"/>
  <c r="AM399" i="2" a="1"/>
  <c r="AN399" i="2" a="1"/>
  <c r="AO399" i="2" a="1"/>
  <c r="AP399" i="2" a="1"/>
  <c r="AQ399" i="2" a="1"/>
  <c r="AR399" i="2" a="1"/>
  <c r="AS399" i="2" a="1"/>
  <c r="AT399" i="2" a="1"/>
  <c r="AU399" i="2" a="1"/>
  <c r="AV399" i="2" a="1"/>
  <c r="AW399" i="2" a="1"/>
  <c r="AX399" i="2" a="1"/>
  <c r="AY399" i="2" a="1"/>
  <c r="AZ399" i="2" a="1"/>
  <c r="BA399" i="2" a="1"/>
  <c r="BB399" i="2" a="1"/>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26" i="3"/>
  <c r="W2" i="2" a="1"/>
  <c r="W3" i="2" a="1"/>
  <c r="W4" i="2" a="1"/>
  <c r="W5" i="2" a="1"/>
  <c r="W6" i="2" a="1"/>
  <c r="W7" i="2" a="1"/>
  <c r="W8" i="2" a="1"/>
  <c r="W9" i="2" a="1"/>
  <c r="W10" i="2" a="1"/>
  <c r="W11" i="2" a="1"/>
  <c r="W12" i="2" a="1"/>
  <c r="W13" i="2" a="1"/>
  <c r="W14" i="2" a="1"/>
  <c r="W15" i="2" a="1"/>
  <c r="W16" i="2" a="1"/>
  <c r="W17" i="2" a="1"/>
  <c r="W18" i="2" a="1"/>
  <c r="W19" i="2" a="1"/>
  <c r="W20" i="2" a="1"/>
  <c r="W21" i="2" a="1"/>
  <c r="W22" i="2" a="1"/>
  <c r="W23" i="2" a="1"/>
  <c r="W24" i="2" a="1"/>
  <c r="W25" i="2" a="1"/>
  <c r="W26" i="2" a="1"/>
  <c r="W27" i="2" a="1"/>
  <c r="W28" i="2" a="1"/>
  <c r="W29" i="2" a="1"/>
  <c r="W30" i="2" a="1"/>
  <c r="W31" i="2" a="1"/>
  <c r="W32" i="2" a="1"/>
  <c r="W33" i="2" a="1"/>
  <c r="W34" i="2" a="1"/>
  <c r="W35" i="2" a="1"/>
  <c r="W36" i="2" a="1"/>
  <c r="W37" i="2" a="1"/>
  <c r="W38" i="2" a="1"/>
  <c r="W39" i="2" a="1"/>
  <c r="W40" i="2" a="1"/>
  <c r="W41" i="2" a="1"/>
  <c r="W42" i="2" a="1"/>
  <c r="W43" i="2" a="1"/>
  <c r="W44" i="2" a="1"/>
  <c r="W45" i="2" a="1"/>
  <c r="W46" i="2" a="1"/>
  <c r="W47" i="2" a="1"/>
  <c r="W48" i="2" a="1"/>
  <c r="W49" i="2" a="1"/>
  <c r="W50" i="2" a="1"/>
  <c r="W51" i="2" a="1"/>
  <c r="W52" i="2" a="1"/>
  <c r="W53" i="2" a="1"/>
  <c r="W54" i="2" a="1"/>
  <c r="W55" i="2" a="1"/>
  <c r="W56" i="2" a="1"/>
  <c r="W57" i="2" a="1"/>
  <c r="W58" i="2" a="1"/>
  <c r="W59" i="2" a="1"/>
  <c r="W60" i="2" a="1"/>
  <c r="W61" i="2" a="1"/>
  <c r="W62" i="2" a="1"/>
  <c r="W63" i="2" a="1"/>
  <c r="W64" i="2" a="1"/>
  <c r="W65" i="2" a="1"/>
  <c r="W66" i="2" a="1"/>
  <c r="W67" i="2" a="1"/>
  <c r="W68" i="2" a="1"/>
  <c r="W69" i="2" a="1"/>
  <c r="W70" i="2" a="1"/>
  <c r="W71" i="2" a="1"/>
  <c r="W72" i="2" a="1"/>
  <c r="W73" i="2" a="1"/>
  <c r="W74" i="2" a="1"/>
  <c r="W75" i="2" a="1"/>
  <c r="W76" i="2" a="1"/>
  <c r="W77" i="2" a="1"/>
  <c r="W78" i="2" a="1"/>
  <c r="W79" i="2" a="1"/>
  <c r="W80" i="2" a="1"/>
  <c r="W81" i="2" a="1"/>
  <c r="W82" i="2" a="1"/>
  <c r="W83" i="2" a="1"/>
  <c r="W84" i="2" a="1"/>
  <c r="W85" i="2" a="1"/>
  <c r="W86" i="2" a="1"/>
  <c r="W87" i="2" a="1"/>
  <c r="W88" i="2" a="1"/>
  <c r="W89" i="2" a="1"/>
  <c r="W90" i="2" a="1"/>
  <c r="W91" i="2" a="1"/>
  <c r="W92" i="2" a="1"/>
  <c r="W93" i="2" a="1"/>
  <c r="W94" i="2" a="1"/>
  <c r="W95" i="2" a="1"/>
  <c r="W96" i="2" a="1"/>
  <c r="W97" i="2" a="1"/>
  <c r="W98" i="2" a="1"/>
  <c r="W99" i="2" a="1"/>
  <c r="W100" i="2" a="1"/>
  <c r="W101" i="2" a="1"/>
  <c r="W102" i="2" a="1"/>
  <c r="W103" i="2" a="1"/>
  <c r="W104" i="2" a="1"/>
  <c r="W105" i="2" a="1"/>
  <c r="W106" i="2" a="1"/>
  <c r="W107" i="2" a="1"/>
  <c r="W108" i="2" a="1"/>
  <c r="W109" i="2" a="1"/>
  <c r="W110" i="2" a="1"/>
  <c r="W111" i="2" a="1"/>
  <c r="W112" i="2" a="1"/>
  <c r="W113" i="2" a="1"/>
  <c r="W114" i="2" a="1"/>
  <c r="W115" i="2" a="1"/>
  <c r="W116" i="2" a="1"/>
  <c r="W117" i="2" a="1"/>
  <c r="W118" i="2" a="1"/>
  <c r="W119" i="2" a="1"/>
  <c r="W120" i="2" a="1"/>
  <c r="W121" i="2" a="1"/>
  <c r="W122" i="2" a="1"/>
  <c r="W123" i="2" a="1"/>
  <c r="W124" i="2" a="1"/>
  <c r="W125" i="2" a="1"/>
  <c r="W126" i="2" a="1"/>
  <c r="W127" i="2" a="1"/>
  <c r="W128" i="2" a="1"/>
  <c r="W129" i="2" a="1"/>
  <c r="W130" i="2" a="1"/>
  <c r="W131" i="2" a="1"/>
  <c r="W132" i="2" a="1"/>
  <c r="W133" i="2" a="1"/>
  <c r="W134" i="2" a="1"/>
  <c r="W135" i="2" a="1"/>
  <c r="W136" i="2" a="1"/>
  <c r="W137" i="2" a="1"/>
  <c r="W138" i="2" a="1"/>
  <c r="W139" i="2" a="1"/>
  <c r="W140" i="2" a="1"/>
  <c r="W141" i="2" a="1"/>
  <c r="W142" i="2" a="1"/>
  <c r="W143" i="2" a="1"/>
  <c r="W144" i="2" a="1"/>
  <c r="W145" i="2" a="1"/>
  <c r="W146" i="2" a="1"/>
  <c r="W147" i="2" a="1"/>
  <c r="W148" i="2" a="1"/>
  <c r="W149" i="2" a="1"/>
  <c r="W150" i="2" a="1"/>
  <c r="W151" i="2" a="1"/>
  <c r="W152" i="2" a="1"/>
  <c r="W153" i="2" a="1"/>
  <c r="W154" i="2" a="1"/>
  <c r="W155" i="2" a="1"/>
  <c r="W156" i="2" a="1"/>
  <c r="W157" i="2" a="1"/>
  <c r="W158" i="2" a="1"/>
  <c r="W159" i="2" a="1"/>
  <c r="W160" i="2" a="1"/>
  <c r="W161" i="2" a="1"/>
  <c r="W162" i="2" a="1"/>
  <c r="W163" i="2" a="1"/>
  <c r="W164" i="2" a="1"/>
  <c r="W165" i="2" a="1"/>
  <c r="W166" i="2" a="1"/>
  <c r="W167" i="2" a="1"/>
  <c r="W168" i="2" a="1"/>
  <c r="W169" i="2" a="1"/>
  <c r="W170" i="2" a="1"/>
  <c r="W171" i="2" a="1"/>
  <c r="W172" i="2" a="1"/>
  <c r="W173" i="2" a="1"/>
  <c r="W174" i="2" a="1"/>
  <c r="W175" i="2" a="1"/>
  <c r="W176" i="2" a="1"/>
  <c r="W177" i="2" a="1"/>
  <c r="W178" i="2" a="1"/>
  <c r="W179" i="2" a="1"/>
  <c r="W180" i="2" a="1"/>
  <c r="W181" i="2" a="1"/>
  <c r="W182" i="2" a="1"/>
  <c r="W183" i="2" a="1"/>
  <c r="W184" i="2" a="1"/>
  <c r="W185" i="2" a="1"/>
  <c r="W186" i="2" a="1"/>
  <c r="W187" i="2" a="1"/>
  <c r="W188" i="2" a="1"/>
  <c r="W189" i="2" a="1"/>
  <c r="W190" i="2" a="1"/>
  <c r="W191" i="2" a="1"/>
  <c r="W192" i="2" a="1"/>
  <c r="W193" i="2" a="1"/>
  <c r="W194" i="2" a="1"/>
  <c r="W195" i="2" a="1"/>
  <c r="W196" i="2" a="1"/>
  <c r="W197" i="2" a="1"/>
  <c r="W198" i="2" a="1"/>
  <c r="W199" i="2" a="1"/>
  <c r="W200" i="2" a="1"/>
  <c r="W201" i="2" a="1"/>
  <c r="W202" i="2" a="1"/>
  <c r="W203" i="2" a="1"/>
  <c r="W204" i="2" a="1"/>
  <c r="W205" i="2" a="1"/>
  <c r="W206" i="2" a="1"/>
  <c r="W207" i="2" a="1"/>
  <c r="W208" i="2" a="1"/>
  <c r="W209" i="2" a="1"/>
  <c r="W210" i="2" a="1"/>
  <c r="W211" i="2" a="1"/>
  <c r="W212" i="2" a="1"/>
  <c r="W213" i="2" a="1"/>
  <c r="W214" i="2" a="1"/>
  <c r="W215" i="2" a="1"/>
  <c r="W216" i="2" a="1"/>
  <c r="W217" i="2" a="1"/>
  <c r="W218" i="2" a="1"/>
  <c r="W219" i="2" a="1"/>
  <c r="W220" i="2" a="1"/>
  <c r="W221" i="2" a="1"/>
  <c r="W222" i="2" a="1"/>
  <c r="W223" i="2" a="1"/>
  <c r="W224" i="2" a="1"/>
  <c r="W225" i="2" a="1"/>
  <c r="W226" i="2" a="1"/>
  <c r="W227" i="2" a="1"/>
  <c r="W228" i="2" a="1"/>
  <c r="W229" i="2" a="1"/>
  <c r="W230" i="2" a="1"/>
  <c r="W231" i="2" a="1"/>
  <c r="W232" i="2" a="1"/>
  <c r="W233" i="2" a="1"/>
  <c r="W234" i="2" a="1"/>
  <c r="W235" i="2" a="1"/>
  <c r="W236" i="2" a="1"/>
  <c r="W237" i="2" a="1"/>
  <c r="W238" i="2" a="1"/>
  <c r="W239" i="2" a="1"/>
  <c r="W240" i="2" a="1"/>
  <c r="W241" i="2" a="1"/>
  <c r="W242" i="2" a="1"/>
  <c r="W243" i="2" a="1"/>
  <c r="W244" i="2" a="1"/>
  <c r="W245" i="2" a="1"/>
  <c r="W246" i="2" a="1"/>
  <c r="W247" i="2" a="1"/>
  <c r="W248" i="2" a="1"/>
  <c r="W249" i="2" a="1"/>
  <c r="W250" i="2" a="1"/>
  <c r="W251" i="2" a="1"/>
  <c r="W252" i="2" a="1"/>
  <c r="W253" i="2" a="1"/>
  <c r="W254" i="2" a="1"/>
  <c r="W255" i="2" a="1"/>
  <c r="W256" i="2" a="1"/>
  <c r="W257" i="2" a="1"/>
  <c r="W258" i="2" a="1"/>
  <c r="W259" i="2" a="1"/>
  <c r="W260" i="2" a="1"/>
  <c r="W261" i="2" a="1"/>
  <c r="W262" i="2" a="1"/>
  <c r="W263" i="2" a="1"/>
  <c r="W264" i="2" a="1"/>
  <c r="W265" i="2" a="1"/>
  <c r="W266" i="2" a="1"/>
  <c r="W267" i="2" a="1"/>
  <c r="W268" i="2" a="1"/>
  <c r="W269" i="2" a="1"/>
  <c r="W270" i="2" a="1"/>
  <c r="W271" i="2" a="1"/>
  <c r="W272" i="2" a="1"/>
  <c r="W273" i="2" a="1"/>
  <c r="W274" i="2" a="1"/>
  <c r="W275" i="2" a="1"/>
  <c r="W276" i="2" a="1"/>
  <c r="W277" i="2" a="1"/>
  <c r="W278" i="2" a="1"/>
  <c r="W279" i="2" a="1"/>
  <c r="W280" i="2" a="1"/>
  <c r="W281" i="2" a="1"/>
  <c r="W282" i="2" a="1"/>
  <c r="W283" i="2" a="1"/>
  <c r="W284" i="2" a="1"/>
  <c r="W285" i="2" a="1"/>
  <c r="W286" i="2" a="1"/>
  <c r="W287" i="2" a="1"/>
  <c r="W288" i="2" a="1"/>
  <c r="W289" i="2" a="1"/>
  <c r="W290" i="2" a="1"/>
  <c r="W291" i="2" a="1"/>
  <c r="W292" i="2" a="1"/>
  <c r="W293" i="2" a="1"/>
  <c r="W294" i="2" a="1"/>
  <c r="W295" i="2" a="1"/>
  <c r="W296" i="2" a="1"/>
  <c r="W297" i="2" a="1"/>
  <c r="W298" i="2" a="1"/>
  <c r="W299" i="2" a="1"/>
  <c r="W300" i="2" a="1"/>
  <c r="W301" i="2" a="1"/>
  <c r="W302" i="2" a="1"/>
  <c r="W303" i="2" a="1"/>
  <c r="W304" i="2" a="1"/>
  <c r="W305" i="2" a="1"/>
  <c r="W306" i="2" a="1"/>
  <c r="W307" i="2" a="1"/>
  <c r="W308" i="2" a="1"/>
  <c r="W309" i="2" a="1"/>
  <c r="W310" i="2" a="1"/>
  <c r="W311" i="2" a="1"/>
  <c r="W312" i="2" a="1"/>
  <c r="W313" i="2" a="1"/>
  <c r="W314" i="2" a="1"/>
  <c r="W315" i="2" a="1"/>
  <c r="W316" i="2" a="1"/>
  <c r="W317" i="2" a="1"/>
  <c r="W318" i="2" a="1"/>
  <c r="W319" i="2" a="1"/>
  <c r="W320" i="2" a="1"/>
  <c r="W321" i="2" a="1"/>
  <c r="W322" i="2" a="1"/>
  <c r="W323" i="2" a="1"/>
  <c r="W324" i="2" a="1"/>
  <c r="W325" i="2" a="1"/>
  <c r="W326" i="2" a="1"/>
  <c r="W327" i="2" a="1"/>
  <c r="W328" i="2" a="1"/>
  <c r="W329" i="2" a="1"/>
  <c r="W330" i="2" a="1"/>
  <c r="W331" i="2" a="1"/>
  <c r="W332" i="2" a="1"/>
  <c r="W333" i="2" a="1"/>
  <c r="W334" i="2" a="1"/>
  <c r="W335" i="2" a="1"/>
  <c r="W336" i="2" a="1"/>
  <c r="W337" i="2" a="1"/>
  <c r="W338" i="2" a="1"/>
  <c r="W339" i="2" a="1"/>
  <c r="W340" i="2" a="1"/>
  <c r="W341" i="2" a="1"/>
  <c r="W342" i="2" a="1"/>
  <c r="W343" i="2" a="1"/>
  <c r="W344" i="2" a="1"/>
  <c r="W345" i="2" a="1"/>
  <c r="W346" i="2" a="1"/>
  <c r="W347" i="2" a="1"/>
  <c r="W348" i="2" a="1"/>
  <c r="W349" i="2" a="1"/>
  <c r="W350" i="2" a="1"/>
  <c r="W351" i="2" a="1"/>
  <c r="W352" i="2" a="1"/>
  <c r="W353" i="2" a="1"/>
  <c r="W354" i="2" a="1"/>
  <c r="W355" i="2" a="1"/>
  <c r="W356" i="2" a="1"/>
  <c r="W357" i="2" a="1"/>
  <c r="W358" i="2" a="1"/>
  <c r="W359" i="2" a="1"/>
  <c r="W360" i="2" a="1"/>
  <c r="W361" i="2" a="1"/>
  <c r="W362" i="2" a="1"/>
  <c r="W363" i="2" a="1"/>
  <c r="W364" i="2" a="1"/>
  <c r="W365" i="2" a="1"/>
  <c r="W366" i="2" a="1"/>
  <c r="W367" i="2" a="1"/>
  <c r="W368" i="2" a="1"/>
  <c r="W369" i="2" a="1"/>
  <c r="W370" i="2" a="1"/>
  <c r="W371" i="2" a="1"/>
  <c r="W372" i="2" a="1"/>
  <c r="W373" i="2" a="1"/>
  <c r="W374" i="2" a="1"/>
  <c r="W375" i="2" a="1"/>
  <c r="W376" i="2" a="1"/>
  <c r="W377" i="2" a="1"/>
  <c r="W378" i="2" a="1"/>
  <c r="W379" i="2" a="1"/>
  <c r="W380" i="2" a="1"/>
  <c r="W381" i="2" a="1"/>
  <c r="W382" i="2" a="1"/>
  <c r="W383" i="2" a="1"/>
  <c r="W384" i="2" a="1"/>
  <c r="W385" i="2" a="1"/>
  <c r="W386" i="2" a="1"/>
  <c r="W387" i="2" a="1"/>
  <c r="W388" i="2" a="1"/>
  <c r="W389" i="2" a="1"/>
  <c r="W390" i="2" a="1"/>
  <c r="W391" i="2" a="1"/>
  <c r="W392" i="2" a="1"/>
  <c r="W393" i="2" a="1"/>
  <c r="W394" i="2" a="1"/>
  <c r="W395" i="2" a="1"/>
  <c r="W396" i="2" a="1"/>
  <c r="W397" i="2" a="1"/>
  <c r="W398" i="2" a="1"/>
  <c r="W399" i="2" a="1"/>
  <c r="N2" i="2" a="1"/>
  <c r="O2" i="2" a="1"/>
  <c r="P2" i="2" a="1"/>
  <c r="Q2" i="2" a="1"/>
  <c r="R2" i="2" a="1"/>
  <c r="S2" i="2" a="1"/>
  <c r="T2" i="2" a="1"/>
  <c r="U2" i="2" a="1"/>
  <c r="V2" i="2" a="1"/>
  <c r="N3" i="2" a="1"/>
  <c r="O3" i="2" a="1"/>
  <c r="P3" i="2" a="1"/>
  <c r="Q3" i="2" a="1"/>
  <c r="R3" i="2" a="1"/>
  <c r="S3" i="2" a="1"/>
  <c r="T3" i="2" a="1"/>
  <c r="U3" i="2" a="1"/>
  <c r="V3" i="2" a="1"/>
  <c r="N4" i="2" a="1"/>
  <c r="O4" i="2" a="1"/>
  <c r="P4" i="2" a="1"/>
  <c r="Q4" i="2" a="1"/>
  <c r="R4" i="2" a="1"/>
  <c r="S4" i="2" a="1"/>
  <c r="T4" i="2" a="1"/>
  <c r="U4" i="2" a="1"/>
  <c r="V4" i="2" a="1"/>
  <c r="N5" i="2" a="1"/>
  <c r="O5" i="2" a="1"/>
  <c r="P5" i="2" a="1"/>
  <c r="Q5" i="2" a="1"/>
  <c r="R5" i="2" a="1"/>
  <c r="S5" i="2" a="1"/>
  <c r="T5" i="2" a="1"/>
  <c r="U5" i="2" a="1"/>
  <c r="V5" i="2" a="1"/>
  <c r="N6" i="2" a="1"/>
  <c r="O6" i="2" a="1"/>
  <c r="P6" i="2" a="1"/>
  <c r="Q6" i="2" a="1"/>
  <c r="R6" i="2" a="1"/>
  <c r="S6" i="2" a="1"/>
  <c r="T6" i="2" a="1"/>
  <c r="U6" i="2" a="1"/>
  <c r="V6" i="2" a="1"/>
  <c r="N7" i="2" a="1"/>
  <c r="O7" i="2" a="1"/>
  <c r="P7" i="2" a="1"/>
  <c r="Q7" i="2" a="1"/>
  <c r="R7" i="2" a="1"/>
  <c r="S7" i="2" a="1"/>
  <c r="T7" i="2" a="1"/>
  <c r="U7" i="2" a="1"/>
  <c r="V7" i="2" a="1"/>
  <c r="N8" i="2" a="1"/>
  <c r="O8" i="2" a="1"/>
  <c r="P8" i="2" a="1"/>
  <c r="Q8" i="2" a="1"/>
  <c r="R8" i="2" a="1"/>
  <c r="S8" i="2" a="1"/>
  <c r="T8" i="2" a="1"/>
  <c r="U8" i="2" a="1"/>
  <c r="V8" i="2" a="1"/>
  <c r="N9" i="2" a="1"/>
  <c r="O9" i="2" a="1"/>
  <c r="P9" i="2" a="1"/>
  <c r="Q9" i="2" a="1"/>
  <c r="R9" i="2" a="1"/>
  <c r="S9" i="2" a="1"/>
  <c r="T9" i="2" a="1"/>
  <c r="U9" i="2" a="1"/>
  <c r="V9" i="2" a="1"/>
  <c r="N10" i="2" a="1"/>
  <c r="O10" i="2" a="1"/>
  <c r="P10" i="2" a="1"/>
  <c r="Q10" i="2" a="1"/>
  <c r="R10" i="2" a="1"/>
  <c r="S10" i="2" a="1"/>
  <c r="T10" i="2" a="1"/>
  <c r="U10" i="2" a="1"/>
  <c r="V10" i="2" a="1"/>
  <c r="N11" i="2" a="1"/>
  <c r="O11" i="2" a="1"/>
  <c r="P11" i="2" a="1"/>
  <c r="Q11" i="2" a="1"/>
  <c r="R11" i="2" a="1"/>
  <c r="S11" i="2" a="1"/>
  <c r="T11" i="2" a="1"/>
  <c r="U11" i="2" a="1"/>
  <c r="V11" i="2" a="1"/>
  <c r="N12" i="2" a="1"/>
  <c r="O12" i="2" a="1"/>
  <c r="P12" i="2" a="1"/>
  <c r="Q12" i="2" a="1"/>
  <c r="R12" i="2" a="1"/>
  <c r="S12" i="2" a="1"/>
  <c r="T12" i="2" a="1"/>
  <c r="U12" i="2" a="1"/>
  <c r="V12" i="2" a="1"/>
  <c r="N13" i="2" a="1"/>
  <c r="O13" i="2" a="1"/>
  <c r="P13" i="2" a="1"/>
  <c r="Q13" i="2" a="1"/>
  <c r="R13" i="2" a="1"/>
  <c r="S13" i="2" a="1"/>
  <c r="T13" i="2" a="1"/>
  <c r="U13" i="2" a="1"/>
  <c r="V13" i="2" a="1"/>
  <c r="N14" i="2" a="1"/>
  <c r="O14" i="2" a="1"/>
  <c r="P14" i="2" a="1"/>
  <c r="Q14" i="2" a="1"/>
  <c r="R14" i="2" a="1"/>
  <c r="S14" i="2" a="1"/>
  <c r="T14" i="2" a="1"/>
  <c r="U14" i="2" a="1"/>
  <c r="V14" i="2" a="1"/>
  <c r="N15" i="2" a="1"/>
  <c r="O15" i="2" a="1"/>
  <c r="P15" i="2" a="1"/>
  <c r="Q15" i="2" a="1"/>
  <c r="R15" i="2" a="1"/>
  <c r="S15" i="2" a="1"/>
  <c r="T15" i="2" a="1"/>
  <c r="U15" i="2" a="1"/>
  <c r="V15" i="2" a="1"/>
  <c r="N16" i="2" a="1"/>
  <c r="O16" i="2" a="1"/>
  <c r="P16" i="2" a="1"/>
  <c r="Q16" i="2" a="1"/>
  <c r="R16" i="2" a="1"/>
  <c r="S16" i="2" a="1"/>
  <c r="T16" i="2" a="1"/>
  <c r="U16" i="2" a="1"/>
  <c r="V16" i="2" a="1"/>
  <c r="N17" i="2" a="1"/>
  <c r="O17" i="2" a="1"/>
  <c r="P17" i="2" a="1"/>
  <c r="Q17" i="2" a="1"/>
  <c r="R17" i="2" a="1"/>
  <c r="S17" i="2" a="1"/>
  <c r="T17" i="2" a="1"/>
  <c r="U17" i="2" a="1"/>
  <c r="V17" i="2" a="1"/>
  <c r="N18" i="2" a="1"/>
  <c r="O18" i="2" a="1"/>
  <c r="P18" i="2" a="1"/>
  <c r="Q18" i="2" a="1"/>
  <c r="R18" i="2" a="1"/>
  <c r="S18" i="2" a="1"/>
  <c r="T18" i="2" a="1"/>
  <c r="U18" i="2" a="1"/>
  <c r="V18" i="2" a="1"/>
  <c r="N19" i="2" a="1"/>
  <c r="O19" i="2" a="1"/>
  <c r="P19" i="2" a="1"/>
  <c r="Q19" i="2" a="1"/>
  <c r="R19" i="2" a="1"/>
  <c r="S19" i="2" a="1"/>
  <c r="T19" i="2" a="1"/>
  <c r="U19" i="2" a="1"/>
  <c r="V19" i="2" a="1"/>
  <c r="N20" i="2" a="1"/>
  <c r="O20" i="2" a="1"/>
  <c r="P20" i="2" a="1"/>
  <c r="Q20" i="2" a="1"/>
  <c r="R20" i="2" a="1"/>
  <c r="S20" i="2" a="1"/>
  <c r="T20" i="2" a="1"/>
  <c r="U20" i="2" a="1"/>
  <c r="V20" i="2" a="1"/>
  <c r="N21" i="2" a="1"/>
  <c r="O21" i="2" a="1"/>
  <c r="P21" i="2" a="1"/>
  <c r="Q21" i="2" a="1"/>
  <c r="R21" i="2" a="1"/>
  <c r="S21" i="2" a="1"/>
  <c r="T21" i="2" a="1"/>
  <c r="U21" i="2" a="1"/>
  <c r="V21" i="2" a="1"/>
  <c r="N22" i="2" a="1"/>
  <c r="O22" i="2" a="1"/>
  <c r="P22" i="2" a="1"/>
  <c r="Q22" i="2" a="1"/>
  <c r="R22" i="2" a="1"/>
  <c r="S22" i="2" a="1"/>
  <c r="T22" i="2" a="1"/>
  <c r="U22" i="2" a="1"/>
  <c r="V22" i="2" a="1"/>
  <c r="N23" i="2" a="1"/>
  <c r="O23" i="2" a="1"/>
  <c r="P23" i="2" a="1"/>
  <c r="Q23" i="2" a="1"/>
  <c r="R23" i="2" a="1"/>
  <c r="S23" i="2" a="1"/>
  <c r="T23" i="2" a="1"/>
  <c r="U23" i="2" a="1"/>
  <c r="V23" i="2" a="1"/>
  <c r="N24" i="2" a="1"/>
  <c r="O24" i="2" a="1"/>
  <c r="P24" i="2" a="1"/>
  <c r="Q24" i="2" a="1"/>
  <c r="R24" i="2" a="1"/>
  <c r="S24" i="2" a="1"/>
  <c r="T24" i="2" a="1"/>
  <c r="U24" i="2" a="1"/>
  <c r="V24" i="2" a="1"/>
  <c r="N25" i="2" a="1"/>
  <c r="O25" i="2" a="1"/>
  <c r="P25" i="2" a="1"/>
  <c r="Q25" i="2" a="1"/>
  <c r="R25" i="2" a="1"/>
  <c r="S25" i="2" a="1"/>
  <c r="T25" i="2" a="1"/>
  <c r="U25" i="2" a="1"/>
  <c r="V25" i="2" a="1"/>
  <c r="N26" i="2" a="1"/>
  <c r="O26" i="2" a="1"/>
  <c r="P26" i="2" a="1"/>
  <c r="Q26" i="2" a="1"/>
  <c r="R26" i="2" a="1"/>
  <c r="S26" i="2" a="1"/>
  <c r="T26" i="2" a="1"/>
  <c r="U26" i="2" a="1"/>
  <c r="V26" i="2" a="1"/>
  <c r="N27" i="2" a="1"/>
  <c r="O27" i="2" a="1"/>
  <c r="P27" i="2" a="1"/>
  <c r="Q27" i="2" a="1"/>
  <c r="R27" i="2" a="1"/>
  <c r="S27" i="2" a="1"/>
  <c r="T27" i="2" a="1"/>
  <c r="U27" i="2" a="1"/>
  <c r="V27" i="2" a="1"/>
  <c r="N28" i="2" a="1"/>
  <c r="O28" i="2" a="1"/>
  <c r="P28" i="2" a="1"/>
  <c r="Q28" i="2" a="1"/>
  <c r="R28" i="2" a="1"/>
  <c r="S28" i="2" a="1"/>
  <c r="T28" i="2" a="1"/>
  <c r="U28" i="2" a="1"/>
  <c r="V28" i="2" a="1"/>
  <c r="N29" i="2" a="1"/>
  <c r="O29" i="2" a="1"/>
  <c r="P29" i="2" a="1"/>
  <c r="Q29" i="2" a="1"/>
  <c r="R29" i="2" a="1"/>
  <c r="S29" i="2" a="1"/>
  <c r="T29" i="2" a="1"/>
  <c r="U29" i="2" a="1"/>
  <c r="V29" i="2" a="1"/>
  <c r="N30" i="2" a="1"/>
  <c r="O30" i="2" a="1"/>
  <c r="P30" i="2" a="1"/>
  <c r="Q30" i="2" a="1"/>
  <c r="R30" i="2" a="1"/>
  <c r="S30" i="2" a="1"/>
  <c r="T30" i="2" a="1"/>
  <c r="U30" i="2" a="1"/>
  <c r="V30" i="2" a="1"/>
  <c r="N31" i="2" a="1"/>
  <c r="O31" i="2" a="1"/>
  <c r="P31" i="2" a="1"/>
  <c r="Q31" i="2" a="1"/>
  <c r="R31" i="2" a="1"/>
  <c r="S31" i="2" a="1"/>
  <c r="T31" i="2" a="1"/>
  <c r="U31" i="2" a="1"/>
  <c r="V31" i="2" a="1"/>
  <c r="N32" i="2" a="1"/>
  <c r="O32" i="2" a="1"/>
  <c r="P32" i="2" a="1"/>
  <c r="Q32" i="2" a="1"/>
  <c r="R32" i="2" a="1"/>
  <c r="S32" i="2" a="1"/>
  <c r="T32" i="2" a="1"/>
  <c r="U32" i="2" a="1"/>
  <c r="V32" i="2" a="1"/>
  <c r="N33" i="2" a="1"/>
  <c r="O33" i="2" a="1"/>
  <c r="P33" i="2" a="1"/>
  <c r="Q33" i="2" a="1"/>
  <c r="R33" i="2" a="1"/>
  <c r="S33" i="2" a="1"/>
  <c r="T33" i="2" a="1"/>
  <c r="U33" i="2" a="1"/>
  <c r="V33" i="2" a="1"/>
  <c r="N34" i="2" a="1"/>
  <c r="O34" i="2" a="1"/>
  <c r="P34" i="2" a="1"/>
  <c r="Q34" i="2" a="1"/>
  <c r="R34" i="2" a="1"/>
  <c r="S34" i="2" a="1"/>
  <c r="T34" i="2" a="1"/>
  <c r="U34" i="2" a="1"/>
  <c r="V34" i="2" a="1"/>
  <c r="N35" i="2" a="1"/>
  <c r="O35" i="2" a="1"/>
  <c r="P35" i="2" a="1"/>
  <c r="Q35" i="2" a="1"/>
  <c r="R35" i="2" a="1"/>
  <c r="S35" i="2" a="1"/>
  <c r="T35" i="2" a="1"/>
  <c r="U35" i="2" a="1"/>
  <c r="V35" i="2" a="1"/>
  <c r="N36" i="2" a="1"/>
  <c r="O36" i="2" a="1"/>
  <c r="P36" i="2" a="1"/>
  <c r="Q36" i="2" a="1"/>
  <c r="R36" i="2" a="1"/>
  <c r="S36" i="2" a="1"/>
  <c r="T36" i="2" a="1"/>
  <c r="U36" i="2" a="1"/>
  <c r="V36" i="2" a="1"/>
  <c r="N37" i="2" a="1"/>
  <c r="O37" i="2" a="1"/>
  <c r="P37" i="2" a="1"/>
  <c r="Q37" i="2" a="1"/>
  <c r="R37" i="2" a="1"/>
  <c r="S37" i="2" a="1"/>
  <c r="T37" i="2" a="1"/>
  <c r="U37" i="2" a="1"/>
  <c r="V37" i="2" a="1"/>
  <c r="N38" i="2" a="1"/>
  <c r="O38" i="2" a="1"/>
  <c r="P38" i="2" a="1"/>
  <c r="Q38" i="2" a="1"/>
  <c r="R38" i="2" a="1"/>
  <c r="S38" i="2" a="1"/>
  <c r="T38" i="2" a="1"/>
  <c r="U38" i="2" a="1"/>
  <c r="V38" i="2" a="1"/>
  <c r="N39" i="2" a="1"/>
  <c r="O39" i="2" a="1"/>
  <c r="P39" i="2" a="1"/>
  <c r="Q39" i="2" a="1"/>
  <c r="R39" i="2" a="1"/>
  <c r="S39" i="2" a="1"/>
  <c r="T39" i="2" a="1"/>
  <c r="U39" i="2" a="1"/>
  <c r="V39" i="2" a="1"/>
  <c r="N40" i="2" a="1"/>
  <c r="O40" i="2" a="1"/>
  <c r="P40" i="2" a="1"/>
  <c r="Q40" i="2" a="1"/>
  <c r="R40" i="2" a="1"/>
  <c r="S40" i="2" a="1"/>
  <c r="T40" i="2" a="1"/>
  <c r="U40" i="2" a="1"/>
  <c r="V40" i="2" a="1"/>
  <c r="N41" i="2" a="1"/>
  <c r="O41" i="2" a="1"/>
  <c r="P41" i="2" a="1"/>
  <c r="Q41" i="2" a="1"/>
  <c r="R41" i="2" a="1"/>
  <c r="S41" i="2" a="1"/>
  <c r="T41" i="2" a="1"/>
  <c r="U41" i="2" a="1"/>
  <c r="V41" i="2" a="1"/>
  <c r="N42" i="2" a="1"/>
  <c r="O42" i="2" a="1"/>
  <c r="P42" i="2" a="1"/>
  <c r="Q42" i="2" a="1"/>
  <c r="R42" i="2" a="1"/>
  <c r="S42" i="2" a="1"/>
  <c r="T42" i="2" a="1"/>
  <c r="U42" i="2" a="1"/>
  <c r="V42" i="2" a="1"/>
  <c r="N43" i="2" a="1"/>
  <c r="O43" i="2" a="1"/>
  <c r="P43" i="2" a="1"/>
  <c r="Q43" i="2" a="1"/>
  <c r="R43" i="2" a="1"/>
  <c r="S43" i="2" a="1"/>
  <c r="T43" i="2" a="1"/>
  <c r="U43" i="2" a="1"/>
  <c r="V43" i="2" a="1"/>
  <c r="N44" i="2" a="1"/>
  <c r="O44" i="2" a="1"/>
  <c r="P44" i="2" a="1"/>
  <c r="Q44" i="2" a="1"/>
  <c r="R44" i="2" a="1"/>
  <c r="S44" i="2" a="1"/>
  <c r="T44" i="2" a="1"/>
  <c r="U44" i="2" a="1"/>
  <c r="V44" i="2" a="1"/>
  <c r="N45" i="2" a="1"/>
  <c r="O45" i="2" a="1"/>
  <c r="P45" i="2" a="1"/>
  <c r="Q45" i="2" a="1"/>
  <c r="R45" i="2" a="1"/>
  <c r="S45" i="2" a="1"/>
  <c r="T45" i="2" a="1"/>
  <c r="U45" i="2" a="1"/>
  <c r="V45" i="2" a="1"/>
  <c r="N46" i="2" a="1"/>
  <c r="O46" i="2" a="1"/>
  <c r="P46" i="2" a="1"/>
  <c r="Q46" i="2" a="1"/>
  <c r="R46" i="2" a="1"/>
  <c r="S46" i="2" a="1"/>
  <c r="T46" i="2" a="1"/>
  <c r="U46" i="2" a="1"/>
  <c r="V46" i="2" a="1"/>
  <c r="N47" i="2" a="1"/>
  <c r="O47" i="2" a="1"/>
  <c r="P47" i="2" a="1"/>
  <c r="Q47" i="2" a="1"/>
  <c r="R47" i="2" a="1"/>
  <c r="S47" i="2" a="1"/>
  <c r="T47" i="2" a="1"/>
  <c r="U47" i="2" a="1"/>
  <c r="V47" i="2" a="1"/>
  <c r="N48" i="2" a="1"/>
  <c r="O48" i="2" a="1"/>
  <c r="P48" i="2" a="1"/>
  <c r="Q48" i="2" a="1"/>
  <c r="R48" i="2" a="1"/>
  <c r="S48" i="2" a="1"/>
  <c r="T48" i="2" a="1"/>
  <c r="U48" i="2" a="1"/>
  <c r="V48" i="2" a="1"/>
  <c r="N49" i="2" a="1"/>
  <c r="O49" i="2" a="1"/>
  <c r="P49" i="2" a="1"/>
  <c r="Q49" i="2" a="1"/>
  <c r="R49" i="2" a="1"/>
  <c r="S49" i="2" a="1"/>
  <c r="T49" i="2" a="1"/>
  <c r="U49" i="2" a="1"/>
  <c r="V49" i="2" a="1"/>
  <c r="N50" i="2" a="1"/>
  <c r="O50" i="2" a="1"/>
  <c r="P50" i="2" a="1"/>
  <c r="Q50" i="2" a="1"/>
  <c r="R50" i="2" a="1"/>
  <c r="S50" i="2" a="1"/>
  <c r="T50" i="2" a="1"/>
  <c r="U50" i="2" a="1"/>
  <c r="V50" i="2" a="1"/>
  <c r="N51" i="2" a="1"/>
  <c r="O51" i="2" a="1"/>
  <c r="P51" i="2" a="1"/>
  <c r="Q51" i="2" a="1"/>
  <c r="R51" i="2" a="1"/>
  <c r="S51" i="2" a="1"/>
  <c r="T51" i="2" a="1"/>
  <c r="U51" i="2" a="1"/>
  <c r="V51" i="2" a="1"/>
  <c r="N52" i="2" a="1"/>
  <c r="O52" i="2" a="1"/>
  <c r="P52" i="2" a="1"/>
  <c r="Q52" i="2" a="1"/>
  <c r="R52" i="2" a="1"/>
  <c r="S52" i="2" a="1"/>
  <c r="T52" i="2" a="1"/>
  <c r="U52" i="2" a="1"/>
  <c r="V52" i="2" a="1"/>
  <c r="N53" i="2" a="1"/>
  <c r="O53" i="2" a="1"/>
  <c r="P53" i="2" a="1"/>
  <c r="Q53" i="2" a="1"/>
  <c r="R53" i="2" a="1"/>
  <c r="S53" i="2" a="1"/>
  <c r="T53" i="2" a="1"/>
  <c r="U53" i="2" a="1"/>
  <c r="V53" i="2" a="1"/>
  <c r="N54" i="2" a="1"/>
  <c r="O54" i="2" a="1"/>
  <c r="P54" i="2" a="1"/>
  <c r="Q54" i="2" a="1"/>
  <c r="R54" i="2" a="1"/>
  <c r="S54" i="2" a="1"/>
  <c r="T54" i="2" a="1"/>
  <c r="U54" i="2" a="1"/>
  <c r="V54" i="2" a="1"/>
  <c r="N55" i="2" a="1"/>
  <c r="O55" i="2" a="1"/>
  <c r="P55" i="2" a="1"/>
  <c r="Q55" i="2" a="1"/>
  <c r="R55" i="2" a="1"/>
  <c r="S55" i="2" a="1"/>
  <c r="T55" i="2" a="1"/>
  <c r="U55" i="2" a="1"/>
  <c r="V55" i="2" a="1"/>
  <c r="N56" i="2" a="1"/>
  <c r="O56" i="2" a="1"/>
  <c r="P56" i="2" a="1"/>
  <c r="Q56" i="2" a="1"/>
  <c r="R56" i="2" a="1"/>
  <c r="S56" i="2" a="1"/>
  <c r="T56" i="2" a="1"/>
  <c r="U56" i="2" a="1"/>
  <c r="V56" i="2" a="1"/>
  <c r="N57" i="2" a="1"/>
  <c r="O57" i="2" a="1"/>
  <c r="P57" i="2" a="1"/>
  <c r="Q57" i="2" a="1"/>
  <c r="R57" i="2" a="1"/>
  <c r="S57" i="2" a="1"/>
  <c r="T57" i="2" a="1"/>
  <c r="U57" i="2" a="1"/>
  <c r="V57" i="2" a="1"/>
  <c r="N58" i="2" a="1"/>
  <c r="O58" i="2" a="1"/>
  <c r="P58" i="2" a="1"/>
  <c r="Q58" i="2" a="1"/>
  <c r="R58" i="2" a="1"/>
  <c r="S58" i="2" a="1"/>
  <c r="T58" i="2" a="1"/>
  <c r="U58" i="2" a="1"/>
  <c r="V58" i="2" a="1"/>
  <c r="N59" i="2" a="1"/>
  <c r="O59" i="2" a="1"/>
  <c r="P59" i="2" a="1"/>
  <c r="Q59" i="2" a="1"/>
  <c r="R59" i="2" a="1"/>
  <c r="S59" i="2" a="1"/>
  <c r="T59" i="2" a="1"/>
  <c r="U59" i="2" a="1"/>
  <c r="V59" i="2" a="1"/>
  <c r="N60" i="2" a="1"/>
  <c r="O60" i="2" a="1"/>
  <c r="P60" i="2" a="1"/>
  <c r="Q60" i="2" a="1"/>
  <c r="R60" i="2" a="1"/>
  <c r="S60" i="2" a="1"/>
  <c r="T60" i="2" a="1"/>
  <c r="U60" i="2" a="1"/>
  <c r="V60" i="2" a="1"/>
  <c r="N61" i="2" a="1"/>
  <c r="O61" i="2" a="1"/>
  <c r="P61" i="2" a="1"/>
  <c r="Q61" i="2" a="1"/>
  <c r="R61" i="2" a="1"/>
  <c r="S61" i="2" a="1"/>
  <c r="T61" i="2" a="1"/>
  <c r="U61" i="2" a="1"/>
  <c r="V61" i="2" a="1"/>
  <c r="N62" i="2" a="1"/>
  <c r="O62" i="2" a="1"/>
  <c r="P62" i="2" a="1"/>
  <c r="Q62" i="2" a="1"/>
  <c r="R62" i="2" a="1"/>
  <c r="S62" i="2" a="1"/>
  <c r="T62" i="2" a="1"/>
  <c r="U62" i="2" a="1"/>
  <c r="V62" i="2" a="1"/>
  <c r="N63" i="2" a="1"/>
  <c r="O63" i="2" a="1"/>
  <c r="P63" i="2" a="1"/>
  <c r="Q63" i="2" a="1"/>
  <c r="R63" i="2" a="1"/>
  <c r="S63" i="2" a="1"/>
  <c r="T63" i="2" a="1"/>
  <c r="U63" i="2" a="1"/>
  <c r="V63" i="2" a="1"/>
  <c r="N64" i="2" a="1"/>
  <c r="O64" i="2" a="1"/>
  <c r="P64" i="2" a="1"/>
  <c r="Q64" i="2" a="1"/>
  <c r="R64" i="2" a="1"/>
  <c r="S64" i="2" a="1"/>
  <c r="T64" i="2" a="1"/>
  <c r="U64" i="2" a="1"/>
  <c r="V64" i="2" a="1"/>
  <c r="N65" i="2" a="1"/>
  <c r="O65" i="2" a="1"/>
  <c r="P65" i="2" a="1"/>
  <c r="Q65" i="2" a="1"/>
  <c r="R65" i="2" a="1"/>
  <c r="S65" i="2" a="1"/>
  <c r="T65" i="2" a="1"/>
  <c r="U65" i="2" a="1"/>
  <c r="V65" i="2" a="1"/>
  <c r="N66" i="2" a="1"/>
  <c r="O66" i="2" a="1"/>
  <c r="P66" i="2" a="1"/>
  <c r="Q66" i="2" a="1"/>
  <c r="R66" i="2" a="1"/>
  <c r="S66" i="2" a="1"/>
  <c r="T66" i="2" a="1"/>
  <c r="U66" i="2" a="1"/>
  <c r="V66" i="2" a="1"/>
  <c r="N67" i="2" a="1"/>
  <c r="O67" i="2" a="1"/>
  <c r="P67" i="2" a="1"/>
  <c r="Q67" i="2" a="1"/>
  <c r="R67" i="2" a="1"/>
  <c r="S67" i="2" a="1"/>
  <c r="T67" i="2" a="1"/>
  <c r="U67" i="2" a="1"/>
  <c r="V67" i="2" a="1"/>
  <c r="N68" i="2" a="1"/>
  <c r="O68" i="2" a="1"/>
  <c r="P68" i="2" a="1"/>
  <c r="Q68" i="2" a="1"/>
  <c r="R68" i="2" a="1"/>
  <c r="S68" i="2" a="1"/>
  <c r="T68" i="2" a="1"/>
  <c r="U68" i="2" a="1"/>
  <c r="V68" i="2" a="1"/>
  <c r="N69" i="2" a="1"/>
  <c r="O69" i="2" a="1"/>
  <c r="P69" i="2" a="1"/>
  <c r="Q69" i="2" a="1"/>
  <c r="R69" i="2" a="1"/>
  <c r="S69" i="2" a="1"/>
  <c r="T69" i="2" a="1"/>
  <c r="U69" i="2" a="1"/>
  <c r="V69" i="2" a="1"/>
  <c r="N70" i="2" a="1"/>
  <c r="O70" i="2" a="1"/>
  <c r="P70" i="2" a="1"/>
  <c r="Q70" i="2" a="1"/>
  <c r="R70" i="2" a="1"/>
  <c r="S70" i="2" a="1"/>
  <c r="T70" i="2" a="1"/>
  <c r="U70" i="2" a="1"/>
  <c r="V70" i="2" a="1"/>
  <c r="N71" i="2" a="1"/>
  <c r="O71" i="2" a="1"/>
  <c r="P71" i="2" a="1"/>
  <c r="Q71" i="2" a="1"/>
  <c r="R71" i="2" a="1"/>
  <c r="S71" i="2" a="1"/>
  <c r="T71" i="2" a="1"/>
  <c r="U71" i="2" a="1"/>
  <c r="V71" i="2" a="1"/>
  <c r="N72" i="2" a="1"/>
  <c r="O72" i="2" a="1"/>
  <c r="P72" i="2" a="1"/>
  <c r="Q72" i="2" a="1"/>
  <c r="R72" i="2" a="1"/>
  <c r="S72" i="2" a="1"/>
  <c r="T72" i="2" a="1"/>
  <c r="U72" i="2" a="1"/>
  <c r="V72" i="2" a="1"/>
  <c r="N73" i="2" a="1"/>
  <c r="O73" i="2" a="1"/>
  <c r="P73" i="2" a="1"/>
  <c r="Q73" i="2" a="1"/>
  <c r="R73" i="2" a="1"/>
  <c r="S73" i="2" a="1"/>
  <c r="T73" i="2" a="1"/>
  <c r="U73" i="2" a="1"/>
  <c r="V73" i="2" a="1"/>
  <c r="N74" i="2" a="1"/>
  <c r="O74" i="2" a="1"/>
  <c r="P74" i="2" a="1"/>
  <c r="Q74" i="2" a="1"/>
  <c r="R74" i="2" a="1"/>
  <c r="S74" i="2" a="1"/>
  <c r="T74" i="2" a="1"/>
  <c r="U74" i="2" a="1"/>
  <c r="V74" i="2" a="1"/>
  <c r="N75" i="2" a="1"/>
  <c r="O75" i="2" a="1"/>
  <c r="P75" i="2" a="1"/>
  <c r="Q75" i="2" a="1"/>
  <c r="R75" i="2" a="1"/>
  <c r="S75" i="2" a="1"/>
  <c r="T75" i="2" a="1"/>
  <c r="U75" i="2" a="1"/>
  <c r="V75" i="2" a="1"/>
  <c r="N76" i="2" a="1"/>
  <c r="O76" i="2" a="1"/>
  <c r="P76" i="2" a="1"/>
  <c r="Q76" i="2" a="1"/>
  <c r="R76" i="2" a="1"/>
  <c r="S76" i="2" a="1"/>
  <c r="T76" i="2" a="1"/>
  <c r="U76" i="2" a="1"/>
  <c r="V76" i="2" a="1"/>
  <c r="N77" i="2" a="1"/>
  <c r="O77" i="2" a="1"/>
  <c r="P77" i="2" a="1"/>
  <c r="Q77" i="2" a="1"/>
  <c r="R77" i="2" a="1"/>
  <c r="S77" i="2" a="1"/>
  <c r="T77" i="2" a="1"/>
  <c r="U77" i="2" a="1"/>
  <c r="V77" i="2" a="1"/>
  <c r="N78" i="2" a="1"/>
  <c r="O78" i="2" a="1"/>
  <c r="P78" i="2" a="1"/>
  <c r="Q78" i="2" a="1"/>
  <c r="R78" i="2" a="1"/>
  <c r="S78" i="2" a="1"/>
  <c r="T78" i="2" a="1"/>
  <c r="U78" i="2" a="1"/>
  <c r="V78" i="2" a="1"/>
  <c r="N79" i="2" a="1"/>
  <c r="O79" i="2" a="1"/>
  <c r="P79" i="2" a="1"/>
  <c r="Q79" i="2" a="1"/>
  <c r="R79" i="2" a="1"/>
  <c r="S79" i="2" a="1"/>
  <c r="T79" i="2" a="1"/>
  <c r="U79" i="2" a="1"/>
  <c r="V79" i="2" a="1"/>
  <c r="N80" i="2" a="1"/>
  <c r="O80" i="2" a="1"/>
  <c r="P80" i="2" a="1"/>
  <c r="Q80" i="2" a="1"/>
  <c r="R80" i="2" a="1"/>
  <c r="S80" i="2" a="1"/>
  <c r="T80" i="2" a="1"/>
  <c r="U80" i="2" a="1"/>
  <c r="V80" i="2" a="1"/>
  <c r="N81" i="2" a="1"/>
  <c r="O81" i="2" a="1"/>
  <c r="P81" i="2" a="1"/>
  <c r="Q81" i="2" a="1"/>
  <c r="R81" i="2" a="1"/>
  <c r="S81" i="2" a="1"/>
  <c r="T81" i="2" a="1"/>
  <c r="U81" i="2" a="1"/>
  <c r="V81" i="2" a="1"/>
  <c r="N82" i="2" a="1"/>
  <c r="O82" i="2" a="1"/>
  <c r="P82" i="2" a="1"/>
  <c r="Q82" i="2" a="1"/>
  <c r="R82" i="2" a="1"/>
  <c r="S82" i="2" a="1"/>
  <c r="T82" i="2" a="1"/>
  <c r="U82" i="2" a="1"/>
  <c r="V82" i="2" a="1"/>
  <c r="N83" i="2" a="1"/>
  <c r="O83" i="2" a="1"/>
  <c r="P83" i="2" a="1"/>
  <c r="Q83" i="2" a="1"/>
  <c r="R83" i="2" a="1"/>
  <c r="S83" i="2" a="1"/>
  <c r="T83" i="2" a="1"/>
  <c r="U83" i="2" a="1"/>
  <c r="V83" i="2" a="1"/>
  <c r="N84" i="2" a="1"/>
  <c r="O84" i="2" a="1"/>
  <c r="P84" i="2" a="1"/>
  <c r="Q84" i="2" a="1"/>
  <c r="R84" i="2" a="1"/>
  <c r="S84" i="2" a="1"/>
  <c r="T84" i="2" a="1"/>
  <c r="U84" i="2" a="1"/>
  <c r="V84" i="2" a="1"/>
  <c r="N85" i="2" a="1"/>
  <c r="O85" i="2" a="1"/>
  <c r="P85" i="2" a="1"/>
  <c r="Q85" i="2" a="1"/>
  <c r="R85" i="2" a="1"/>
  <c r="S85" i="2" a="1"/>
  <c r="T85" i="2" a="1"/>
  <c r="U85" i="2" a="1"/>
  <c r="V85" i="2" a="1"/>
  <c r="N86" i="2" a="1"/>
  <c r="O86" i="2" a="1"/>
  <c r="P86" i="2" a="1"/>
  <c r="Q86" i="2" a="1"/>
  <c r="R86" i="2" a="1"/>
  <c r="S86" i="2" a="1"/>
  <c r="T86" i="2" a="1"/>
  <c r="U86" i="2" a="1"/>
  <c r="V86" i="2" a="1"/>
  <c r="N87" i="2" a="1"/>
  <c r="O87" i="2" a="1"/>
  <c r="P87" i="2" a="1"/>
  <c r="Q87" i="2" a="1"/>
  <c r="R87" i="2" a="1"/>
  <c r="S87" i="2" a="1"/>
  <c r="T87" i="2" a="1"/>
  <c r="U87" i="2" a="1"/>
  <c r="V87" i="2" a="1"/>
  <c r="N88" i="2" a="1"/>
  <c r="O88" i="2" a="1"/>
  <c r="P88" i="2" a="1"/>
  <c r="Q88" i="2" a="1"/>
  <c r="R88" i="2" a="1"/>
  <c r="S88" i="2" a="1"/>
  <c r="T88" i="2" a="1"/>
  <c r="U88" i="2" a="1"/>
  <c r="V88" i="2" a="1"/>
  <c r="N89" i="2" a="1"/>
  <c r="O89" i="2" a="1"/>
  <c r="P89" i="2" a="1"/>
  <c r="Q89" i="2" a="1"/>
  <c r="R89" i="2" a="1"/>
  <c r="S89" i="2" a="1"/>
  <c r="T89" i="2" a="1"/>
  <c r="U89" i="2" a="1"/>
  <c r="V89" i="2" a="1"/>
  <c r="N90" i="2" a="1"/>
  <c r="O90" i="2" a="1"/>
  <c r="P90" i="2" a="1"/>
  <c r="Q90" i="2" a="1"/>
  <c r="R90" i="2" a="1"/>
  <c r="S90" i="2" a="1"/>
  <c r="T90" i="2" a="1"/>
  <c r="U90" i="2" a="1"/>
  <c r="V90" i="2" a="1"/>
  <c r="N91" i="2" a="1"/>
  <c r="O91" i="2" a="1"/>
  <c r="P91" i="2" a="1"/>
  <c r="Q91" i="2" a="1"/>
  <c r="R91" i="2" a="1"/>
  <c r="S91" i="2" a="1"/>
  <c r="T91" i="2" a="1"/>
  <c r="U91" i="2" a="1"/>
  <c r="V91" i="2" a="1"/>
  <c r="N92" i="2" a="1"/>
  <c r="O92" i="2" a="1"/>
  <c r="P92" i="2" a="1"/>
  <c r="Q92" i="2" a="1"/>
  <c r="R92" i="2" a="1"/>
  <c r="S92" i="2" a="1"/>
  <c r="T92" i="2" a="1"/>
  <c r="U92" i="2" a="1"/>
  <c r="V92" i="2" a="1"/>
  <c r="N93" i="2" a="1"/>
  <c r="O93" i="2" a="1"/>
  <c r="P93" i="2" a="1"/>
  <c r="Q93" i="2" a="1"/>
  <c r="R93" i="2" a="1"/>
  <c r="S93" i="2" a="1"/>
  <c r="T93" i="2" a="1"/>
  <c r="U93" i="2" a="1"/>
  <c r="V93" i="2" a="1"/>
  <c r="N94" i="2" a="1"/>
  <c r="O94" i="2" a="1"/>
  <c r="P94" i="2" a="1"/>
  <c r="Q94" i="2" a="1"/>
  <c r="R94" i="2" a="1"/>
  <c r="S94" i="2" a="1"/>
  <c r="T94" i="2" a="1"/>
  <c r="U94" i="2" a="1"/>
  <c r="V94" i="2" a="1"/>
  <c r="N95" i="2" a="1"/>
  <c r="O95" i="2" a="1"/>
  <c r="P95" i="2" a="1"/>
  <c r="Q95" i="2" a="1"/>
  <c r="R95" i="2" a="1"/>
  <c r="S95" i="2" a="1"/>
  <c r="T95" i="2" a="1"/>
  <c r="U95" i="2" a="1"/>
  <c r="V95" i="2" a="1"/>
  <c r="N96" i="2" a="1"/>
  <c r="O96" i="2" a="1"/>
  <c r="P96" i="2" a="1"/>
  <c r="Q96" i="2" a="1"/>
  <c r="R96" i="2" a="1"/>
  <c r="S96" i="2" a="1"/>
  <c r="T96" i="2" a="1"/>
  <c r="U96" i="2" a="1"/>
  <c r="V96" i="2" a="1"/>
  <c r="N97" i="2" a="1"/>
  <c r="O97" i="2" a="1"/>
  <c r="P97" i="2" a="1"/>
  <c r="Q97" i="2" a="1"/>
  <c r="R97" i="2" a="1"/>
  <c r="S97" i="2" a="1"/>
  <c r="T97" i="2" a="1"/>
  <c r="U97" i="2" a="1"/>
  <c r="V97" i="2" a="1"/>
  <c r="N98" i="2" a="1"/>
  <c r="O98" i="2" a="1"/>
  <c r="P98" i="2" a="1"/>
  <c r="Q98" i="2" a="1"/>
  <c r="R98" i="2" a="1"/>
  <c r="S98" i="2" a="1"/>
  <c r="T98" i="2" a="1"/>
  <c r="U98" i="2" a="1"/>
  <c r="V98" i="2" a="1"/>
  <c r="N99" i="2" a="1"/>
  <c r="O99" i="2" a="1"/>
  <c r="P99" i="2" a="1"/>
  <c r="Q99" i="2" a="1"/>
  <c r="R99" i="2" a="1"/>
  <c r="S99" i="2" a="1"/>
  <c r="T99" i="2" a="1"/>
  <c r="U99" i="2" a="1"/>
  <c r="V99" i="2" a="1"/>
  <c r="N100" i="2" a="1"/>
  <c r="O100" i="2" a="1"/>
  <c r="P100" i="2" a="1"/>
  <c r="Q100" i="2" a="1"/>
  <c r="R100" i="2" a="1"/>
  <c r="S100" i="2" a="1"/>
  <c r="T100" i="2" a="1"/>
  <c r="U100" i="2" a="1"/>
  <c r="V100" i="2" a="1"/>
  <c r="N101" i="2" a="1"/>
  <c r="O101" i="2" a="1"/>
  <c r="P101" i="2" a="1"/>
  <c r="Q101" i="2" a="1"/>
  <c r="R101" i="2" a="1"/>
  <c r="S101" i="2" a="1"/>
  <c r="T101" i="2" a="1"/>
  <c r="U101" i="2" a="1"/>
  <c r="V101" i="2" a="1"/>
  <c r="N102" i="2" a="1"/>
  <c r="O102" i="2" a="1"/>
  <c r="P102" i="2" a="1"/>
  <c r="Q102" i="2" a="1"/>
  <c r="R102" i="2" a="1"/>
  <c r="S102" i="2" a="1"/>
  <c r="T102" i="2" a="1"/>
  <c r="U102" i="2" a="1"/>
  <c r="V102" i="2" a="1"/>
  <c r="N103" i="2" a="1"/>
  <c r="O103" i="2" a="1"/>
  <c r="P103" i="2" a="1"/>
  <c r="Q103" i="2" a="1"/>
  <c r="R103" i="2" a="1"/>
  <c r="S103" i="2" a="1"/>
  <c r="T103" i="2" a="1"/>
  <c r="U103" i="2" a="1"/>
  <c r="V103" i="2" a="1"/>
  <c r="N104" i="2" a="1"/>
  <c r="O104" i="2" a="1"/>
  <c r="P104" i="2" a="1"/>
  <c r="Q104" i="2" a="1"/>
  <c r="R104" i="2" a="1"/>
  <c r="S104" i="2" a="1"/>
  <c r="T104" i="2" a="1"/>
  <c r="U104" i="2" a="1"/>
  <c r="V104" i="2" a="1"/>
  <c r="N105" i="2" a="1"/>
  <c r="O105" i="2" a="1"/>
  <c r="P105" i="2" a="1"/>
  <c r="Q105" i="2" a="1"/>
  <c r="R105" i="2" a="1"/>
  <c r="S105" i="2" a="1"/>
  <c r="T105" i="2" a="1"/>
  <c r="U105" i="2" a="1"/>
  <c r="V105" i="2" a="1"/>
  <c r="N106" i="2" a="1"/>
  <c r="O106" i="2" a="1"/>
  <c r="P106" i="2" a="1"/>
  <c r="Q106" i="2" a="1"/>
  <c r="R106" i="2" a="1"/>
  <c r="S106" i="2" a="1"/>
  <c r="T106" i="2" a="1"/>
  <c r="U106" i="2" a="1"/>
  <c r="V106" i="2" a="1"/>
  <c r="N107" i="2" a="1"/>
  <c r="O107" i="2" a="1"/>
  <c r="P107" i="2" a="1"/>
  <c r="Q107" i="2" a="1"/>
  <c r="R107" i="2" a="1"/>
  <c r="S107" i="2" a="1"/>
  <c r="T107" i="2" a="1"/>
  <c r="U107" i="2" a="1"/>
  <c r="V107" i="2" a="1"/>
  <c r="N108" i="2" a="1"/>
  <c r="O108" i="2" a="1"/>
  <c r="P108" i="2" a="1"/>
  <c r="Q108" i="2" a="1"/>
  <c r="R108" i="2" a="1"/>
  <c r="S108" i="2" a="1"/>
  <c r="T108" i="2" a="1"/>
  <c r="U108" i="2" a="1"/>
  <c r="V108" i="2" a="1"/>
  <c r="N109" i="2" a="1"/>
  <c r="O109" i="2" a="1"/>
  <c r="P109" i="2" a="1"/>
  <c r="Q109" i="2" a="1"/>
  <c r="R109" i="2" a="1"/>
  <c r="S109" i="2" a="1"/>
  <c r="T109" i="2" a="1"/>
  <c r="U109" i="2" a="1"/>
  <c r="V109" i="2" a="1"/>
  <c r="N110" i="2" a="1"/>
  <c r="O110" i="2" a="1"/>
  <c r="P110" i="2" a="1"/>
  <c r="Q110" i="2" a="1"/>
  <c r="R110" i="2" a="1"/>
  <c r="S110" i="2" a="1"/>
  <c r="T110" i="2" a="1"/>
  <c r="U110" i="2" a="1"/>
  <c r="V110" i="2" a="1"/>
  <c r="N111" i="2" a="1"/>
  <c r="O111" i="2" a="1"/>
  <c r="P111" i="2" a="1"/>
  <c r="Q111" i="2" a="1"/>
  <c r="R111" i="2" a="1"/>
  <c r="S111" i="2" a="1"/>
  <c r="T111" i="2" a="1"/>
  <c r="U111" i="2" a="1"/>
  <c r="V111" i="2" a="1"/>
  <c r="N112" i="2" a="1"/>
  <c r="O112" i="2" a="1"/>
  <c r="P112" i="2" a="1"/>
  <c r="Q112" i="2" a="1"/>
  <c r="R112" i="2" a="1"/>
  <c r="S112" i="2" a="1"/>
  <c r="T112" i="2" a="1"/>
  <c r="U112" i="2" a="1"/>
  <c r="V112" i="2" a="1"/>
  <c r="N113" i="2" a="1"/>
  <c r="O113" i="2" a="1"/>
  <c r="P113" i="2" a="1"/>
  <c r="Q113" i="2" a="1"/>
  <c r="R113" i="2" a="1"/>
  <c r="S113" i="2" a="1"/>
  <c r="T113" i="2" a="1"/>
  <c r="U113" i="2" a="1"/>
  <c r="V113" i="2" a="1"/>
  <c r="N114" i="2" a="1"/>
  <c r="O114" i="2" a="1"/>
  <c r="P114" i="2" a="1"/>
  <c r="Q114" i="2" a="1"/>
  <c r="R114" i="2" a="1"/>
  <c r="S114" i="2" a="1"/>
  <c r="T114" i="2" a="1"/>
  <c r="U114" i="2" a="1"/>
  <c r="V114" i="2" a="1"/>
  <c r="N115" i="2" a="1"/>
  <c r="O115" i="2" a="1"/>
  <c r="P115" i="2" a="1"/>
  <c r="Q115" i="2" a="1"/>
  <c r="R115" i="2" a="1"/>
  <c r="S115" i="2" a="1"/>
  <c r="T115" i="2" a="1"/>
  <c r="U115" i="2" a="1"/>
  <c r="V115" i="2" a="1"/>
  <c r="N116" i="2" a="1"/>
  <c r="O116" i="2" a="1"/>
  <c r="P116" i="2" a="1"/>
  <c r="Q116" i="2" a="1"/>
  <c r="R116" i="2" a="1"/>
  <c r="S116" i="2" a="1"/>
  <c r="T116" i="2" a="1"/>
  <c r="U116" i="2" a="1"/>
  <c r="V116" i="2" a="1"/>
  <c r="N117" i="2" a="1"/>
  <c r="O117" i="2" a="1"/>
  <c r="P117" i="2" a="1"/>
  <c r="Q117" i="2" a="1"/>
  <c r="R117" i="2" a="1"/>
  <c r="S117" i="2" a="1"/>
  <c r="T117" i="2" a="1"/>
  <c r="U117" i="2" a="1"/>
  <c r="V117" i="2" a="1"/>
  <c r="N118" i="2" a="1"/>
  <c r="O118" i="2" a="1"/>
  <c r="P118" i="2" a="1"/>
  <c r="Q118" i="2" a="1"/>
  <c r="R118" i="2" a="1"/>
  <c r="S118" i="2" a="1"/>
  <c r="T118" i="2" a="1"/>
  <c r="U118" i="2" a="1"/>
  <c r="V118" i="2" a="1"/>
  <c r="N119" i="2" a="1"/>
  <c r="O119" i="2" a="1"/>
  <c r="P119" i="2" a="1"/>
  <c r="Q119" i="2" a="1"/>
  <c r="R119" i="2" a="1"/>
  <c r="S119" i="2" a="1"/>
  <c r="T119" i="2" a="1"/>
  <c r="U119" i="2" a="1"/>
  <c r="V119" i="2" a="1"/>
  <c r="N120" i="2" a="1"/>
  <c r="O120" i="2" a="1"/>
  <c r="P120" i="2" a="1"/>
  <c r="Q120" i="2" a="1"/>
  <c r="R120" i="2" a="1"/>
  <c r="S120" i="2" a="1"/>
  <c r="T120" i="2" a="1"/>
  <c r="U120" i="2" a="1"/>
  <c r="V120" i="2" a="1"/>
  <c r="N121" i="2" a="1"/>
  <c r="O121" i="2" a="1"/>
  <c r="P121" i="2" a="1"/>
  <c r="Q121" i="2" a="1"/>
  <c r="R121" i="2" a="1"/>
  <c r="S121" i="2" a="1"/>
  <c r="T121" i="2" a="1"/>
  <c r="U121" i="2" a="1"/>
  <c r="V121" i="2" a="1"/>
  <c r="N122" i="2" a="1"/>
  <c r="O122" i="2" a="1"/>
  <c r="P122" i="2" a="1"/>
  <c r="Q122" i="2" a="1"/>
  <c r="R122" i="2" a="1"/>
  <c r="S122" i="2" a="1"/>
  <c r="T122" i="2" a="1"/>
  <c r="U122" i="2" a="1"/>
  <c r="V122" i="2" a="1"/>
  <c r="N123" i="2" a="1"/>
  <c r="O123" i="2" a="1"/>
  <c r="P123" i="2" a="1"/>
  <c r="Q123" i="2" a="1"/>
  <c r="R123" i="2" a="1"/>
  <c r="S123" i="2" a="1"/>
  <c r="T123" i="2" a="1"/>
  <c r="U123" i="2" a="1"/>
  <c r="V123" i="2" a="1"/>
  <c r="N124" i="2" a="1"/>
  <c r="O124" i="2" a="1"/>
  <c r="P124" i="2" a="1"/>
  <c r="Q124" i="2" a="1"/>
  <c r="R124" i="2" a="1"/>
  <c r="S124" i="2" a="1"/>
  <c r="T124" i="2" a="1"/>
  <c r="U124" i="2" a="1"/>
  <c r="V124" i="2" a="1"/>
  <c r="N125" i="2" a="1"/>
  <c r="O125" i="2" a="1"/>
  <c r="P125" i="2" a="1"/>
  <c r="Q125" i="2" a="1"/>
  <c r="R125" i="2" a="1"/>
  <c r="S125" i="2" a="1"/>
  <c r="T125" i="2" a="1"/>
  <c r="U125" i="2" a="1"/>
  <c r="V125" i="2" a="1"/>
  <c r="N126" i="2" a="1"/>
  <c r="O126" i="2" a="1"/>
  <c r="P126" i="2" a="1"/>
  <c r="Q126" i="2" a="1"/>
  <c r="R126" i="2" a="1"/>
  <c r="S126" i="2" a="1"/>
  <c r="T126" i="2" a="1"/>
  <c r="U126" i="2" a="1"/>
  <c r="V126" i="2" a="1"/>
  <c r="N127" i="2" a="1"/>
  <c r="O127" i="2" a="1"/>
  <c r="P127" i="2" a="1"/>
  <c r="Q127" i="2" a="1"/>
  <c r="R127" i="2" a="1"/>
  <c r="S127" i="2" a="1"/>
  <c r="T127" i="2" a="1"/>
  <c r="U127" i="2" a="1"/>
  <c r="V127" i="2" a="1"/>
  <c r="N128" i="2" a="1"/>
  <c r="O128" i="2" a="1"/>
  <c r="P128" i="2" a="1"/>
  <c r="Q128" i="2" a="1"/>
  <c r="R128" i="2" a="1"/>
  <c r="S128" i="2" a="1"/>
  <c r="T128" i="2" a="1"/>
  <c r="U128" i="2" a="1"/>
  <c r="V128" i="2" a="1"/>
  <c r="N129" i="2" a="1"/>
  <c r="O129" i="2" a="1"/>
  <c r="P129" i="2" a="1"/>
  <c r="Q129" i="2" a="1"/>
  <c r="R129" i="2" a="1"/>
  <c r="S129" i="2" a="1"/>
  <c r="T129" i="2" a="1"/>
  <c r="U129" i="2" a="1"/>
  <c r="V129" i="2" a="1"/>
  <c r="N130" i="2" a="1"/>
  <c r="O130" i="2" a="1"/>
  <c r="P130" i="2" a="1"/>
  <c r="Q130" i="2" a="1"/>
  <c r="R130" i="2" a="1"/>
  <c r="S130" i="2" a="1"/>
  <c r="T130" i="2" a="1"/>
  <c r="U130" i="2" a="1"/>
  <c r="V130" i="2" a="1"/>
  <c r="N131" i="2" a="1"/>
  <c r="O131" i="2" a="1"/>
  <c r="P131" i="2" a="1"/>
  <c r="Q131" i="2" a="1"/>
  <c r="R131" i="2" a="1"/>
  <c r="S131" i="2" a="1"/>
  <c r="T131" i="2" a="1"/>
  <c r="U131" i="2" a="1"/>
  <c r="V131" i="2" a="1"/>
  <c r="N132" i="2" a="1"/>
  <c r="O132" i="2" a="1"/>
  <c r="P132" i="2" a="1"/>
  <c r="Q132" i="2" a="1"/>
  <c r="R132" i="2" a="1"/>
  <c r="S132" i="2" a="1"/>
  <c r="T132" i="2" a="1"/>
  <c r="U132" i="2" a="1"/>
  <c r="V132" i="2" a="1"/>
  <c r="N133" i="2" a="1"/>
  <c r="O133" i="2" a="1"/>
  <c r="P133" i="2" a="1"/>
  <c r="Q133" i="2" a="1"/>
  <c r="R133" i="2" a="1"/>
  <c r="S133" i="2" a="1"/>
  <c r="T133" i="2" a="1"/>
  <c r="U133" i="2" a="1"/>
  <c r="V133" i="2" a="1"/>
  <c r="N134" i="2" a="1"/>
  <c r="O134" i="2" a="1"/>
  <c r="P134" i="2" a="1"/>
  <c r="Q134" i="2" a="1"/>
  <c r="R134" i="2" a="1"/>
  <c r="S134" i="2" a="1"/>
  <c r="T134" i="2" a="1"/>
  <c r="U134" i="2" a="1"/>
  <c r="V134" i="2" a="1"/>
  <c r="N135" i="2" a="1"/>
  <c r="O135" i="2" a="1"/>
  <c r="P135" i="2" a="1"/>
  <c r="Q135" i="2" a="1"/>
  <c r="R135" i="2" a="1"/>
  <c r="S135" i="2" a="1"/>
  <c r="T135" i="2" a="1"/>
  <c r="U135" i="2" a="1"/>
  <c r="V135" i="2" a="1"/>
  <c r="N136" i="2" a="1"/>
  <c r="O136" i="2" a="1"/>
  <c r="P136" i="2" a="1"/>
  <c r="Q136" i="2" a="1"/>
  <c r="R136" i="2" a="1"/>
  <c r="S136" i="2" a="1"/>
  <c r="T136" i="2" a="1"/>
  <c r="U136" i="2" a="1"/>
  <c r="V136" i="2" a="1"/>
  <c r="N137" i="2" a="1"/>
  <c r="O137" i="2" a="1"/>
  <c r="P137" i="2" a="1"/>
  <c r="Q137" i="2" a="1"/>
  <c r="R137" i="2" a="1"/>
  <c r="S137" i="2" a="1"/>
  <c r="T137" i="2" a="1"/>
  <c r="U137" i="2" a="1"/>
  <c r="V137" i="2" a="1"/>
  <c r="N138" i="2" a="1"/>
  <c r="O138" i="2" a="1"/>
  <c r="P138" i="2" a="1"/>
  <c r="Q138" i="2" a="1"/>
  <c r="R138" i="2" a="1"/>
  <c r="S138" i="2" a="1"/>
  <c r="T138" i="2" a="1"/>
  <c r="U138" i="2" a="1"/>
  <c r="V138" i="2" a="1"/>
  <c r="N139" i="2" a="1"/>
  <c r="O139" i="2" a="1"/>
  <c r="P139" i="2" a="1"/>
  <c r="Q139" i="2" a="1"/>
  <c r="R139" i="2" a="1"/>
  <c r="S139" i="2" a="1"/>
  <c r="T139" i="2" a="1"/>
  <c r="U139" i="2" a="1"/>
  <c r="V139" i="2" a="1"/>
  <c r="N140" i="2" a="1"/>
  <c r="O140" i="2" a="1"/>
  <c r="P140" i="2" a="1"/>
  <c r="Q140" i="2" a="1"/>
  <c r="R140" i="2" a="1"/>
  <c r="S140" i="2" a="1"/>
  <c r="T140" i="2" a="1"/>
  <c r="U140" i="2" a="1"/>
  <c r="V140" i="2" a="1"/>
  <c r="N141" i="2" a="1"/>
  <c r="O141" i="2" a="1"/>
  <c r="P141" i="2" a="1"/>
  <c r="Q141" i="2" a="1"/>
  <c r="R141" i="2" a="1"/>
  <c r="S141" i="2" a="1"/>
  <c r="T141" i="2" a="1"/>
  <c r="U141" i="2" a="1"/>
  <c r="V141" i="2" a="1"/>
  <c r="N142" i="2" a="1"/>
  <c r="O142" i="2" a="1"/>
  <c r="P142" i="2" a="1"/>
  <c r="Q142" i="2" a="1"/>
  <c r="R142" i="2" a="1"/>
  <c r="S142" i="2" a="1"/>
  <c r="T142" i="2" a="1"/>
  <c r="U142" i="2" a="1"/>
  <c r="V142" i="2" a="1"/>
  <c r="N143" i="2" a="1"/>
  <c r="O143" i="2" a="1"/>
  <c r="P143" i="2" a="1"/>
  <c r="Q143" i="2" a="1"/>
  <c r="R143" i="2" a="1"/>
  <c r="S143" i="2" a="1"/>
  <c r="T143" i="2" a="1"/>
  <c r="U143" i="2" a="1"/>
  <c r="V143" i="2" a="1"/>
  <c r="N144" i="2" a="1"/>
  <c r="O144" i="2" a="1"/>
  <c r="P144" i="2" a="1"/>
  <c r="Q144" i="2" a="1"/>
  <c r="R144" i="2" a="1"/>
  <c r="S144" i="2" a="1"/>
  <c r="T144" i="2" a="1"/>
  <c r="U144" i="2" a="1"/>
  <c r="V144" i="2" a="1"/>
  <c r="N145" i="2" a="1"/>
  <c r="O145" i="2" a="1"/>
  <c r="P145" i="2" a="1"/>
  <c r="Q145" i="2" a="1"/>
  <c r="R145" i="2" a="1"/>
  <c r="S145" i="2" a="1"/>
  <c r="T145" i="2" a="1"/>
  <c r="U145" i="2" a="1"/>
  <c r="V145" i="2" a="1"/>
  <c r="N146" i="2" a="1"/>
  <c r="O146" i="2" a="1"/>
  <c r="P146" i="2" a="1"/>
  <c r="Q146" i="2" a="1"/>
  <c r="R146" i="2" a="1"/>
  <c r="S146" i="2" a="1"/>
  <c r="T146" i="2" a="1"/>
  <c r="U146" i="2" a="1"/>
  <c r="V146" i="2" a="1"/>
  <c r="N147" i="2" a="1"/>
  <c r="O147" i="2" a="1"/>
  <c r="P147" i="2" a="1"/>
  <c r="Q147" i="2" a="1"/>
  <c r="R147" i="2" a="1"/>
  <c r="S147" i="2" a="1"/>
  <c r="T147" i="2" a="1"/>
  <c r="U147" i="2" a="1"/>
  <c r="V147" i="2" a="1"/>
  <c r="N148" i="2" a="1"/>
  <c r="O148" i="2" a="1"/>
  <c r="P148" i="2" a="1"/>
  <c r="Q148" i="2" a="1"/>
  <c r="R148" i="2" a="1"/>
  <c r="S148" i="2" a="1"/>
  <c r="T148" i="2" a="1"/>
  <c r="U148" i="2" a="1"/>
  <c r="V148" i="2" a="1"/>
  <c r="N149" i="2" a="1"/>
  <c r="O149" i="2" a="1"/>
  <c r="P149" i="2" a="1"/>
  <c r="Q149" i="2" a="1"/>
  <c r="R149" i="2" a="1"/>
  <c r="S149" i="2" a="1"/>
  <c r="T149" i="2" a="1"/>
  <c r="U149" i="2" a="1"/>
  <c r="V149" i="2" a="1"/>
  <c r="N150" i="2" a="1"/>
  <c r="O150" i="2" a="1"/>
  <c r="P150" i="2" a="1"/>
  <c r="Q150" i="2" a="1"/>
  <c r="R150" i="2" a="1"/>
  <c r="S150" i="2" a="1"/>
  <c r="T150" i="2" a="1"/>
  <c r="U150" i="2" a="1"/>
  <c r="V150" i="2" a="1"/>
  <c r="N151" i="2" a="1"/>
  <c r="O151" i="2" a="1"/>
  <c r="P151" i="2" a="1"/>
  <c r="Q151" i="2" a="1"/>
  <c r="R151" i="2" a="1"/>
  <c r="S151" i="2" a="1"/>
  <c r="T151" i="2" a="1"/>
  <c r="U151" i="2" a="1"/>
  <c r="V151" i="2" a="1"/>
  <c r="N152" i="2" a="1"/>
  <c r="O152" i="2" a="1"/>
  <c r="P152" i="2" a="1"/>
  <c r="Q152" i="2" a="1"/>
  <c r="R152" i="2" a="1"/>
  <c r="S152" i="2" a="1"/>
  <c r="T152" i="2" a="1"/>
  <c r="U152" i="2" a="1"/>
  <c r="V152" i="2" a="1"/>
  <c r="N153" i="2" a="1"/>
  <c r="O153" i="2" a="1"/>
  <c r="P153" i="2" a="1"/>
  <c r="Q153" i="2" a="1"/>
  <c r="R153" i="2" a="1"/>
  <c r="S153" i="2" a="1"/>
  <c r="T153" i="2" a="1"/>
  <c r="U153" i="2" a="1"/>
  <c r="V153" i="2" a="1"/>
  <c r="N154" i="2" a="1"/>
  <c r="O154" i="2" a="1"/>
  <c r="P154" i="2" a="1"/>
  <c r="Q154" i="2" a="1"/>
  <c r="R154" i="2" a="1"/>
  <c r="S154" i="2" a="1"/>
  <c r="T154" i="2" a="1"/>
  <c r="U154" i="2" a="1"/>
  <c r="V154" i="2" a="1"/>
  <c r="N155" i="2" a="1"/>
  <c r="O155" i="2" a="1"/>
  <c r="P155" i="2" a="1"/>
  <c r="Q155" i="2" a="1"/>
  <c r="R155" i="2" a="1"/>
  <c r="S155" i="2" a="1"/>
  <c r="T155" i="2" a="1"/>
  <c r="U155" i="2" a="1"/>
  <c r="V155" i="2" a="1"/>
  <c r="N156" i="2" a="1"/>
  <c r="O156" i="2" a="1"/>
  <c r="P156" i="2" a="1"/>
  <c r="Q156" i="2" a="1"/>
  <c r="R156" i="2" a="1"/>
  <c r="S156" i="2" a="1"/>
  <c r="T156" i="2" a="1"/>
  <c r="U156" i="2" a="1"/>
  <c r="V156" i="2" a="1"/>
  <c r="N157" i="2" a="1"/>
  <c r="O157" i="2" a="1"/>
  <c r="P157" i="2" a="1"/>
  <c r="Q157" i="2" a="1"/>
  <c r="R157" i="2" a="1"/>
  <c r="S157" i="2" a="1"/>
  <c r="T157" i="2" a="1"/>
  <c r="U157" i="2" a="1"/>
  <c r="V157" i="2" a="1"/>
  <c r="N158" i="2" a="1"/>
  <c r="O158" i="2" a="1"/>
  <c r="P158" i="2" a="1"/>
  <c r="Q158" i="2" a="1"/>
  <c r="R158" i="2" a="1"/>
  <c r="S158" i="2" a="1"/>
  <c r="T158" i="2" a="1"/>
  <c r="U158" i="2" a="1"/>
  <c r="V158" i="2" a="1"/>
  <c r="N159" i="2" a="1"/>
  <c r="O159" i="2" a="1"/>
  <c r="P159" i="2" a="1"/>
  <c r="Q159" i="2" a="1"/>
  <c r="R159" i="2" a="1"/>
  <c r="S159" i="2" a="1"/>
  <c r="T159" i="2" a="1"/>
  <c r="U159" i="2" a="1"/>
  <c r="V159" i="2" a="1"/>
  <c r="N160" i="2" a="1"/>
  <c r="O160" i="2" a="1"/>
  <c r="P160" i="2" a="1"/>
  <c r="Q160" i="2" a="1"/>
  <c r="R160" i="2" a="1"/>
  <c r="S160" i="2" a="1"/>
  <c r="T160" i="2" a="1"/>
  <c r="U160" i="2" a="1"/>
  <c r="V160" i="2" a="1"/>
  <c r="N161" i="2" a="1"/>
  <c r="O161" i="2" a="1"/>
  <c r="P161" i="2" a="1"/>
  <c r="Q161" i="2" a="1"/>
  <c r="R161" i="2" a="1"/>
  <c r="S161" i="2" a="1"/>
  <c r="T161" i="2" a="1"/>
  <c r="U161" i="2" a="1"/>
  <c r="V161" i="2" a="1"/>
  <c r="N162" i="2" a="1"/>
  <c r="O162" i="2" a="1"/>
  <c r="P162" i="2" a="1"/>
  <c r="Q162" i="2" a="1"/>
  <c r="R162" i="2" a="1"/>
  <c r="S162" i="2" a="1"/>
  <c r="T162" i="2" a="1"/>
  <c r="U162" i="2" a="1"/>
  <c r="V162" i="2" a="1"/>
  <c r="N163" i="2" a="1"/>
  <c r="O163" i="2" a="1"/>
  <c r="P163" i="2" a="1"/>
  <c r="Q163" i="2" a="1"/>
  <c r="R163" i="2" a="1"/>
  <c r="S163" i="2" a="1"/>
  <c r="T163" i="2" a="1"/>
  <c r="U163" i="2" a="1"/>
  <c r="V163" i="2" a="1"/>
  <c r="N164" i="2" a="1"/>
  <c r="O164" i="2" a="1"/>
  <c r="P164" i="2" a="1"/>
  <c r="Q164" i="2" a="1"/>
  <c r="R164" i="2" a="1"/>
  <c r="S164" i="2" a="1"/>
  <c r="T164" i="2" a="1"/>
  <c r="U164" i="2" a="1"/>
  <c r="V164" i="2" a="1"/>
  <c r="N165" i="2" a="1"/>
  <c r="O165" i="2" a="1"/>
  <c r="P165" i="2" a="1"/>
  <c r="Q165" i="2" a="1"/>
  <c r="R165" i="2" a="1"/>
  <c r="S165" i="2" a="1"/>
  <c r="T165" i="2" a="1"/>
  <c r="U165" i="2" a="1"/>
  <c r="V165" i="2" a="1"/>
  <c r="N166" i="2" a="1"/>
  <c r="O166" i="2" a="1"/>
  <c r="P166" i="2" a="1"/>
  <c r="Q166" i="2" a="1"/>
  <c r="R166" i="2" a="1"/>
  <c r="S166" i="2" a="1"/>
  <c r="T166" i="2" a="1"/>
  <c r="U166" i="2" a="1"/>
  <c r="V166" i="2" a="1"/>
  <c r="N167" i="2" a="1"/>
  <c r="O167" i="2" a="1"/>
  <c r="P167" i="2" a="1"/>
  <c r="Q167" i="2" a="1"/>
  <c r="R167" i="2" a="1"/>
  <c r="S167" i="2" a="1"/>
  <c r="T167" i="2" a="1"/>
  <c r="U167" i="2" a="1"/>
  <c r="V167" i="2" a="1"/>
  <c r="N168" i="2" a="1"/>
  <c r="O168" i="2" a="1"/>
  <c r="P168" i="2" a="1"/>
  <c r="Q168" i="2" a="1"/>
  <c r="R168" i="2" a="1"/>
  <c r="S168" i="2" a="1"/>
  <c r="T168" i="2" a="1"/>
  <c r="U168" i="2" a="1"/>
  <c r="V168" i="2" a="1"/>
  <c r="N169" i="2" a="1"/>
  <c r="O169" i="2" a="1"/>
  <c r="P169" i="2" a="1"/>
  <c r="Q169" i="2" a="1"/>
  <c r="R169" i="2" a="1"/>
  <c r="S169" i="2" a="1"/>
  <c r="T169" i="2" a="1"/>
  <c r="U169" i="2" a="1"/>
  <c r="V169" i="2" a="1"/>
  <c r="N170" i="2" a="1"/>
  <c r="O170" i="2" a="1"/>
  <c r="P170" i="2" a="1"/>
  <c r="Q170" i="2" a="1"/>
  <c r="R170" i="2" a="1"/>
  <c r="S170" i="2" a="1"/>
  <c r="T170" i="2" a="1"/>
  <c r="U170" i="2" a="1"/>
  <c r="V170" i="2" a="1"/>
  <c r="N171" i="2" a="1"/>
  <c r="O171" i="2" a="1"/>
  <c r="P171" i="2" a="1"/>
  <c r="Q171" i="2" a="1"/>
  <c r="R171" i="2" a="1"/>
  <c r="S171" i="2" a="1"/>
  <c r="T171" i="2" a="1"/>
  <c r="U171" i="2" a="1"/>
  <c r="V171" i="2" a="1"/>
  <c r="N172" i="2" a="1"/>
  <c r="O172" i="2" a="1"/>
  <c r="P172" i="2" a="1"/>
  <c r="Q172" i="2" a="1"/>
  <c r="R172" i="2" a="1"/>
  <c r="S172" i="2" a="1"/>
  <c r="T172" i="2" a="1"/>
  <c r="U172" i="2" a="1"/>
  <c r="V172" i="2" a="1"/>
  <c r="N173" i="2" a="1"/>
  <c r="O173" i="2" a="1"/>
  <c r="P173" i="2" a="1"/>
  <c r="Q173" i="2" a="1"/>
  <c r="R173" i="2" a="1"/>
  <c r="S173" i="2" a="1"/>
  <c r="T173" i="2" a="1"/>
  <c r="U173" i="2" a="1"/>
  <c r="V173" i="2" a="1"/>
  <c r="N174" i="2" a="1"/>
  <c r="O174" i="2" a="1"/>
  <c r="P174" i="2" a="1"/>
  <c r="Q174" i="2" a="1"/>
  <c r="R174" i="2" a="1"/>
  <c r="S174" i="2" a="1"/>
  <c r="T174" i="2" a="1"/>
  <c r="U174" i="2" a="1"/>
  <c r="V174" i="2" a="1"/>
  <c r="N175" i="2" a="1"/>
  <c r="O175" i="2" a="1"/>
  <c r="P175" i="2" a="1"/>
  <c r="Q175" i="2" a="1"/>
  <c r="R175" i="2" a="1"/>
  <c r="S175" i="2" a="1"/>
  <c r="T175" i="2" a="1"/>
  <c r="U175" i="2" a="1"/>
  <c r="V175" i="2" a="1"/>
  <c r="N176" i="2" a="1"/>
  <c r="O176" i="2" a="1"/>
  <c r="P176" i="2" a="1"/>
  <c r="Q176" i="2" a="1"/>
  <c r="R176" i="2" a="1"/>
  <c r="S176" i="2" a="1"/>
  <c r="T176" i="2" a="1"/>
  <c r="U176" i="2" a="1"/>
  <c r="V176" i="2" a="1"/>
  <c r="N177" i="2" a="1"/>
  <c r="O177" i="2" a="1"/>
  <c r="P177" i="2" a="1"/>
  <c r="Q177" i="2" a="1"/>
  <c r="R177" i="2" a="1"/>
  <c r="S177" i="2" a="1"/>
  <c r="T177" i="2" a="1"/>
  <c r="U177" i="2" a="1"/>
  <c r="V177" i="2" a="1"/>
  <c r="N178" i="2" a="1"/>
  <c r="O178" i="2" a="1"/>
  <c r="P178" i="2" a="1"/>
  <c r="Q178" i="2" a="1"/>
  <c r="R178" i="2" a="1"/>
  <c r="S178" i="2" a="1"/>
  <c r="T178" i="2" a="1"/>
  <c r="U178" i="2" a="1"/>
  <c r="V178" i="2" a="1"/>
  <c r="N179" i="2" a="1"/>
  <c r="O179" i="2" a="1"/>
  <c r="P179" i="2" a="1"/>
  <c r="Q179" i="2" a="1"/>
  <c r="R179" i="2" a="1"/>
  <c r="S179" i="2" a="1"/>
  <c r="T179" i="2" a="1"/>
  <c r="U179" i="2" a="1"/>
  <c r="V179" i="2" a="1"/>
  <c r="N180" i="2" a="1"/>
  <c r="O180" i="2" a="1"/>
  <c r="P180" i="2" a="1"/>
  <c r="Q180" i="2" a="1"/>
  <c r="R180" i="2" a="1"/>
  <c r="S180" i="2" a="1"/>
  <c r="T180" i="2" a="1"/>
  <c r="U180" i="2" a="1"/>
  <c r="V180" i="2" a="1"/>
  <c r="N181" i="2" a="1"/>
  <c r="O181" i="2" a="1"/>
  <c r="P181" i="2" a="1"/>
  <c r="Q181" i="2" a="1"/>
  <c r="R181" i="2" a="1"/>
  <c r="S181" i="2" a="1"/>
  <c r="T181" i="2" a="1"/>
  <c r="U181" i="2" a="1"/>
  <c r="V181" i="2" a="1"/>
  <c r="N182" i="2" a="1"/>
  <c r="O182" i="2" a="1"/>
  <c r="P182" i="2" a="1"/>
  <c r="Q182" i="2" a="1"/>
  <c r="R182" i="2" a="1"/>
  <c r="S182" i="2" a="1"/>
  <c r="T182" i="2" a="1"/>
  <c r="U182" i="2" a="1"/>
  <c r="V182" i="2" a="1"/>
  <c r="N183" i="2" a="1"/>
  <c r="O183" i="2" a="1"/>
  <c r="P183" i="2" a="1"/>
  <c r="Q183" i="2" a="1"/>
  <c r="R183" i="2" a="1"/>
  <c r="S183" i="2" a="1"/>
  <c r="T183" i="2" a="1"/>
  <c r="U183" i="2" a="1"/>
  <c r="V183" i="2" a="1"/>
  <c r="N184" i="2" a="1"/>
  <c r="O184" i="2" a="1"/>
  <c r="P184" i="2" a="1"/>
  <c r="Q184" i="2" a="1"/>
  <c r="R184" i="2" a="1"/>
  <c r="S184" i="2" a="1"/>
  <c r="T184" i="2" a="1"/>
  <c r="U184" i="2" a="1"/>
  <c r="V184" i="2" a="1"/>
  <c r="N185" i="2" a="1"/>
  <c r="O185" i="2" a="1"/>
  <c r="P185" i="2" a="1"/>
  <c r="Q185" i="2" a="1"/>
  <c r="R185" i="2" a="1"/>
  <c r="S185" i="2" a="1"/>
  <c r="T185" i="2" a="1"/>
  <c r="U185" i="2" a="1"/>
  <c r="V185" i="2" a="1"/>
  <c r="N186" i="2" a="1"/>
  <c r="O186" i="2" a="1"/>
  <c r="P186" i="2" a="1"/>
  <c r="Q186" i="2" a="1"/>
  <c r="R186" i="2" a="1"/>
  <c r="S186" i="2" a="1"/>
  <c r="T186" i="2" a="1"/>
  <c r="U186" i="2" a="1"/>
  <c r="V186" i="2" a="1"/>
  <c r="N187" i="2" a="1"/>
  <c r="O187" i="2" a="1"/>
  <c r="P187" i="2" a="1"/>
  <c r="Q187" i="2" a="1"/>
  <c r="R187" i="2" a="1"/>
  <c r="S187" i="2" a="1"/>
  <c r="T187" i="2" a="1"/>
  <c r="U187" i="2" a="1"/>
  <c r="V187" i="2" a="1"/>
  <c r="N188" i="2" a="1"/>
  <c r="O188" i="2" a="1"/>
  <c r="P188" i="2" a="1"/>
  <c r="Q188" i="2" a="1"/>
  <c r="R188" i="2" a="1"/>
  <c r="S188" i="2" a="1"/>
  <c r="T188" i="2" a="1"/>
  <c r="U188" i="2" a="1"/>
  <c r="V188" i="2" a="1"/>
  <c r="N189" i="2" a="1"/>
  <c r="O189" i="2" a="1"/>
  <c r="P189" i="2" a="1"/>
  <c r="Q189" i="2" a="1"/>
  <c r="R189" i="2" a="1"/>
  <c r="S189" i="2" a="1"/>
  <c r="T189" i="2" a="1"/>
  <c r="U189" i="2" a="1"/>
  <c r="V189" i="2" a="1"/>
  <c r="N190" i="2" a="1"/>
  <c r="O190" i="2" a="1"/>
  <c r="P190" i="2" a="1"/>
  <c r="Q190" i="2" a="1"/>
  <c r="R190" i="2" a="1"/>
  <c r="S190" i="2" a="1"/>
  <c r="T190" i="2" a="1"/>
  <c r="U190" i="2" a="1"/>
  <c r="V190" i="2" a="1"/>
  <c r="N191" i="2" a="1"/>
  <c r="O191" i="2" a="1"/>
  <c r="P191" i="2" a="1"/>
  <c r="Q191" i="2" a="1"/>
  <c r="R191" i="2" a="1"/>
  <c r="S191" i="2" a="1"/>
  <c r="T191" i="2" a="1"/>
  <c r="U191" i="2" a="1"/>
  <c r="V191" i="2" a="1"/>
  <c r="N192" i="2" a="1"/>
  <c r="O192" i="2" a="1"/>
  <c r="P192" i="2" a="1"/>
  <c r="Q192" i="2" a="1"/>
  <c r="R192" i="2" a="1"/>
  <c r="S192" i="2" a="1"/>
  <c r="T192" i="2" a="1"/>
  <c r="U192" i="2" a="1"/>
  <c r="V192" i="2" a="1"/>
  <c r="N193" i="2" a="1"/>
  <c r="O193" i="2" a="1"/>
  <c r="P193" i="2" a="1"/>
  <c r="Q193" i="2" a="1"/>
  <c r="R193" i="2" a="1"/>
  <c r="S193" i="2" a="1"/>
  <c r="T193" i="2" a="1"/>
  <c r="U193" i="2" a="1"/>
  <c r="V193" i="2" a="1"/>
  <c r="N194" i="2" a="1"/>
  <c r="O194" i="2" a="1"/>
  <c r="P194" i="2" a="1"/>
  <c r="Q194" i="2" a="1"/>
  <c r="R194" i="2" a="1"/>
  <c r="S194" i="2" a="1"/>
  <c r="T194" i="2" a="1"/>
  <c r="U194" i="2" a="1"/>
  <c r="V194" i="2" a="1"/>
  <c r="N195" i="2" a="1"/>
  <c r="O195" i="2" a="1"/>
  <c r="P195" i="2" a="1"/>
  <c r="Q195" i="2" a="1"/>
  <c r="R195" i="2" a="1"/>
  <c r="S195" i="2" a="1"/>
  <c r="T195" i="2" a="1"/>
  <c r="U195" i="2" a="1"/>
  <c r="V195" i="2" a="1"/>
  <c r="N196" i="2" a="1"/>
  <c r="O196" i="2" a="1"/>
  <c r="P196" i="2" a="1"/>
  <c r="Q196" i="2" a="1"/>
  <c r="R196" i="2" a="1"/>
  <c r="S196" i="2" a="1"/>
  <c r="T196" i="2" a="1"/>
  <c r="U196" i="2" a="1"/>
  <c r="V196" i="2" a="1"/>
  <c r="N197" i="2" a="1"/>
  <c r="O197" i="2" a="1"/>
  <c r="P197" i="2" a="1"/>
  <c r="Q197" i="2" a="1"/>
  <c r="R197" i="2" a="1"/>
  <c r="S197" i="2" a="1"/>
  <c r="T197" i="2" a="1"/>
  <c r="U197" i="2" a="1"/>
  <c r="V197" i="2" a="1"/>
  <c r="N198" i="2" a="1"/>
  <c r="O198" i="2" a="1"/>
  <c r="P198" i="2" a="1"/>
  <c r="Q198" i="2" a="1"/>
  <c r="R198" i="2" a="1"/>
  <c r="S198" i="2" a="1"/>
  <c r="T198" i="2" a="1"/>
  <c r="U198" i="2" a="1"/>
  <c r="V198" i="2" a="1"/>
  <c r="N199" i="2" a="1"/>
  <c r="O199" i="2" a="1"/>
  <c r="P199" i="2" a="1"/>
  <c r="Q199" i="2" a="1"/>
  <c r="R199" i="2" a="1"/>
  <c r="S199" i="2" a="1"/>
  <c r="T199" i="2" a="1"/>
  <c r="U199" i="2" a="1"/>
  <c r="V199" i="2" a="1"/>
  <c r="N200" i="2" a="1"/>
  <c r="O200" i="2" a="1"/>
  <c r="P200" i="2" a="1"/>
  <c r="Q200" i="2" a="1"/>
  <c r="R200" i="2" a="1"/>
  <c r="S200" i="2" a="1"/>
  <c r="T200" i="2" a="1"/>
  <c r="U200" i="2" a="1"/>
  <c r="V200" i="2" a="1"/>
  <c r="N201" i="2" a="1"/>
  <c r="O201" i="2" a="1"/>
  <c r="P201" i="2" a="1"/>
  <c r="Q201" i="2" a="1"/>
  <c r="R201" i="2" a="1"/>
  <c r="S201" i="2" a="1"/>
  <c r="T201" i="2" a="1"/>
  <c r="U201" i="2" a="1"/>
  <c r="V201" i="2" a="1"/>
  <c r="N202" i="2" a="1"/>
  <c r="O202" i="2" a="1"/>
  <c r="P202" i="2" a="1"/>
  <c r="Q202" i="2" a="1"/>
  <c r="R202" i="2" a="1"/>
  <c r="S202" i="2" a="1"/>
  <c r="T202" i="2" a="1"/>
  <c r="U202" i="2" a="1"/>
  <c r="V202" i="2" a="1"/>
  <c r="N203" i="2" a="1"/>
  <c r="O203" i="2" a="1"/>
  <c r="P203" i="2" a="1"/>
  <c r="Q203" i="2" a="1"/>
  <c r="R203" i="2" a="1"/>
  <c r="S203" i="2" a="1"/>
  <c r="T203" i="2" a="1"/>
  <c r="U203" i="2" a="1"/>
  <c r="V203" i="2" a="1"/>
  <c r="N204" i="2" a="1"/>
  <c r="O204" i="2" a="1"/>
  <c r="P204" i="2" a="1"/>
  <c r="Q204" i="2" a="1"/>
  <c r="R204" i="2" a="1"/>
  <c r="S204" i="2" a="1"/>
  <c r="T204" i="2" a="1"/>
  <c r="U204" i="2" a="1"/>
  <c r="V204" i="2" a="1"/>
  <c r="N205" i="2" a="1"/>
  <c r="O205" i="2" a="1"/>
  <c r="P205" i="2" a="1"/>
  <c r="Q205" i="2" a="1"/>
  <c r="R205" i="2" a="1"/>
  <c r="S205" i="2" a="1"/>
  <c r="T205" i="2" a="1"/>
  <c r="U205" i="2" a="1"/>
  <c r="V205" i="2" a="1"/>
  <c r="N206" i="2" a="1"/>
  <c r="O206" i="2" a="1"/>
  <c r="P206" i="2" a="1"/>
  <c r="Q206" i="2" a="1"/>
  <c r="R206" i="2" a="1"/>
  <c r="S206" i="2" a="1"/>
  <c r="T206" i="2" a="1"/>
  <c r="U206" i="2" a="1"/>
  <c r="V206" i="2" a="1"/>
  <c r="N207" i="2" a="1"/>
  <c r="O207" i="2" a="1"/>
  <c r="P207" i="2" a="1"/>
  <c r="Q207" i="2" a="1"/>
  <c r="R207" i="2" a="1"/>
  <c r="S207" i="2" a="1"/>
  <c r="T207" i="2" a="1"/>
  <c r="U207" i="2" a="1"/>
  <c r="V207" i="2" a="1"/>
  <c r="N208" i="2" a="1"/>
  <c r="O208" i="2" a="1"/>
  <c r="P208" i="2" a="1"/>
  <c r="Q208" i="2" a="1"/>
  <c r="R208" i="2" a="1"/>
  <c r="S208" i="2" a="1"/>
  <c r="T208" i="2" a="1"/>
  <c r="U208" i="2" a="1"/>
  <c r="V208" i="2" a="1"/>
  <c r="N209" i="2" a="1"/>
  <c r="O209" i="2" a="1"/>
  <c r="P209" i="2" a="1"/>
  <c r="Q209" i="2" a="1"/>
  <c r="R209" i="2" a="1"/>
  <c r="S209" i="2" a="1"/>
  <c r="T209" i="2" a="1"/>
  <c r="U209" i="2" a="1"/>
  <c r="V209" i="2" a="1"/>
  <c r="N210" i="2" a="1"/>
  <c r="O210" i="2" a="1"/>
  <c r="P210" i="2" a="1"/>
  <c r="Q210" i="2" a="1"/>
  <c r="R210" i="2" a="1"/>
  <c r="S210" i="2" a="1"/>
  <c r="T210" i="2" a="1"/>
  <c r="U210" i="2" a="1"/>
  <c r="V210" i="2" a="1"/>
  <c r="N211" i="2" a="1"/>
  <c r="O211" i="2" a="1"/>
  <c r="P211" i="2" a="1"/>
  <c r="Q211" i="2" a="1"/>
  <c r="R211" i="2" a="1"/>
  <c r="S211" i="2" a="1"/>
  <c r="T211" i="2" a="1"/>
  <c r="U211" i="2" a="1"/>
  <c r="V211" i="2" a="1"/>
  <c r="N212" i="2" a="1"/>
  <c r="O212" i="2" a="1"/>
  <c r="P212" i="2" a="1"/>
  <c r="Q212" i="2" a="1"/>
  <c r="R212" i="2" a="1"/>
  <c r="S212" i="2" a="1"/>
  <c r="T212" i="2" a="1"/>
  <c r="U212" i="2" a="1"/>
  <c r="V212" i="2" a="1"/>
  <c r="N213" i="2" a="1"/>
  <c r="O213" i="2" a="1"/>
  <c r="P213" i="2" a="1"/>
  <c r="Q213" i="2" a="1"/>
  <c r="R213" i="2" a="1"/>
  <c r="S213" i="2" a="1"/>
  <c r="T213" i="2" a="1"/>
  <c r="U213" i="2" a="1"/>
  <c r="V213" i="2" a="1"/>
  <c r="N214" i="2" a="1"/>
  <c r="O214" i="2" a="1"/>
  <c r="P214" i="2" a="1"/>
  <c r="Q214" i="2" a="1"/>
  <c r="R214" i="2" a="1"/>
  <c r="S214" i="2" a="1"/>
  <c r="T214" i="2" a="1"/>
  <c r="U214" i="2" a="1"/>
  <c r="V214" i="2" a="1"/>
  <c r="N215" i="2" a="1"/>
  <c r="O215" i="2" a="1"/>
  <c r="P215" i="2" a="1"/>
  <c r="Q215" i="2" a="1"/>
  <c r="R215" i="2" a="1"/>
  <c r="S215" i="2" a="1"/>
  <c r="T215" i="2" a="1"/>
  <c r="U215" i="2" a="1"/>
  <c r="V215" i="2" a="1"/>
  <c r="N216" i="2" a="1"/>
  <c r="O216" i="2" a="1"/>
  <c r="P216" i="2" a="1"/>
  <c r="Q216" i="2" a="1"/>
  <c r="R216" i="2" a="1"/>
  <c r="S216" i="2" a="1"/>
  <c r="T216" i="2" a="1"/>
  <c r="U216" i="2" a="1"/>
  <c r="V216" i="2" a="1"/>
  <c r="N217" i="2" a="1"/>
  <c r="O217" i="2" a="1"/>
  <c r="P217" i="2" a="1"/>
  <c r="Q217" i="2" a="1"/>
  <c r="R217" i="2" a="1"/>
  <c r="S217" i="2" a="1"/>
  <c r="T217" i="2" a="1"/>
  <c r="U217" i="2" a="1"/>
  <c r="V217" i="2" a="1"/>
  <c r="N218" i="2" a="1"/>
  <c r="O218" i="2" a="1"/>
  <c r="P218" i="2" a="1"/>
  <c r="Q218" i="2" a="1"/>
  <c r="R218" i="2" a="1"/>
  <c r="S218" i="2" a="1"/>
  <c r="T218" i="2" a="1"/>
  <c r="U218" i="2" a="1"/>
  <c r="V218" i="2" a="1"/>
  <c r="N219" i="2" a="1"/>
  <c r="O219" i="2" a="1"/>
  <c r="P219" i="2" a="1"/>
  <c r="Q219" i="2" a="1"/>
  <c r="R219" i="2" a="1"/>
  <c r="S219" i="2" a="1"/>
  <c r="T219" i="2" a="1"/>
  <c r="U219" i="2" a="1"/>
  <c r="V219" i="2" a="1"/>
  <c r="N220" i="2" a="1"/>
  <c r="O220" i="2" a="1"/>
  <c r="P220" i="2" a="1"/>
  <c r="Q220" i="2" a="1"/>
  <c r="R220" i="2" a="1"/>
  <c r="S220" i="2" a="1"/>
  <c r="T220" i="2" a="1"/>
  <c r="U220" i="2" a="1"/>
  <c r="V220" i="2" a="1"/>
  <c r="N221" i="2" a="1"/>
  <c r="O221" i="2" a="1"/>
  <c r="P221" i="2" a="1"/>
  <c r="Q221" i="2" a="1"/>
  <c r="R221" i="2" a="1"/>
  <c r="S221" i="2" a="1"/>
  <c r="T221" i="2" a="1"/>
  <c r="U221" i="2" a="1"/>
  <c r="V221" i="2" a="1"/>
  <c r="N222" i="2" a="1"/>
  <c r="O222" i="2" a="1"/>
  <c r="P222" i="2" a="1"/>
  <c r="Q222" i="2" a="1"/>
  <c r="R222" i="2" a="1"/>
  <c r="S222" i="2" a="1"/>
  <c r="T222" i="2" a="1"/>
  <c r="U222" i="2" a="1"/>
  <c r="V222" i="2" a="1"/>
  <c r="N223" i="2" a="1"/>
  <c r="O223" i="2" a="1"/>
  <c r="P223" i="2" a="1"/>
  <c r="Q223" i="2" a="1"/>
  <c r="R223" i="2" a="1"/>
  <c r="S223" i="2" a="1"/>
  <c r="T223" i="2" a="1"/>
  <c r="U223" i="2" a="1"/>
  <c r="V223" i="2" a="1"/>
  <c r="N224" i="2" a="1"/>
  <c r="O224" i="2" a="1"/>
  <c r="P224" i="2" a="1"/>
  <c r="Q224" i="2" a="1"/>
  <c r="R224" i="2" a="1"/>
  <c r="S224" i="2" a="1"/>
  <c r="T224" i="2" a="1"/>
  <c r="U224" i="2" a="1"/>
  <c r="V224" i="2" a="1"/>
  <c r="N225" i="2" a="1"/>
  <c r="O225" i="2" a="1"/>
  <c r="P225" i="2" a="1"/>
  <c r="Q225" i="2" a="1"/>
  <c r="R225" i="2" a="1"/>
  <c r="S225" i="2" a="1"/>
  <c r="T225" i="2" a="1"/>
  <c r="U225" i="2" a="1"/>
  <c r="V225" i="2" a="1"/>
  <c r="N226" i="2" a="1"/>
  <c r="O226" i="2" a="1"/>
  <c r="P226" i="2" a="1"/>
  <c r="Q226" i="2" a="1"/>
  <c r="R226" i="2" a="1"/>
  <c r="S226" i="2" a="1"/>
  <c r="T226" i="2" a="1"/>
  <c r="U226" i="2" a="1"/>
  <c r="V226" i="2" a="1"/>
  <c r="N227" i="2" a="1"/>
  <c r="O227" i="2" a="1"/>
  <c r="P227" i="2" a="1"/>
  <c r="Q227" i="2" a="1"/>
  <c r="R227" i="2" a="1"/>
  <c r="S227" i="2" a="1"/>
  <c r="T227" i="2" a="1"/>
  <c r="U227" i="2" a="1"/>
  <c r="V227" i="2" a="1"/>
  <c r="N228" i="2" a="1"/>
  <c r="O228" i="2" a="1"/>
  <c r="P228" i="2" a="1"/>
  <c r="Q228" i="2" a="1"/>
  <c r="R228" i="2" a="1"/>
  <c r="S228" i="2" a="1"/>
  <c r="T228" i="2" a="1"/>
  <c r="U228" i="2" a="1"/>
  <c r="V228" i="2" a="1"/>
  <c r="N229" i="2" a="1"/>
  <c r="O229" i="2" a="1"/>
  <c r="P229" i="2" a="1"/>
  <c r="Q229" i="2" a="1"/>
  <c r="R229" i="2" a="1"/>
  <c r="S229" i="2" a="1"/>
  <c r="T229" i="2" a="1"/>
  <c r="U229" i="2" a="1"/>
  <c r="V229" i="2" a="1"/>
  <c r="N230" i="2" a="1"/>
  <c r="O230" i="2" a="1"/>
  <c r="P230" i="2" a="1"/>
  <c r="Q230" i="2" a="1"/>
  <c r="R230" i="2" a="1"/>
  <c r="S230" i="2" a="1"/>
  <c r="T230" i="2" a="1"/>
  <c r="U230" i="2" a="1"/>
  <c r="V230" i="2" a="1"/>
  <c r="N231" i="2" a="1"/>
  <c r="O231" i="2" a="1"/>
  <c r="P231" i="2" a="1"/>
  <c r="Q231" i="2" a="1"/>
  <c r="R231" i="2" a="1"/>
  <c r="S231" i="2" a="1"/>
  <c r="T231" i="2" a="1"/>
  <c r="U231" i="2" a="1"/>
  <c r="V231" i="2" a="1"/>
  <c r="N232" i="2" a="1"/>
  <c r="O232" i="2" a="1"/>
  <c r="P232" i="2" a="1"/>
  <c r="Q232" i="2" a="1"/>
  <c r="R232" i="2" a="1"/>
  <c r="S232" i="2" a="1"/>
  <c r="T232" i="2" a="1"/>
  <c r="U232" i="2" a="1"/>
  <c r="V232" i="2" a="1"/>
  <c r="N233" i="2" a="1"/>
  <c r="O233" i="2" a="1"/>
  <c r="P233" i="2" a="1"/>
  <c r="Q233" i="2" a="1"/>
  <c r="R233" i="2" a="1"/>
  <c r="S233" i="2" a="1"/>
  <c r="T233" i="2" a="1"/>
  <c r="U233" i="2" a="1"/>
  <c r="V233" i="2" a="1"/>
  <c r="N234" i="2" a="1"/>
  <c r="O234" i="2" a="1"/>
  <c r="P234" i="2" a="1"/>
  <c r="Q234" i="2" a="1"/>
  <c r="R234" i="2" a="1"/>
  <c r="S234" i="2" a="1"/>
  <c r="T234" i="2" a="1"/>
  <c r="U234" i="2" a="1"/>
  <c r="V234" i="2" a="1"/>
  <c r="N235" i="2" a="1"/>
  <c r="O235" i="2" a="1"/>
  <c r="P235" i="2" a="1"/>
  <c r="Q235" i="2" a="1"/>
  <c r="R235" i="2" a="1"/>
  <c r="S235" i="2" a="1"/>
  <c r="T235" i="2" a="1"/>
  <c r="U235" i="2" a="1"/>
  <c r="V235" i="2" a="1"/>
  <c r="N236" i="2" a="1"/>
  <c r="O236" i="2" a="1"/>
  <c r="P236" i="2" a="1"/>
  <c r="Q236" i="2" a="1"/>
  <c r="R236" i="2" a="1"/>
  <c r="S236" i="2" a="1"/>
  <c r="T236" i="2" a="1"/>
  <c r="U236" i="2" a="1"/>
  <c r="V236" i="2" a="1"/>
  <c r="N237" i="2" a="1"/>
  <c r="O237" i="2" a="1"/>
  <c r="P237" i="2" a="1"/>
  <c r="Q237" i="2" a="1"/>
  <c r="R237" i="2" a="1"/>
  <c r="S237" i="2" a="1"/>
  <c r="T237" i="2" a="1"/>
  <c r="U237" i="2" a="1"/>
  <c r="V237" i="2" a="1"/>
  <c r="N238" i="2" a="1"/>
  <c r="O238" i="2" a="1"/>
  <c r="P238" i="2" a="1"/>
  <c r="Q238" i="2" a="1"/>
  <c r="R238" i="2" a="1"/>
  <c r="S238" i="2" a="1"/>
  <c r="T238" i="2" a="1"/>
  <c r="U238" i="2" a="1"/>
  <c r="V238" i="2" a="1"/>
  <c r="N239" i="2" a="1"/>
  <c r="O239" i="2" a="1"/>
  <c r="P239" i="2" a="1"/>
  <c r="Q239" i="2" a="1"/>
  <c r="R239" i="2" a="1"/>
  <c r="S239" i="2" a="1"/>
  <c r="T239" i="2" a="1"/>
  <c r="U239" i="2" a="1"/>
  <c r="V239" i="2" a="1"/>
  <c r="N240" i="2" a="1"/>
  <c r="O240" i="2" a="1"/>
  <c r="P240" i="2" a="1"/>
  <c r="Q240" i="2" a="1"/>
  <c r="R240" i="2" a="1"/>
  <c r="S240" i="2" a="1"/>
  <c r="T240" i="2" a="1"/>
  <c r="U240" i="2" a="1"/>
  <c r="V240" i="2" a="1"/>
  <c r="N241" i="2" a="1"/>
  <c r="O241" i="2" a="1"/>
  <c r="P241" i="2" a="1"/>
  <c r="Q241" i="2" a="1"/>
  <c r="R241" i="2" a="1"/>
  <c r="S241" i="2" a="1"/>
  <c r="T241" i="2" a="1"/>
  <c r="U241" i="2" a="1"/>
  <c r="V241" i="2" a="1"/>
  <c r="N242" i="2" a="1"/>
  <c r="O242" i="2" a="1"/>
  <c r="P242" i="2" a="1"/>
  <c r="Q242" i="2" a="1"/>
  <c r="R242" i="2" a="1"/>
  <c r="S242" i="2" a="1"/>
  <c r="T242" i="2" a="1"/>
  <c r="U242" i="2" a="1"/>
  <c r="V242" i="2" a="1"/>
  <c r="N243" i="2" a="1"/>
  <c r="O243" i="2" a="1"/>
  <c r="P243" i="2" a="1"/>
  <c r="Q243" i="2" a="1"/>
  <c r="R243" i="2" a="1"/>
  <c r="S243" i="2" a="1"/>
  <c r="T243" i="2" a="1"/>
  <c r="U243" i="2" a="1"/>
  <c r="V243" i="2" a="1"/>
  <c r="N244" i="2" a="1"/>
  <c r="O244" i="2" a="1"/>
  <c r="P244" i="2" a="1"/>
  <c r="Q244" i="2" a="1"/>
  <c r="R244" i="2" a="1"/>
  <c r="S244" i="2" a="1"/>
  <c r="T244" i="2" a="1"/>
  <c r="U244" i="2" a="1"/>
  <c r="V244" i="2" a="1"/>
  <c r="N245" i="2" a="1"/>
  <c r="O245" i="2" a="1"/>
  <c r="P245" i="2" a="1"/>
  <c r="Q245" i="2" a="1"/>
  <c r="R245" i="2" a="1"/>
  <c r="S245" i="2" a="1"/>
  <c r="T245" i="2" a="1"/>
  <c r="U245" i="2" a="1"/>
  <c r="V245" i="2" a="1"/>
  <c r="N246" i="2" a="1"/>
  <c r="O246" i="2" a="1"/>
  <c r="P246" i="2" a="1"/>
  <c r="Q246" i="2" a="1"/>
  <c r="R246" i="2" a="1"/>
  <c r="S246" i="2" a="1"/>
  <c r="T246" i="2" a="1"/>
  <c r="U246" i="2" a="1"/>
  <c r="V246" i="2" a="1"/>
  <c r="N247" i="2" a="1"/>
  <c r="O247" i="2" a="1"/>
  <c r="P247" i="2" a="1"/>
  <c r="Q247" i="2" a="1"/>
  <c r="R247" i="2" a="1"/>
  <c r="S247" i="2" a="1"/>
  <c r="T247" i="2" a="1"/>
  <c r="U247" i="2" a="1"/>
  <c r="V247" i="2" a="1"/>
  <c r="N248" i="2" a="1"/>
  <c r="O248" i="2" a="1"/>
  <c r="P248" i="2" a="1"/>
  <c r="Q248" i="2" a="1"/>
  <c r="R248" i="2" a="1"/>
  <c r="S248" i="2" a="1"/>
  <c r="T248" i="2" a="1"/>
  <c r="U248" i="2" a="1"/>
  <c r="V248" i="2" a="1"/>
  <c r="N249" i="2" a="1"/>
  <c r="O249" i="2" a="1"/>
  <c r="P249" i="2" a="1"/>
  <c r="Q249" i="2" a="1"/>
  <c r="R249" i="2" a="1"/>
  <c r="S249" i="2" a="1"/>
  <c r="T249" i="2" a="1"/>
  <c r="U249" i="2" a="1"/>
  <c r="V249" i="2" a="1"/>
  <c r="N250" i="2" a="1"/>
  <c r="O250" i="2" a="1"/>
  <c r="P250" i="2" a="1"/>
  <c r="Q250" i="2" a="1"/>
  <c r="R250" i="2" a="1"/>
  <c r="S250" i="2" a="1"/>
  <c r="T250" i="2" a="1"/>
  <c r="U250" i="2" a="1"/>
  <c r="V250" i="2" a="1"/>
  <c r="N251" i="2" a="1"/>
  <c r="O251" i="2" a="1"/>
  <c r="P251" i="2" a="1"/>
  <c r="Q251" i="2" a="1"/>
  <c r="R251" i="2" a="1"/>
  <c r="S251" i="2" a="1"/>
  <c r="T251" i="2" a="1"/>
  <c r="U251" i="2" a="1"/>
  <c r="V251" i="2" a="1"/>
  <c r="N252" i="2" a="1"/>
  <c r="O252" i="2" a="1"/>
  <c r="P252" i="2" a="1"/>
  <c r="Q252" i="2" a="1"/>
  <c r="R252" i="2" a="1"/>
  <c r="S252" i="2" a="1"/>
  <c r="T252" i="2" a="1"/>
  <c r="U252" i="2" a="1"/>
  <c r="V252" i="2" a="1"/>
  <c r="N253" i="2" a="1"/>
  <c r="O253" i="2" a="1"/>
  <c r="P253" i="2" a="1"/>
  <c r="Q253" i="2" a="1"/>
  <c r="R253" i="2" a="1"/>
  <c r="S253" i="2" a="1"/>
  <c r="T253" i="2" a="1"/>
  <c r="U253" i="2" a="1"/>
  <c r="V253" i="2" a="1"/>
  <c r="N254" i="2" a="1"/>
  <c r="O254" i="2" a="1"/>
  <c r="P254" i="2" a="1"/>
  <c r="Q254" i="2" a="1"/>
  <c r="R254" i="2" a="1"/>
  <c r="S254" i="2" a="1"/>
  <c r="T254" i="2" a="1"/>
  <c r="U254" i="2" a="1"/>
  <c r="V254" i="2" a="1"/>
  <c r="N255" i="2" a="1"/>
  <c r="O255" i="2" a="1"/>
  <c r="P255" i="2" a="1"/>
  <c r="Q255" i="2" a="1"/>
  <c r="R255" i="2" a="1"/>
  <c r="S255" i="2" a="1"/>
  <c r="T255" i="2" a="1"/>
  <c r="U255" i="2" a="1"/>
  <c r="V255" i="2" a="1"/>
  <c r="N256" i="2" a="1"/>
  <c r="O256" i="2" a="1"/>
  <c r="P256" i="2" a="1"/>
  <c r="Q256" i="2" a="1"/>
  <c r="R256" i="2" a="1"/>
  <c r="S256" i="2" a="1"/>
  <c r="T256" i="2" a="1"/>
  <c r="U256" i="2" a="1"/>
  <c r="V256" i="2" a="1"/>
  <c r="N257" i="2" a="1"/>
  <c r="O257" i="2" a="1"/>
  <c r="P257" i="2" a="1"/>
  <c r="Q257" i="2" a="1"/>
  <c r="R257" i="2" a="1"/>
  <c r="S257" i="2" a="1"/>
  <c r="T257" i="2" a="1"/>
  <c r="U257" i="2" a="1"/>
  <c r="V257" i="2" a="1"/>
  <c r="N258" i="2" a="1"/>
  <c r="O258" i="2" a="1"/>
  <c r="P258" i="2" a="1"/>
  <c r="Q258" i="2" a="1"/>
  <c r="R258" i="2" a="1"/>
  <c r="S258" i="2" a="1"/>
  <c r="T258" i="2" a="1"/>
  <c r="U258" i="2" a="1"/>
  <c r="V258" i="2" a="1"/>
  <c r="N259" i="2" a="1"/>
  <c r="O259" i="2" a="1"/>
  <c r="P259" i="2" a="1"/>
  <c r="Q259" i="2" a="1"/>
  <c r="R259" i="2" a="1"/>
  <c r="S259" i="2" a="1"/>
  <c r="T259" i="2" a="1"/>
  <c r="U259" i="2" a="1"/>
  <c r="V259" i="2" a="1"/>
  <c r="N260" i="2" a="1"/>
  <c r="O260" i="2" a="1"/>
  <c r="P260" i="2" a="1"/>
  <c r="Q260" i="2" a="1"/>
  <c r="R260" i="2" a="1"/>
  <c r="S260" i="2" a="1"/>
  <c r="T260" i="2" a="1"/>
  <c r="U260" i="2" a="1"/>
  <c r="V260" i="2" a="1"/>
  <c r="N261" i="2" a="1"/>
  <c r="O261" i="2" a="1"/>
  <c r="P261" i="2" a="1"/>
  <c r="Q261" i="2" a="1"/>
  <c r="R261" i="2" a="1"/>
  <c r="S261" i="2" a="1"/>
  <c r="T261" i="2" a="1"/>
  <c r="U261" i="2" a="1"/>
  <c r="V261" i="2" a="1"/>
  <c r="N262" i="2" a="1"/>
  <c r="O262" i="2" a="1"/>
  <c r="P262" i="2" a="1"/>
  <c r="Q262" i="2" a="1"/>
  <c r="R262" i="2" a="1"/>
  <c r="S262" i="2" a="1"/>
  <c r="T262" i="2" a="1"/>
  <c r="U262" i="2" a="1"/>
  <c r="V262" i="2" a="1"/>
  <c r="N263" i="2" a="1"/>
  <c r="O263" i="2" a="1"/>
  <c r="P263" i="2" a="1"/>
  <c r="Q263" i="2" a="1"/>
  <c r="R263" i="2" a="1"/>
  <c r="S263" i="2" a="1"/>
  <c r="T263" i="2" a="1"/>
  <c r="U263" i="2" a="1"/>
  <c r="V263" i="2" a="1"/>
  <c r="N264" i="2" a="1"/>
  <c r="O264" i="2" a="1"/>
  <c r="P264" i="2" a="1"/>
  <c r="Q264" i="2" a="1"/>
  <c r="R264" i="2" a="1"/>
  <c r="S264" i="2" a="1"/>
  <c r="T264" i="2" a="1"/>
  <c r="U264" i="2" a="1"/>
  <c r="V264" i="2" a="1"/>
  <c r="N265" i="2" a="1"/>
  <c r="O265" i="2" a="1"/>
  <c r="P265" i="2" a="1"/>
  <c r="Q265" i="2" a="1"/>
  <c r="R265" i="2" a="1"/>
  <c r="S265" i="2" a="1"/>
  <c r="T265" i="2" a="1"/>
  <c r="U265" i="2" a="1"/>
  <c r="V265" i="2" a="1"/>
  <c r="N266" i="2" a="1"/>
  <c r="O266" i="2" a="1"/>
  <c r="P266" i="2" a="1"/>
  <c r="Q266" i="2" a="1"/>
  <c r="R266" i="2" a="1"/>
  <c r="S266" i="2" a="1"/>
  <c r="T266" i="2" a="1"/>
  <c r="U266" i="2" a="1"/>
  <c r="V266" i="2" a="1"/>
  <c r="N267" i="2" a="1"/>
  <c r="O267" i="2" a="1"/>
  <c r="P267" i="2" a="1"/>
  <c r="Q267" i="2" a="1"/>
  <c r="R267" i="2" a="1"/>
  <c r="S267" i="2" a="1"/>
  <c r="T267" i="2" a="1"/>
  <c r="U267" i="2" a="1"/>
  <c r="V267" i="2" a="1"/>
  <c r="N268" i="2" a="1"/>
  <c r="O268" i="2" a="1"/>
  <c r="P268" i="2" a="1"/>
  <c r="Q268" i="2" a="1"/>
  <c r="R268" i="2" a="1"/>
  <c r="S268" i="2" a="1"/>
  <c r="T268" i="2" a="1"/>
  <c r="U268" i="2" a="1"/>
  <c r="V268" i="2" a="1"/>
  <c r="N269" i="2" a="1"/>
  <c r="O269" i="2" a="1"/>
  <c r="P269" i="2" a="1"/>
  <c r="Q269" i="2" a="1"/>
  <c r="R269" i="2" a="1"/>
  <c r="S269" i="2" a="1"/>
  <c r="T269" i="2" a="1"/>
  <c r="U269" i="2" a="1"/>
  <c r="V269" i="2" a="1"/>
  <c r="N270" i="2" a="1"/>
  <c r="O270" i="2" a="1"/>
  <c r="P270" i="2" a="1"/>
  <c r="Q270" i="2" a="1"/>
  <c r="R270" i="2" a="1"/>
  <c r="S270" i="2" a="1"/>
  <c r="T270" i="2" a="1"/>
  <c r="U270" i="2" a="1"/>
  <c r="V270" i="2" a="1"/>
  <c r="N271" i="2" a="1"/>
  <c r="O271" i="2" a="1"/>
  <c r="P271" i="2" a="1"/>
  <c r="Q271" i="2" a="1"/>
  <c r="R271" i="2" a="1"/>
  <c r="S271" i="2" a="1"/>
  <c r="T271" i="2" a="1"/>
  <c r="U271" i="2" a="1"/>
  <c r="V271" i="2" a="1"/>
  <c r="N272" i="2" a="1"/>
  <c r="O272" i="2" a="1"/>
  <c r="P272" i="2" a="1"/>
  <c r="Q272" i="2" a="1"/>
  <c r="R272" i="2" a="1"/>
  <c r="S272" i="2" a="1"/>
  <c r="T272" i="2" a="1"/>
  <c r="U272" i="2" a="1"/>
  <c r="V272" i="2" a="1"/>
  <c r="N273" i="2" a="1"/>
  <c r="O273" i="2" a="1"/>
  <c r="P273" i="2" a="1"/>
  <c r="Q273" i="2" a="1"/>
  <c r="R273" i="2" a="1"/>
  <c r="S273" i="2" a="1"/>
  <c r="T273" i="2" a="1"/>
  <c r="U273" i="2" a="1"/>
  <c r="V273" i="2" a="1"/>
  <c r="N274" i="2" a="1"/>
  <c r="O274" i="2" a="1"/>
  <c r="P274" i="2" a="1"/>
  <c r="Q274" i="2" a="1"/>
  <c r="R274" i="2" a="1"/>
  <c r="S274" i="2" a="1"/>
  <c r="T274" i="2" a="1"/>
  <c r="U274" i="2" a="1"/>
  <c r="V274" i="2" a="1"/>
  <c r="N275" i="2" a="1"/>
  <c r="O275" i="2" a="1"/>
  <c r="P275" i="2" a="1"/>
  <c r="Q275" i="2" a="1"/>
  <c r="R275" i="2" a="1"/>
  <c r="S275" i="2" a="1"/>
  <c r="T275" i="2" a="1"/>
  <c r="U275" i="2" a="1"/>
  <c r="V275" i="2" a="1"/>
  <c r="N276" i="2" a="1"/>
  <c r="O276" i="2" a="1"/>
  <c r="P276" i="2" a="1"/>
  <c r="Q276" i="2" a="1"/>
  <c r="R276" i="2" a="1"/>
  <c r="S276" i="2" a="1"/>
  <c r="T276" i="2" a="1"/>
  <c r="U276" i="2" a="1"/>
  <c r="V276" i="2" a="1"/>
  <c r="N277" i="2" a="1"/>
  <c r="O277" i="2" a="1"/>
  <c r="P277" i="2" a="1"/>
  <c r="Q277" i="2" a="1"/>
  <c r="R277" i="2" a="1"/>
  <c r="S277" i="2" a="1"/>
  <c r="T277" i="2" a="1"/>
  <c r="U277" i="2" a="1"/>
  <c r="V277" i="2" a="1"/>
  <c r="N278" i="2" a="1"/>
  <c r="O278" i="2" a="1"/>
  <c r="P278" i="2" a="1"/>
  <c r="Q278" i="2" a="1"/>
  <c r="R278" i="2" a="1"/>
  <c r="S278" i="2" a="1"/>
  <c r="T278" i="2" a="1"/>
  <c r="U278" i="2" a="1"/>
  <c r="V278" i="2" a="1"/>
  <c r="N279" i="2" a="1"/>
  <c r="O279" i="2" a="1"/>
  <c r="P279" i="2" a="1"/>
  <c r="Q279" i="2" a="1"/>
  <c r="R279" i="2" a="1"/>
  <c r="S279" i="2" a="1"/>
  <c r="T279" i="2" a="1"/>
  <c r="U279" i="2" a="1"/>
  <c r="V279" i="2" a="1"/>
  <c r="N280" i="2" a="1"/>
  <c r="O280" i="2" a="1"/>
  <c r="P280" i="2" a="1"/>
  <c r="Q280" i="2" a="1"/>
  <c r="R280" i="2" a="1"/>
  <c r="S280" i="2" a="1"/>
  <c r="T280" i="2" a="1"/>
  <c r="U280" i="2" a="1"/>
  <c r="V280" i="2" a="1"/>
  <c r="N281" i="2" a="1"/>
  <c r="O281" i="2" a="1"/>
  <c r="P281" i="2" a="1"/>
  <c r="Q281" i="2" a="1"/>
  <c r="R281" i="2" a="1"/>
  <c r="S281" i="2" a="1"/>
  <c r="T281" i="2" a="1"/>
  <c r="U281" i="2" a="1"/>
  <c r="V281" i="2" a="1"/>
  <c r="N282" i="2" a="1"/>
  <c r="O282" i="2" a="1"/>
  <c r="P282" i="2" a="1"/>
  <c r="Q282" i="2" a="1"/>
  <c r="R282" i="2" a="1"/>
  <c r="S282" i="2" a="1"/>
  <c r="T282" i="2" a="1"/>
  <c r="U282" i="2" a="1"/>
  <c r="V282" i="2" a="1"/>
  <c r="N283" i="2" a="1"/>
  <c r="O283" i="2" a="1"/>
  <c r="P283" i="2" a="1"/>
  <c r="Q283" i="2" a="1"/>
  <c r="R283" i="2" a="1"/>
  <c r="S283" i="2" a="1"/>
  <c r="T283" i="2" a="1"/>
  <c r="U283" i="2" a="1"/>
  <c r="V283" i="2" a="1"/>
  <c r="N284" i="2" a="1"/>
  <c r="O284" i="2" a="1"/>
  <c r="P284" i="2" a="1"/>
  <c r="Q284" i="2" a="1"/>
  <c r="R284" i="2" a="1"/>
  <c r="S284" i="2" a="1"/>
  <c r="T284" i="2" a="1"/>
  <c r="U284" i="2" a="1"/>
  <c r="V284" i="2" a="1"/>
  <c r="N285" i="2" a="1"/>
  <c r="O285" i="2" a="1"/>
  <c r="P285" i="2" a="1"/>
  <c r="Q285" i="2" a="1"/>
  <c r="R285" i="2" a="1"/>
  <c r="S285" i="2" a="1"/>
  <c r="T285" i="2" a="1"/>
  <c r="U285" i="2" a="1"/>
  <c r="V285" i="2" a="1"/>
  <c r="N286" i="2" a="1"/>
  <c r="O286" i="2" a="1"/>
  <c r="P286" i="2" a="1"/>
  <c r="Q286" i="2" a="1"/>
  <c r="R286" i="2" a="1"/>
  <c r="S286" i="2" a="1"/>
  <c r="T286" i="2" a="1"/>
  <c r="U286" i="2" a="1"/>
  <c r="V286" i="2" a="1"/>
  <c r="N287" i="2" a="1"/>
  <c r="O287" i="2" a="1"/>
  <c r="P287" i="2" a="1"/>
  <c r="Q287" i="2" a="1"/>
  <c r="R287" i="2" a="1"/>
  <c r="S287" i="2" a="1"/>
  <c r="T287" i="2" a="1"/>
  <c r="U287" i="2" a="1"/>
  <c r="V287" i="2" a="1"/>
  <c r="N288" i="2" a="1"/>
  <c r="O288" i="2" a="1"/>
  <c r="P288" i="2" a="1"/>
  <c r="Q288" i="2" a="1"/>
  <c r="R288" i="2" a="1"/>
  <c r="S288" i="2" a="1"/>
  <c r="T288" i="2" a="1"/>
  <c r="U288" i="2" a="1"/>
  <c r="V288" i="2" a="1"/>
  <c r="N289" i="2" a="1"/>
  <c r="O289" i="2" a="1"/>
  <c r="P289" i="2" a="1"/>
  <c r="Q289" i="2" a="1"/>
  <c r="R289" i="2" a="1"/>
  <c r="S289" i="2" a="1"/>
  <c r="T289" i="2" a="1"/>
  <c r="U289" i="2" a="1"/>
  <c r="V289" i="2" a="1"/>
  <c r="N290" i="2" a="1"/>
  <c r="O290" i="2" a="1"/>
  <c r="P290" i="2" a="1"/>
  <c r="Q290" i="2" a="1"/>
  <c r="R290" i="2" a="1"/>
  <c r="S290" i="2" a="1"/>
  <c r="T290" i="2" a="1"/>
  <c r="U290" i="2" a="1"/>
  <c r="V290" i="2" a="1"/>
  <c r="N291" i="2" a="1"/>
  <c r="O291" i="2" a="1"/>
  <c r="P291" i="2" a="1"/>
  <c r="Q291" i="2" a="1"/>
  <c r="R291" i="2" a="1"/>
  <c r="S291" i="2" a="1"/>
  <c r="T291" i="2" a="1"/>
  <c r="U291" i="2" a="1"/>
  <c r="V291" i="2" a="1"/>
  <c r="N292" i="2" a="1"/>
  <c r="O292" i="2" a="1"/>
  <c r="P292" i="2" a="1"/>
  <c r="Q292" i="2" a="1"/>
  <c r="R292" i="2" a="1"/>
  <c r="S292" i="2" a="1"/>
  <c r="T292" i="2" a="1"/>
  <c r="U292" i="2" a="1"/>
  <c r="V292" i="2" a="1"/>
  <c r="N293" i="2" a="1"/>
  <c r="O293" i="2" a="1"/>
  <c r="P293" i="2" a="1"/>
  <c r="Q293" i="2" a="1"/>
  <c r="R293" i="2" a="1"/>
  <c r="S293" i="2" a="1"/>
  <c r="T293" i="2" a="1"/>
  <c r="U293" i="2" a="1"/>
  <c r="V293" i="2" a="1"/>
  <c r="N294" i="2" a="1"/>
  <c r="O294" i="2" a="1"/>
  <c r="P294" i="2" a="1"/>
  <c r="Q294" i="2" a="1"/>
  <c r="R294" i="2" a="1"/>
  <c r="S294" i="2" a="1"/>
  <c r="T294" i="2" a="1"/>
  <c r="U294" i="2" a="1"/>
  <c r="V294" i="2" a="1"/>
  <c r="N295" i="2" a="1"/>
  <c r="O295" i="2" a="1"/>
  <c r="P295" i="2" a="1"/>
  <c r="Q295" i="2" a="1"/>
  <c r="R295" i="2" a="1"/>
  <c r="S295" i="2" a="1"/>
  <c r="T295" i="2" a="1"/>
  <c r="U295" i="2" a="1"/>
  <c r="V295" i="2" a="1"/>
  <c r="N296" i="2" a="1"/>
  <c r="O296" i="2" a="1"/>
  <c r="P296" i="2" a="1"/>
  <c r="Q296" i="2" a="1"/>
  <c r="R296" i="2" a="1"/>
  <c r="S296" i="2" a="1"/>
  <c r="T296" i="2" a="1"/>
  <c r="U296" i="2" a="1"/>
  <c r="V296" i="2" a="1"/>
  <c r="N297" i="2" a="1"/>
  <c r="O297" i="2" a="1"/>
  <c r="P297" i="2" a="1"/>
  <c r="Q297" i="2" a="1"/>
  <c r="R297" i="2" a="1"/>
  <c r="S297" i="2" a="1"/>
  <c r="T297" i="2" a="1"/>
  <c r="U297" i="2" a="1"/>
  <c r="V297" i="2" a="1"/>
  <c r="N298" i="2" a="1"/>
  <c r="O298" i="2" a="1"/>
  <c r="P298" i="2" a="1"/>
  <c r="Q298" i="2" a="1"/>
  <c r="R298" i="2" a="1"/>
  <c r="S298" i="2" a="1"/>
  <c r="T298" i="2" a="1"/>
  <c r="U298" i="2" a="1"/>
  <c r="V298" i="2" a="1"/>
  <c r="N299" i="2" a="1"/>
  <c r="O299" i="2" a="1"/>
  <c r="P299" i="2" a="1"/>
  <c r="Q299" i="2" a="1"/>
  <c r="R299" i="2" a="1"/>
  <c r="S299" i="2" a="1"/>
  <c r="T299" i="2" a="1"/>
  <c r="U299" i="2" a="1"/>
  <c r="V299" i="2" a="1"/>
  <c r="N300" i="2" a="1"/>
  <c r="O300" i="2" a="1"/>
  <c r="P300" i="2" a="1"/>
  <c r="Q300" i="2" a="1"/>
  <c r="R300" i="2" a="1"/>
  <c r="S300" i="2" a="1"/>
  <c r="T300" i="2" a="1"/>
  <c r="U300" i="2" a="1"/>
  <c r="V300" i="2" a="1"/>
  <c r="N301" i="2" a="1"/>
  <c r="O301" i="2" a="1"/>
  <c r="P301" i="2" a="1"/>
  <c r="Q301" i="2" a="1"/>
  <c r="R301" i="2" a="1"/>
  <c r="S301" i="2" a="1"/>
  <c r="T301" i="2" a="1"/>
  <c r="U301" i="2" a="1"/>
  <c r="V301" i="2" a="1"/>
  <c r="N302" i="2" a="1"/>
  <c r="O302" i="2" a="1"/>
  <c r="P302" i="2" a="1"/>
  <c r="Q302" i="2" a="1"/>
  <c r="R302" i="2" a="1"/>
  <c r="S302" i="2" a="1"/>
  <c r="T302" i="2" a="1"/>
  <c r="U302" i="2" a="1"/>
  <c r="V302" i="2" a="1"/>
  <c r="N303" i="2" a="1"/>
  <c r="O303" i="2" a="1"/>
  <c r="P303" i="2" a="1"/>
  <c r="Q303" i="2" a="1"/>
  <c r="R303" i="2" a="1"/>
  <c r="S303" i="2" a="1"/>
  <c r="T303" i="2" a="1"/>
  <c r="U303" i="2" a="1"/>
  <c r="V303" i="2" a="1"/>
  <c r="N304" i="2" a="1"/>
  <c r="O304" i="2" a="1"/>
  <c r="P304" i="2" a="1"/>
  <c r="Q304" i="2" a="1"/>
  <c r="R304" i="2" a="1"/>
  <c r="S304" i="2" a="1"/>
  <c r="T304" i="2" a="1"/>
  <c r="U304" i="2" a="1"/>
  <c r="V304" i="2" a="1"/>
  <c r="N305" i="2" a="1"/>
  <c r="O305" i="2" a="1"/>
  <c r="P305" i="2" a="1"/>
  <c r="Q305" i="2" a="1"/>
  <c r="R305" i="2" a="1"/>
  <c r="S305" i="2" a="1"/>
  <c r="T305" i="2" a="1"/>
  <c r="U305" i="2" a="1"/>
  <c r="V305" i="2" a="1"/>
  <c r="N306" i="2" a="1"/>
  <c r="O306" i="2" a="1"/>
  <c r="P306" i="2" a="1"/>
  <c r="Q306" i="2" a="1"/>
  <c r="R306" i="2" a="1"/>
  <c r="S306" i="2" a="1"/>
  <c r="T306" i="2" a="1"/>
  <c r="U306" i="2" a="1"/>
  <c r="V306" i="2" a="1"/>
  <c r="N307" i="2" a="1"/>
  <c r="O307" i="2" a="1"/>
  <c r="P307" i="2" a="1"/>
  <c r="Q307" i="2" a="1"/>
  <c r="R307" i="2" a="1"/>
  <c r="S307" i="2" a="1"/>
  <c r="T307" i="2" a="1"/>
  <c r="U307" i="2" a="1"/>
  <c r="V307" i="2" a="1"/>
  <c r="N308" i="2" a="1"/>
  <c r="O308" i="2" a="1"/>
  <c r="P308" i="2" a="1"/>
  <c r="Q308" i="2" a="1"/>
  <c r="R308" i="2" a="1"/>
  <c r="S308" i="2" a="1"/>
  <c r="T308" i="2" a="1"/>
  <c r="U308" i="2" a="1"/>
  <c r="V308" i="2" a="1"/>
  <c r="N309" i="2" a="1"/>
  <c r="O309" i="2" a="1"/>
  <c r="P309" i="2" a="1"/>
  <c r="Q309" i="2" a="1"/>
  <c r="R309" i="2" a="1"/>
  <c r="S309" i="2" a="1"/>
  <c r="T309" i="2" a="1"/>
  <c r="U309" i="2" a="1"/>
  <c r="V309" i="2" a="1"/>
  <c r="N310" i="2" a="1"/>
  <c r="O310" i="2" a="1"/>
  <c r="P310" i="2" a="1"/>
  <c r="Q310" i="2" a="1"/>
  <c r="R310" i="2" a="1"/>
  <c r="S310" i="2" a="1"/>
  <c r="T310" i="2" a="1"/>
  <c r="U310" i="2" a="1"/>
  <c r="V310" i="2" a="1"/>
  <c r="N311" i="2" a="1"/>
  <c r="O311" i="2" a="1"/>
  <c r="P311" i="2" a="1"/>
  <c r="Q311" i="2" a="1"/>
  <c r="R311" i="2" a="1"/>
  <c r="S311" i="2" a="1"/>
  <c r="T311" i="2" a="1"/>
  <c r="U311" i="2" a="1"/>
  <c r="V311" i="2" a="1"/>
  <c r="N312" i="2" a="1"/>
  <c r="O312" i="2" a="1"/>
  <c r="P312" i="2" a="1"/>
  <c r="Q312" i="2" a="1"/>
  <c r="R312" i="2" a="1"/>
  <c r="S312" i="2" a="1"/>
  <c r="T312" i="2" a="1"/>
  <c r="U312" i="2" a="1"/>
  <c r="V312" i="2" a="1"/>
  <c r="N313" i="2" a="1"/>
  <c r="O313" i="2" a="1"/>
  <c r="P313" i="2" a="1"/>
  <c r="Q313" i="2" a="1"/>
  <c r="R313" i="2" a="1"/>
  <c r="S313" i="2" a="1"/>
  <c r="T313" i="2" a="1"/>
  <c r="U313" i="2" a="1"/>
  <c r="V313" i="2" a="1"/>
  <c r="N314" i="2" a="1"/>
  <c r="O314" i="2" a="1"/>
  <c r="P314" i="2" a="1"/>
  <c r="Q314" i="2" a="1"/>
  <c r="R314" i="2" a="1"/>
  <c r="S314" i="2" a="1"/>
  <c r="T314" i="2" a="1"/>
  <c r="U314" i="2" a="1"/>
  <c r="V314" i="2" a="1"/>
  <c r="N315" i="2" a="1"/>
  <c r="O315" i="2" a="1"/>
  <c r="P315" i="2" a="1"/>
  <c r="Q315" i="2" a="1"/>
  <c r="R315" i="2" a="1"/>
  <c r="S315" i="2" a="1"/>
  <c r="T315" i="2" a="1"/>
  <c r="U315" i="2" a="1"/>
  <c r="V315" i="2" a="1"/>
  <c r="N316" i="2" a="1"/>
  <c r="O316" i="2" a="1"/>
  <c r="P316" i="2" a="1"/>
  <c r="Q316" i="2" a="1"/>
  <c r="R316" i="2" a="1"/>
  <c r="S316" i="2" a="1"/>
  <c r="T316" i="2" a="1"/>
  <c r="U316" i="2" a="1"/>
  <c r="V316" i="2" a="1"/>
  <c r="N317" i="2" a="1"/>
  <c r="O317" i="2" a="1"/>
  <c r="P317" i="2" a="1"/>
  <c r="Q317" i="2" a="1"/>
  <c r="R317" i="2" a="1"/>
  <c r="S317" i="2" a="1"/>
  <c r="T317" i="2" a="1"/>
  <c r="U317" i="2" a="1"/>
  <c r="V317" i="2" a="1"/>
  <c r="N318" i="2" a="1"/>
  <c r="O318" i="2" a="1"/>
  <c r="P318" i="2" a="1"/>
  <c r="Q318" i="2" a="1"/>
  <c r="R318" i="2" a="1"/>
  <c r="S318" i="2" a="1"/>
  <c r="T318" i="2" a="1"/>
  <c r="U318" i="2" a="1"/>
  <c r="V318" i="2" a="1"/>
  <c r="N319" i="2" a="1"/>
  <c r="O319" i="2" a="1"/>
  <c r="P319" i="2" a="1"/>
  <c r="Q319" i="2" a="1"/>
  <c r="R319" i="2" a="1"/>
  <c r="S319" i="2" a="1"/>
  <c r="T319" i="2" a="1"/>
  <c r="U319" i="2" a="1"/>
  <c r="V319" i="2" a="1"/>
  <c r="N320" i="2" a="1"/>
  <c r="O320" i="2" a="1"/>
  <c r="P320" i="2" a="1"/>
  <c r="Q320" i="2" a="1"/>
  <c r="R320" i="2" a="1"/>
  <c r="S320" i="2" a="1"/>
  <c r="T320" i="2" a="1"/>
  <c r="U320" i="2" a="1"/>
  <c r="V320" i="2" a="1"/>
  <c r="N321" i="2" a="1"/>
  <c r="O321" i="2" a="1"/>
  <c r="P321" i="2" a="1"/>
  <c r="Q321" i="2" a="1"/>
  <c r="R321" i="2" a="1"/>
  <c r="S321" i="2" a="1"/>
  <c r="T321" i="2" a="1"/>
  <c r="U321" i="2" a="1"/>
  <c r="V321" i="2" a="1"/>
  <c r="N322" i="2" a="1"/>
  <c r="O322" i="2" a="1"/>
  <c r="P322" i="2" a="1"/>
  <c r="Q322" i="2" a="1"/>
  <c r="R322" i="2" a="1"/>
  <c r="S322" i="2" a="1"/>
  <c r="T322" i="2" a="1"/>
  <c r="U322" i="2" a="1"/>
  <c r="V322" i="2" a="1"/>
  <c r="N323" i="2" a="1"/>
  <c r="O323" i="2" a="1"/>
  <c r="P323" i="2" a="1"/>
  <c r="Q323" i="2" a="1"/>
  <c r="R323" i="2" a="1"/>
  <c r="S323" i="2" a="1"/>
  <c r="T323" i="2" a="1"/>
  <c r="U323" i="2" a="1"/>
  <c r="V323" i="2" a="1"/>
  <c r="N324" i="2" a="1"/>
  <c r="O324" i="2" a="1"/>
  <c r="P324" i="2" a="1"/>
  <c r="Q324" i="2" a="1"/>
  <c r="R324" i="2" a="1"/>
  <c r="S324" i="2" a="1"/>
  <c r="T324" i="2" a="1"/>
  <c r="U324" i="2" a="1"/>
  <c r="V324" i="2" a="1"/>
  <c r="N325" i="2" a="1"/>
  <c r="O325" i="2" a="1"/>
  <c r="P325" i="2" a="1"/>
  <c r="Q325" i="2" a="1"/>
  <c r="R325" i="2" a="1"/>
  <c r="S325" i="2" a="1"/>
  <c r="T325" i="2" a="1"/>
  <c r="U325" i="2" a="1"/>
  <c r="V325" i="2" a="1"/>
  <c r="N326" i="2" a="1"/>
  <c r="O326" i="2" a="1"/>
  <c r="P326" i="2" a="1"/>
  <c r="Q326" i="2" a="1"/>
  <c r="R326" i="2" a="1"/>
  <c r="S326" i="2" a="1"/>
  <c r="T326" i="2" a="1"/>
  <c r="U326" i="2" a="1"/>
  <c r="V326" i="2" a="1"/>
  <c r="N327" i="2" a="1"/>
  <c r="O327" i="2" a="1"/>
  <c r="P327" i="2" a="1"/>
  <c r="Q327" i="2" a="1"/>
  <c r="R327" i="2" a="1"/>
  <c r="S327" i="2" a="1"/>
  <c r="T327" i="2" a="1"/>
  <c r="U327" i="2" a="1"/>
  <c r="V327" i="2" a="1"/>
  <c r="N328" i="2" a="1"/>
  <c r="O328" i="2" a="1"/>
  <c r="P328" i="2" a="1"/>
  <c r="Q328" i="2" a="1"/>
  <c r="R328" i="2" a="1"/>
  <c r="S328" i="2" a="1"/>
  <c r="T328" i="2" a="1"/>
  <c r="U328" i="2" a="1"/>
  <c r="V328" i="2" a="1"/>
  <c r="N329" i="2" a="1"/>
  <c r="O329" i="2" a="1"/>
  <c r="P329" i="2" a="1"/>
  <c r="Q329" i="2" a="1"/>
  <c r="R329" i="2" a="1"/>
  <c r="S329" i="2" a="1"/>
  <c r="T329" i="2" a="1"/>
  <c r="U329" i="2" a="1"/>
  <c r="V329" i="2" a="1"/>
  <c r="N330" i="2" a="1"/>
  <c r="O330" i="2" a="1"/>
  <c r="P330" i="2" a="1"/>
  <c r="Q330" i="2" a="1"/>
  <c r="R330" i="2" a="1"/>
  <c r="S330" i="2" a="1"/>
  <c r="T330" i="2" a="1"/>
  <c r="U330" i="2" a="1"/>
  <c r="V330" i="2" a="1"/>
  <c r="N331" i="2" a="1"/>
  <c r="O331" i="2" a="1"/>
  <c r="P331" i="2" a="1"/>
  <c r="Q331" i="2" a="1"/>
  <c r="R331" i="2" a="1"/>
  <c r="S331" i="2" a="1"/>
  <c r="T331" i="2" a="1"/>
  <c r="U331" i="2" a="1"/>
  <c r="V331" i="2" a="1"/>
  <c r="N332" i="2" a="1"/>
  <c r="O332" i="2" a="1"/>
  <c r="P332" i="2" a="1"/>
  <c r="Q332" i="2" a="1"/>
  <c r="R332" i="2" a="1"/>
  <c r="S332" i="2" a="1"/>
  <c r="T332" i="2" a="1"/>
  <c r="U332" i="2" a="1"/>
  <c r="V332" i="2" a="1"/>
  <c r="N333" i="2" a="1"/>
  <c r="O333" i="2" a="1"/>
  <c r="P333" i="2" a="1"/>
  <c r="Q333" i="2" a="1"/>
  <c r="R333" i="2" a="1"/>
  <c r="S333" i="2" a="1"/>
  <c r="T333" i="2" a="1"/>
  <c r="U333" i="2" a="1"/>
  <c r="V333" i="2" a="1"/>
  <c r="N334" i="2" a="1"/>
  <c r="O334" i="2" a="1"/>
  <c r="P334" i="2" a="1"/>
  <c r="Q334" i="2" a="1"/>
  <c r="R334" i="2" a="1"/>
  <c r="S334" i="2" a="1"/>
  <c r="T334" i="2" a="1"/>
  <c r="U334" i="2" a="1"/>
  <c r="V334" i="2" a="1"/>
  <c r="N335" i="2" a="1"/>
  <c r="O335" i="2" a="1"/>
  <c r="P335" i="2" a="1"/>
  <c r="Q335" i="2" a="1"/>
  <c r="R335" i="2" a="1"/>
  <c r="S335" i="2" a="1"/>
  <c r="T335" i="2" a="1"/>
  <c r="U335" i="2" a="1"/>
  <c r="V335" i="2" a="1"/>
  <c r="N336" i="2" a="1"/>
  <c r="O336" i="2" a="1"/>
  <c r="P336" i="2" a="1"/>
  <c r="Q336" i="2" a="1"/>
  <c r="R336" i="2" a="1"/>
  <c r="S336" i="2" a="1"/>
  <c r="T336" i="2" a="1"/>
  <c r="U336" i="2" a="1"/>
  <c r="V336" i="2" a="1"/>
  <c r="N337" i="2" a="1"/>
  <c r="O337" i="2" a="1"/>
  <c r="P337" i="2" a="1"/>
  <c r="Q337" i="2" a="1"/>
  <c r="R337" i="2" a="1"/>
  <c r="S337" i="2" a="1"/>
  <c r="T337" i="2" a="1"/>
  <c r="U337" i="2" a="1"/>
  <c r="V337" i="2" a="1"/>
  <c r="N338" i="2" a="1"/>
  <c r="O338" i="2" a="1"/>
  <c r="P338" i="2" a="1"/>
  <c r="Q338" i="2" a="1"/>
  <c r="R338" i="2" a="1"/>
  <c r="S338" i="2" a="1"/>
  <c r="T338" i="2" a="1"/>
  <c r="U338" i="2" a="1"/>
  <c r="V338" i="2" a="1"/>
  <c r="N339" i="2" a="1"/>
  <c r="O339" i="2" a="1"/>
  <c r="P339" i="2" a="1"/>
  <c r="Q339" i="2" a="1"/>
  <c r="R339" i="2" a="1"/>
  <c r="S339" i="2" a="1"/>
  <c r="T339" i="2" a="1"/>
  <c r="U339" i="2" a="1"/>
  <c r="V339" i="2" a="1"/>
  <c r="N340" i="2" a="1"/>
  <c r="O340" i="2" a="1"/>
  <c r="P340" i="2" a="1"/>
  <c r="Q340" i="2" a="1"/>
  <c r="R340" i="2" a="1"/>
  <c r="S340" i="2" a="1"/>
  <c r="T340" i="2" a="1"/>
  <c r="U340" i="2" a="1"/>
  <c r="V340" i="2" a="1"/>
  <c r="N341" i="2" a="1"/>
  <c r="O341" i="2" a="1"/>
  <c r="P341" i="2" a="1"/>
  <c r="Q341" i="2" a="1"/>
  <c r="R341" i="2" a="1"/>
  <c r="S341" i="2" a="1"/>
  <c r="T341" i="2" a="1"/>
  <c r="U341" i="2" a="1"/>
  <c r="V341" i="2" a="1"/>
  <c r="N342" i="2" a="1"/>
  <c r="O342" i="2" a="1"/>
  <c r="P342" i="2" a="1"/>
  <c r="Q342" i="2" a="1"/>
  <c r="R342" i="2" a="1"/>
  <c r="S342" i="2" a="1"/>
  <c r="T342" i="2" a="1"/>
  <c r="U342" i="2" a="1"/>
  <c r="V342" i="2" a="1"/>
  <c r="N343" i="2" a="1"/>
  <c r="O343" i="2" a="1"/>
  <c r="P343" i="2" a="1"/>
  <c r="Q343" i="2" a="1"/>
  <c r="R343" i="2" a="1"/>
  <c r="S343" i="2" a="1"/>
  <c r="T343" i="2" a="1"/>
  <c r="U343" i="2" a="1"/>
  <c r="V343" i="2" a="1"/>
  <c r="N344" i="2" a="1"/>
  <c r="O344" i="2" a="1"/>
  <c r="P344" i="2" a="1"/>
  <c r="Q344" i="2" a="1"/>
  <c r="R344" i="2" a="1"/>
  <c r="S344" i="2" a="1"/>
  <c r="T344" i="2" a="1"/>
  <c r="U344" i="2" a="1"/>
  <c r="V344" i="2" a="1"/>
  <c r="N345" i="2" a="1"/>
  <c r="O345" i="2" a="1"/>
  <c r="P345" i="2" a="1"/>
  <c r="Q345" i="2" a="1"/>
  <c r="R345" i="2" a="1"/>
  <c r="S345" i="2" a="1"/>
  <c r="T345" i="2" a="1"/>
  <c r="U345" i="2" a="1"/>
  <c r="V345" i="2" a="1"/>
  <c r="N346" i="2" a="1"/>
  <c r="O346" i="2" a="1"/>
  <c r="P346" i="2" a="1"/>
  <c r="Q346" i="2" a="1"/>
  <c r="R346" i="2" a="1"/>
  <c r="S346" i="2" a="1"/>
  <c r="T346" i="2" a="1"/>
  <c r="U346" i="2" a="1"/>
  <c r="V346" i="2" a="1"/>
  <c r="N347" i="2" a="1"/>
  <c r="O347" i="2" a="1"/>
  <c r="P347" i="2" a="1"/>
  <c r="Q347" i="2" a="1"/>
  <c r="R347" i="2" a="1"/>
  <c r="S347" i="2" a="1"/>
  <c r="T347" i="2" a="1"/>
  <c r="U347" i="2" a="1"/>
  <c r="V347" i="2" a="1"/>
  <c r="N348" i="2" a="1"/>
  <c r="O348" i="2" a="1"/>
  <c r="P348" i="2" a="1"/>
  <c r="Q348" i="2" a="1"/>
  <c r="R348" i="2" a="1"/>
  <c r="S348" i="2" a="1"/>
  <c r="T348" i="2" a="1"/>
  <c r="U348" i="2" a="1"/>
  <c r="V348" i="2" a="1"/>
  <c r="N349" i="2" a="1"/>
  <c r="O349" i="2" a="1"/>
  <c r="P349" i="2" a="1"/>
  <c r="Q349" i="2" a="1"/>
  <c r="R349" i="2" a="1"/>
  <c r="S349" i="2" a="1"/>
  <c r="T349" i="2" a="1"/>
  <c r="U349" i="2" a="1"/>
  <c r="V349" i="2" a="1"/>
  <c r="N350" i="2" a="1"/>
  <c r="O350" i="2" a="1"/>
  <c r="P350" i="2" a="1"/>
  <c r="Q350" i="2" a="1"/>
  <c r="R350" i="2" a="1"/>
  <c r="S350" i="2" a="1"/>
  <c r="T350" i="2" a="1"/>
  <c r="U350" i="2" a="1"/>
  <c r="V350" i="2" a="1"/>
  <c r="N351" i="2" a="1"/>
  <c r="O351" i="2" a="1"/>
  <c r="P351" i="2" a="1"/>
  <c r="Q351" i="2" a="1"/>
  <c r="R351" i="2" a="1"/>
  <c r="S351" i="2" a="1"/>
  <c r="T351" i="2" a="1"/>
  <c r="U351" i="2" a="1"/>
  <c r="V351" i="2" a="1"/>
  <c r="N352" i="2" a="1"/>
  <c r="O352" i="2" a="1"/>
  <c r="P352" i="2" a="1"/>
  <c r="Q352" i="2" a="1"/>
  <c r="R352" i="2" a="1"/>
  <c r="S352" i="2" a="1"/>
  <c r="T352" i="2" a="1"/>
  <c r="U352" i="2" a="1"/>
  <c r="V352" i="2" a="1"/>
  <c r="N353" i="2" a="1"/>
  <c r="O353" i="2" a="1"/>
  <c r="P353" i="2" a="1"/>
  <c r="Q353" i="2" a="1"/>
  <c r="R353" i="2" a="1"/>
  <c r="S353" i="2" a="1"/>
  <c r="T353" i="2" a="1"/>
  <c r="U353" i="2" a="1"/>
  <c r="V353" i="2" a="1"/>
  <c r="N354" i="2" a="1"/>
  <c r="O354" i="2" a="1"/>
  <c r="P354" i="2" a="1"/>
  <c r="Q354" i="2" a="1"/>
  <c r="R354" i="2" a="1"/>
  <c r="S354" i="2" a="1"/>
  <c r="T354" i="2" a="1"/>
  <c r="U354" i="2" a="1"/>
  <c r="V354" i="2" a="1"/>
  <c r="N355" i="2" a="1"/>
  <c r="O355" i="2" a="1"/>
  <c r="P355" i="2" a="1"/>
  <c r="Q355" i="2" a="1"/>
  <c r="R355" i="2" a="1"/>
  <c r="S355" i="2" a="1"/>
  <c r="T355" i="2" a="1"/>
  <c r="U355" i="2" a="1"/>
  <c r="V355" i="2" a="1"/>
  <c r="N356" i="2" a="1"/>
  <c r="O356" i="2" a="1"/>
  <c r="P356" i="2" a="1"/>
  <c r="Q356" i="2" a="1"/>
  <c r="R356" i="2" a="1"/>
  <c r="S356" i="2" a="1"/>
  <c r="T356" i="2" a="1"/>
  <c r="U356" i="2" a="1"/>
  <c r="V356" i="2" a="1"/>
  <c r="N357" i="2" a="1"/>
  <c r="O357" i="2" a="1"/>
  <c r="P357" i="2" a="1"/>
  <c r="Q357" i="2" a="1"/>
  <c r="R357" i="2" a="1"/>
  <c r="S357" i="2" a="1"/>
  <c r="T357" i="2" a="1"/>
  <c r="U357" i="2" a="1"/>
  <c r="V357" i="2" a="1"/>
  <c r="N358" i="2" a="1"/>
  <c r="O358" i="2" a="1"/>
  <c r="P358" i="2" a="1"/>
  <c r="Q358" i="2" a="1"/>
  <c r="R358" i="2" a="1"/>
  <c r="S358" i="2" a="1"/>
  <c r="T358" i="2" a="1"/>
  <c r="U358" i="2" a="1"/>
  <c r="V358" i="2" a="1"/>
  <c r="N359" i="2" a="1"/>
  <c r="O359" i="2" a="1"/>
  <c r="P359" i="2" a="1"/>
  <c r="Q359" i="2" a="1"/>
  <c r="R359" i="2" a="1"/>
  <c r="S359" i="2" a="1"/>
  <c r="T359" i="2" a="1"/>
  <c r="U359" i="2" a="1"/>
  <c r="V359" i="2" a="1"/>
  <c r="N360" i="2" a="1"/>
  <c r="O360" i="2" a="1"/>
  <c r="P360" i="2" a="1"/>
  <c r="Q360" i="2" a="1"/>
  <c r="R360" i="2" a="1"/>
  <c r="S360" i="2" a="1"/>
  <c r="T360" i="2" a="1"/>
  <c r="U360" i="2" a="1"/>
  <c r="V360" i="2" a="1"/>
  <c r="N361" i="2" a="1"/>
  <c r="O361" i="2" a="1"/>
  <c r="P361" i="2" a="1"/>
  <c r="Q361" i="2" a="1"/>
  <c r="R361" i="2" a="1"/>
  <c r="S361" i="2" a="1"/>
  <c r="T361" i="2" a="1"/>
  <c r="U361" i="2" a="1"/>
  <c r="V361" i="2" a="1"/>
  <c r="N362" i="2" a="1"/>
  <c r="O362" i="2" a="1"/>
  <c r="P362" i="2" a="1"/>
  <c r="Q362" i="2" a="1"/>
  <c r="R362" i="2" a="1"/>
  <c r="S362" i="2" a="1"/>
  <c r="T362" i="2" a="1"/>
  <c r="U362" i="2" a="1"/>
  <c r="V362" i="2" a="1"/>
  <c r="N363" i="2" a="1"/>
  <c r="O363" i="2" a="1"/>
  <c r="P363" i="2" a="1"/>
  <c r="Q363" i="2" a="1"/>
  <c r="R363" i="2" a="1"/>
  <c r="S363" i="2" a="1"/>
  <c r="T363" i="2" a="1"/>
  <c r="U363" i="2" a="1"/>
  <c r="V363" i="2" a="1"/>
  <c r="N364" i="2" a="1"/>
  <c r="O364" i="2" a="1"/>
  <c r="P364" i="2" a="1"/>
  <c r="Q364" i="2" a="1"/>
  <c r="R364" i="2" a="1"/>
  <c r="S364" i="2" a="1"/>
  <c r="T364" i="2" a="1"/>
  <c r="U364" i="2" a="1"/>
  <c r="V364" i="2" a="1"/>
  <c r="N365" i="2" a="1"/>
  <c r="O365" i="2" a="1"/>
  <c r="P365" i="2" a="1"/>
  <c r="Q365" i="2" a="1"/>
  <c r="R365" i="2" a="1"/>
  <c r="S365" i="2" a="1"/>
  <c r="T365" i="2" a="1"/>
  <c r="U365" i="2" a="1"/>
  <c r="V365" i="2" a="1"/>
  <c r="N366" i="2" a="1"/>
  <c r="O366" i="2" a="1"/>
  <c r="P366" i="2" a="1"/>
  <c r="Q366" i="2" a="1"/>
  <c r="R366" i="2" a="1"/>
  <c r="S366" i="2" a="1"/>
  <c r="T366" i="2" a="1"/>
  <c r="U366" i="2" a="1"/>
  <c r="V366" i="2" a="1"/>
  <c r="N367" i="2" a="1"/>
  <c r="O367" i="2" a="1"/>
  <c r="P367" i="2" a="1"/>
  <c r="Q367" i="2" a="1"/>
  <c r="R367" i="2" a="1"/>
  <c r="S367" i="2" a="1"/>
  <c r="T367" i="2" a="1"/>
  <c r="U367" i="2" a="1"/>
  <c r="V367" i="2" a="1"/>
  <c r="N368" i="2" a="1"/>
  <c r="O368" i="2" a="1"/>
  <c r="P368" i="2" a="1"/>
  <c r="Q368" i="2" a="1"/>
  <c r="R368" i="2" a="1"/>
  <c r="S368" i="2" a="1"/>
  <c r="T368" i="2" a="1"/>
  <c r="U368" i="2" a="1"/>
  <c r="V368" i="2" a="1"/>
  <c r="N369" i="2" a="1"/>
  <c r="O369" i="2" a="1"/>
  <c r="P369" i="2" a="1"/>
  <c r="Q369" i="2" a="1"/>
  <c r="R369" i="2" a="1"/>
  <c r="S369" i="2" a="1"/>
  <c r="T369" i="2" a="1"/>
  <c r="U369" i="2" a="1"/>
  <c r="V369" i="2" a="1"/>
  <c r="N370" i="2" a="1"/>
  <c r="O370" i="2" a="1"/>
  <c r="P370" i="2" a="1"/>
  <c r="Q370" i="2" a="1"/>
  <c r="R370" i="2" a="1"/>
  <c r="S370" i="2" a="1"/>
  <c r="T370" i="2" a="1"/>
  <c r="U370" i="2" a="1"/>
  <c r="V370" i="2" a="1"/>
  <c r="N371" i="2" a="1"/>
  <c r="O371" i="2" a="1"/>
  <c r="P371" i="2" a="1"/>
  <c r="Q371" i="2" a="1"/>
  <c r="R371" i="2" a="1"/>
  <c r="S371" i="2" a="1"/>
  <c r="T371" i="2" a="1"/>
  <c r="U371" i="2" a="1"/>
  <c r="V371" i="2" a="1"/>
  <c r="N372" i="2" a="1"/>
  <c r="O372" i="2" a="1"/>
  <c r="P372" i="2" a="1"/>
  <c r="Q372" i="2" a="1"/>
  <c r="R372" i="2" a="1"/>
  <c r="S372" i="2" a="1"/>
  <c r="T372" i="2" a="1"/>
  <c r="U372" i="2" a="1"/>
  <c r="V372" i="2" a="1"/>
  <c r="N373" i="2" a="1"/>
  <c r="O373" i="2" a="1"/>
  <c r="P373" i="2" a="1"/>
  <c r="Q373" i="2" a="1"/>
  <c r="R373" i="2" a="1"/>
  <c r="S373" i="2" a="1"/>
  <c r="T373" i="2" a="1"/>
  <c r="U373" i="2" a="1"/>
  <c r="V373" i="2" a="1"/>
  <c r="N374" i="2" a="1"/>
  <c r="O374" i="2" a="1"/>
  <c r="P374" i="2" a="1"/>
  <c r="Q374" i="2" a="1"/>
  <c r="R374" i="2" a="1"/>
  <c r="S374" i="2" a="1"/>
  <c r="T374" i="2" a="1"/>
  <c r="U374" i="2" a="1"/>
  <c r="V374" i="2" a="1"/>
  <c r="N375" i="2" a="1"/>
  <c r="O375" i="2" a="1"/>
  <c r="P375" i="2" a="1"/>
  <c r="Q375" i="2" a="1"/>
  <c r="R375" i="2" a="1"/>
  <c r="S375" i="2" a="1"/>
  <c r="T375" i="2" a="1"/>
  <c r="U375" i="2" a="1"/>
  <c r="V375" i="2" a="1"/>
  <c r="N376" i="2" a="1"/>
  <c r="O376" i="2" a="1"/>
  <c r="P376" i="2" a="1"/>
  <c r="Q376" i="2" a="1"/>
  <c r="R376" i="2" a="1"/>
  <c r="S376" i="2" a="1"/>
  <c r="T376" i="2" a="1"/>
  <c r="U376" i="2" a="1"/>
  <c r="V376" i="2" a="1"/>
  <c r="N377" i="2" a="1"/>
  <c r="O377" i="2" a="1"/>
  <c r="P377" i="2" a="1"/>
  <c r="Q377" i="2" a="1"/>
  <c r="R377" i="2" a="1"/>
  <c r="S377" i="2" a="1"/>
  <c r="T377" i="2" a="1"/>
  <c r="U377" i="2" a="1"/>
  <c r="V377" i="2" a="1"/>
  <c r="N378" i="2" a="1"/>
  <c r="O378" i="2" a="1"/>
  <c r="P378" i="2" a="1"/>
  <c r="Q378" i="2" a="1"/>
  <c r="R378" i="2" a="1"/>
  <c r="S378" i="2" a="1"/>
  <c r="T378" i="2" a="1"/>
  <c r="U378" i="2" a="1"/>
  <c r="V378" i="2" a="1"/>
  <c r="N379" i="2" a="1"/>
  <c r="O379" i="2" a="1"/>
  <c r="P379" i="2" a="1"/>
  <c r="Q379" i="2" a="1"/>
  <c r="R379" i="2" a="1"/>
  <c r="S379" i="2" a="1"/>
  <c r="T379" i="2" a="1"/>
  <c r="U379" i="2" a="1"/>
  <c r="V379" i="2" a="1"/>
  <c r="N380" i="2" a="1"/>
  <c r="O380" i="2" a="1"/>
  <c r="P380" i="2" a="1"/>
  <c r="Q380" i="2" a="1"/>
  <c r="R380" i="2" a="1"/>
  <c r="S380" i="2" a="1"/>
  <c r="T380" i="2" a="1"/>
  <c r="U380" i="2" a="1"/>
  <c r="V380" i="2" a="1"/>
  <c r="N381" i="2" a="1"/>
  <c r="O381" i="2" a="1"/>
  <c r="P381" i="2" a="1"/>
  <c r="Q381" i="2" a="1"/>
  <c r="R381" i="2" a="1"/>
  <c r="S381" i="2" a="1"/>
  <c r="T381" i="2" a="1"/>
  <c r="U381" i="2" a="1"/>
  <c r="V381" i="2" a="1"/>
  <c r="N382" i="2" a="1"/>
  <c r="O382" i="2" a="1"/>
  <c r="P382" i="2" a="1"/>
  <c r="Q382" i="2" a="1"/>
  <c r="R382" i="2" a="1"/>
  <c r="S382" i="2" a="1"/>
  <c r="T382" i="2" a="1"/>
  <c r="U382" i="2" a="1"/>
  <c r="V382" i="2" a="1"/>
  <c r="N383" i="2" a="1"/>
  <c r="O383" i="2" a="1"/>
  <c r="P383" i="2" a="1"/>
  <c r="Q383" i="2" a="1"/>
  <c r="R383" i="2" a="1"/>
  <c r="S383" i="2" a="1"/>
  <c r="T383" i="2" a="1"/>
  <c r="U383" i="2" a="1"/>
  <c r="V383" i="2" a="1"/>
  <c r="N384" i="2" a="1"/>
  <c r="O384" i="2" a="1"/>
  <c r="P384" i="2" a="1"/>
  <c r="Q384" i="2" a="1"/>
  <c r="R384" i="2" a="1"/>
  <c r="S384" i="2" a="1"/>
  <c r="T384" i="2" a="1"/>
  <c r="U384" i="2" a="1"/>
  <c r="V384" i="2" a="1"/>
  <c r="N385" i="2" a="1"/>
  <c r="O385" i="2" a="1"/>
  <c r="P385" i="2" a="1"/>
  <c r="Q385" i="2" a="1"/>
  <c r="R385" i="2" a="1"/>
  <c r="S385" i="2" a="1"/>
  <c r="T385" i="2" a="1"/>
  <c r="U385" i="2" a="1"/>
  <c r="V385" i="2" a="1"/>
  <c r="N386" i="2" a="1"/>
  <c r="O386" i="2" a="1"/>
  <c r="P386" i="2" a="1"/>
  <c r="Q386" i="2" a="1"/>
  <c r="R386" i="2" a="1"/>
  <c r="S386" i="2" a="1"/>
  <c r="T386" i="2" a="1"/>
  <c r="U386" i="2" a="1"/>
  <c r="V386" i="2" a="1"/>
  <c r="N387" i="2" a="1"/>
  <c r="O387" i="2" a="1"/>
  <c r="P387" i="2" a="1"/>
  <c r="Q387" i="2" a="1"/>
  <c r="R387" i="2" a="1"/>
  <c r="S387" i="2" a="1"/>
  <c r="T387" i="2" a="1"/>
  <c r="U387" i="2" a="1"/>
  <c r="V387" i="2" a="1"/>
  <c r="N388" i="2" a="1"/>
  <c r="O388" i="2" a="1"/>
  <c r="P388" i="2" a="1"/>
  <c r="Q388" i="2" a="1"/>
  <c r="R388" i="2" a="1"/>
  <c r="S388" i="2" a="1"/>
  <c r="T388" i="2" a="1"/>
  <c r="U388" i="2" a="1"/>
  <c r="V388" i="2" a="1"/>
  <c r="N389" i="2" a="1"/>
  <c r="O389" i="2" a="1"/>
  <c r="P389" i="2" a="1"/>
  <c r="Q389" i="2" a="1"/>
  <c r="R389" i="2" a="1"/>
  <c r="S389" i="2" a="1"/>
  <c r="T389" i="2" a="1"/>
  <c r="U389" i="2" a="1"/>
  <c r="V389" i="2" a="1"/>
  <c r="N390" i="2" a="1"/>
  <c r="O390" i="2" a="1"/>
  <c r="P390" i="2" a="1"/>
  <c r="Q390" i="2" a="1"/>
  <c r="R390" i="2" a="1"/>
  <c r="S390" i="2" a="1"/>
  <c r="T390" i="2" a="1"/>
  <c r="U390" i="2" a="1"/>
  <c r="V390" i="2" a="1"/>
  <c r="N391" i="2" a="1"/>
  <c r="O391" i="2" a="1"/>
  <c r="P391" i="2" a="1"/>
  <c r="Q391" i="2" a="1"/>
  <c r="R391" i="2" a="1"/>
  <c r="S391" i="2" a="1"/>
  <c r="T391" i="2" a="1"/>
  <c r="U391" i="2" a="1"/>
  <c r="V391" i="2" a="1"/>
  <c r="N392" i="2" a="1"/>
  <c r="O392" i="2" a="1"/>
  <c r="P392" i="2" a="1"/>
  <c r="Q392" i="2" a="1"/>
  <c r="R392" i="2" a="1"/>
  <c r="S392" i="2" a="1"/>
  <c r="T392" i="2" a="1"/>
  <c r="U392" i="2" a="1"/>
  <c r="V392" i="2" a="1"/>
  <c r="N393" i="2" a="1"/>
  <c r="O393" i="2" a="1"/>
  <c r="P393" i="2" a="1"/>
  <c r="Q393" i="2" a="1"/>
  <c r="R393" i="2" a="1"/>
  <c r="S393" i="2" a="1"/>
  <c r="T393" i="2" a="1"/>
  <c r="U393" i="2" a="1"/>
  <c r="V393" i="2" a="1"/>
  <c r="N394" i="2" a="1"/>
  <c r="O394" i="2" a="1"/>
  <c r="P394" i="2" a="1"/>
  <c r="Q394" i="2" a="1"/>
  <c r="R394" i="2" a="1"/>
  <c r="S394" i="2" a="1"/>
  <c r="T394" i="2" a="1"/>
  <c r="U394" i="2" a="1"/>
  <c r="V394" i="2" a="1"/>
  <c r="N395" i="2" a="1"/>
  <c r="O395" i="2" a="1"/>
  <c r="P395" i="2" a="1"/>
  <c r="Q395" i="2" a="1"/>
  <c r="R395" i="2" a="1"/>
  <c r="S395" i="2" a="1"/>
  <c r="T395" i="2" a="1"/>
  <c r="U395" i="2" a="1"/>
  <c r="V395" i="2" a="1"/>
  <c r="N396" i="2" a="1"/>
  <c r="O396" i="2" a="1"/>
  <c r="P396" i="2" a="1"/>
  <c r="Q396" i="2" a="1"/>
  <c r="R396" i="2" a="1"/>
  <c r="S396" i="2" a="1"/>
  <c r="T396" i="2" a="1"/>
  <c r="U396" i="2" a="1"/>
  <c r="V396" i="2" a="1"/>
  <c r="N397" i="2" a="1"/>
  <c r="O397" i="2" a="1"/>
  <c r="P397" i="2" a="1"/>
  <c r="Q397" i="2" a="1"/>
  <c r="R397" i="2" a="1"/>
  <c r="S397" i="2" a="1"/>
  <c r="T397" i="2" a="1"/>
  <c r="U397" i="2" a="1"/>
  <c r="V397" i="2" a="1"/>
  <c r="N398" i="2" a="1"/>
  <c r="O398" i="2" a="1"/>
  <c r="P398" i="2" a="1"/>
  <c r="Q398" i="2" a="1"/>
  <c r="R398" i="2" a="1"/>
  <c r="S398" i="2" a="1"/>
  <c r="T398" i="2" a="1"/>
  <c r="U398" i="2" a="1"/>
  <c r="V398" i="2" a="1"/>
  <c r="N399" i="2" a="1"/>
  <c r="O399" i="2" a="1"/>
  <c r="P399" i="2" a="1"/>
  <c r="Q399" i="2" a="1"/>
  <c r="R399" i="2" a="1"/>
  <c r="S399" i="2" a="1"/>
  <c r="T399" i="2" a="1"/>
  <c r="U399" i="2" a="1"/>
  <c r="V399" i="2" a="1"/>
  <c r="B2" i="4"/>
  <c r="H3" i="2" a="1"/>
  <c r="I3" i="2" a="1"/>
  <c r="J3" i="2" a="1"/>
  <c r="K3" i="2" a="1"/>
  <c r="L3" i="2" a="1"/>
  <c r="M3" i="2" a="1"/>
  <c r="H4" i="2" a="1"/>
  <c r="I4" i="2" a="1"/>
  <c r="J4" i="2" a="1"/>
  <c r="K4" i="2" a="1"/>
  <c r="L4" i="2" a="1"/>
  <c r="M4" i="2" a="1"/>
  <c r="H5" i="2" a="1"/>
  <c r="I5" i="2" a="1"/>
  <c r="J5" i="2" a="1"/>
  <c r="K5" i="2" a="1"/>
  <c r="L5" i="2" a="1"/>
  <c r="M5" i="2" a="1"/>
  <c r="H6" i="2" a="1"/>
  <c r="I6" i="2" a="1"/>
  <c r="J6" i="2" a="1"/>
  <c r="K6" i="2" a="1"/>
  <c r="L6" i="2" a="1"/>
  <c r="M6" i="2" a="1"/>
  <c r="H7" i="2" a="1"/>
  <c r="I7" i="2" a="1"/>
  <c r="J7" i="2" a="1"/>
  <c r="K7" i="2" a="1"/>
  <c r="L7" i="2" a="1"/>
  <c r="M7" i="2" a="1"/>
  <c r="H8" i="2" a="1"/>
  <c r="I8" i="2" a="1"/>
  <c r="J8" i="2" a="1"/>
  <c r="K8" i="2" a="1"/>
  <c r="L8" i="2" a="1"/>
  <c r="M8" i="2" a="1"/>
  <c r="H9" i="2" a="1"/>
  <c r="I9" i="2" a="1"/>
  <c r="J9" i="2" a="1"/>
  <c r="K9" i="2" a="1"/>
  <c r="L9" i="2" a="1"/>
  <c r="M9" i="2" a="1"/>
  <c r="H10" i="2" a="1"/>
  <c r="I10" i="2" a="1"/>
  <c r="J10" i="2" a="1"/>
  <c r="K10" i="2" a="1"/>
  <c r="L10" i="2" a="1"/>
  <c r="M10" i="2" a="1"/>
  <c r="H11" i="2" a="1"/>
  <c r="I11" i="2" a="1"/>
  <c r="J11" i="2" a="1"/>
  <c r="K11" i="2" a="1"/>
  <c r="L11" i="2" a="1"/>
  <c r="M11" i="2" a="1"/>
  <c r="H12" i="2" a="1"/>
  <c r="I12" i="2" a="1"/>
  <c r="J12" i="2" a="1"/>
  <c r="K12" i="2" a="1"/>
  <c r="L12" i="2" a="1"/>
  <c r="M12" i="2" a="1"/>
  <c r="H13" i="2" a="1"/>
  <c r="I13" i="2" a="1"/>
  <c r="J13" i="2" a="1"/>
  <c r="K13" i="2" a="1"/>
  <c r="L13" i="2" a="1"/>
  <c r="M13" i="2" a="1"/>
  <c r="H14" i="2" a="1"/>
  <c r="I14" i="2" a="1"/>
  <c r="J14" i="2" a="1"/>
  <c r="K14" i="2" a="1"/>
  <c r="L14" i="2" a="1"/>
  <c r="M14" i="2" a="1"/>
  <c r="H15" i="2" a="1"/>
  <c r="I15" i="2" a="1"/>
  <c r="J15" i="2" a="1"/>
  <c r="K15" i="2" a="1"/>
  <c r="L15" i="2" a="1"/>
  <c r="M15" i="2" a="1"/>
  <c r="H16" i="2" a="1"/>
  <c r="I16" i="2" a="1"/>
  <c r="J16" i="2" a="1"/>
  <c r="K16" i="2" a="1"/>
  <c r="L16" i="2" a="1"/>
  <c r="M16" i="2" a="1"/>
  <c r="H17" i="2" a="1"/>
  <c r="I17" i="2" a="1"/>
  <c r="J17" i="2" a="1"/>
  <c r="K17" i="2" a="1"/>
  <c r="L17" i="2" a="1"/>
  <c r="M17" i="2" a="1"/>
  <c r="H18" i="2" a="1"/>
  <c r="I18" i="2" a="1"/>
  <c r="J18" i="2" a="1"/>
  <c r="K18" i="2" a="1"/>
  <c r="L18" i="2" a="1"/>
  <c r="M18" i="2" a="1"/>
  <c r="H19" i="2" a="1"/>
  <c r="I19" i="2" a="1"/>
  <c r="J19" i="2" a="1"/>
  <c r="K19" i="2" a="1"/>
  <c r="L19" i="2" a="1"/>
  <c r="M19" i="2" a="1"/>
  <c r="H20" i="2" a="1"/>
  <c r="I20" i="2" a="1"/>
  <c r="J20" i="2" a="1"/>
  <c r="K20" i="2" a="1"/>
  <c r="L20" i="2" a="1"/>
  <c r="M20" i="2" a="1"/>
  <c r="H21" i="2" a="1"/>
  <c r="I21" i="2" a="1"/>
  <c r="J21" i="2" a="1"/>
  <c r="K21" i="2" a="1"/>
  <c r="L21" i="2" a="1"/>
  <c r="M21" i="2" a="1"/>
  <c r="H22" i="2" a="1"/>
  <c r="I22" i="2" a="1"/>
  <c r="J22" i="2" a="1"/>
  <c r="K22" i="2" a="1"/>
  <c r="L22" i="2" a="1"/>
  <c r="M22" i="2" a="1"/>
  <c r="H23" i="2" a="1"/>
  <c r="I23" i="2" a="1"/>
  <c r="J23" i="2" a="1"/>
  <c r="K23" i="2" a="1"/>
  <c r="L23" i="2" a="1"/>
  <c r="M23" i="2" a="1"/>
  <c r="H24" i="2" a="1"/>
  <c r="I24" i="2" a="1"/>
  <c r="J24" i="2" a="1"/>
  <c r="K24" i="2" a="1"/>
  <c r="L24" i="2" a="1"/>
  <c r="M24" i="2" a="1"/>
  <c r="H25" i="2" a="1"/>
  <c r="I25" i="2" a="1"/>
  <c r="J25" i="2" a="1"/>
  <c r="K25" i="2" a="1"/>
  <c r="L25" i="2" a="1"/>
  <c r="M25" i="2" a="1"/>
  <c r="H26" i="2" a="1"/>
  <c r="I26" i="2" a="1"/>
  <c r="J26" i="2" a="1"/>
  <c r="K26" i="2" a="1"/>
  <c r="L26" i="2" a="1"/>
  <c r="M26" i="2" a="1"/>
  <c r="H27" i="2" a="1"/>
  <c r="I27" i="2" a="1"/>
  <c r="J27" i="2" a="1"/>
  <c r="K27" i="2" a="1"/>
  <c r="L27" i="2" a="1"/>
  <c r="M27" i="2" a="1"/>
  <c r="H28" i="2" a="1"/>
  <c r="I28" i="2" a="1"/>
  <c r="J28" i="2" a="1"/>
  <c r="K28" i="2" a="1"/>
  <c r="L28" i="2" a="1"/>
  <c r="M28" i="2" a="1"/>
  <c r="H29" i="2" a="1"/>
  <c r="I29" i="2" a="1"/>
  <c r="J29" i="2" a="1"/>
  <c r="K29" i="2" a="1"/>
  <c r="L29" i="2" a="1"/>
  <c r="M29" i="2" a="1"/>
  <c r="H30" i="2" a="1"/>
  <c r="I30" i="2" a="1"/>
  <c r="J30" i="2" a="1"/>
  <c r="K30" i="2" a="1"/>
  <c r="L30" i="2" a="1"/>
  <c r="M30" i="2" a="1"/>
  <c r="H31" i="2" a="1"/>
  <c r="I31" i="2" a="1"/>
  <c r="J31" i="2" a="1"/>
  <c r="K31" i="2" a="1"/>
  <c r="L31" i="2" a="1"/>
  <c r="M31" i="2" a="1"/>
  <c r="H32" i="2" a="1"/>
  <c r="I32" i="2" a="1"/>
  <c r="J32" i="2" a="1"/>
  <c r="K32" i="2" a="1"/>
  <c r="L32" i="2" a="1"/>
  <c r="M32" i="2" a="1"/>
  <c r="H33" i="2" a="1"/>
  <c r="I33" i="2" a="1"/>
  <c r="J33" i="2" a="1"/>
  <c r="K33" i="2" a="1"/>
  <c r="L33" i="2" a="1"/>
  <c r="M33" i="2" a="1"/>
  <c r="H34" i="2" a="1"/>
  <c r="I34" i="2" a="1"/>
  <c r="J34" i="2" a="1"/>
  <c r="K34" i="2" a="1"/>
  <c r="L34" i="2" a="1"/>
  <c r="M34" i="2" a="1"/>
  <c r="H35" i="2" a="1"/>
  <c r="I35" i="2" a="1"/>
  <c r="J35" i="2" a="1"/>
  <c r="K35" i="2" a="1"/>
  <c r="L35" i="2" a="1"/>
  <c r="M35" i="2" a="1"/>
  <c r="H36" i="2" a="1"/>
  <c r="I36" i="2" a="1"/>
  <c r="J36" i="2" a="1"/>
  <c r="K36" i="2" a="1"/>
  <c r="L36" i="2" a="1"/>
  <c r="M36" i="2" a="1"/>
  <c r="H37" i="2" a="1"/>
  <c r="I37" i="2" a="1"/>
  <c r="J37" i="2" a="1"/>
  <c r="K37" i="2" a="1"/>
  <c r="L37" i="2" a="1"/>
  <c r="M37" i="2" a="1"/>
  <c r="H38" i="2" a="1"/>
  <c r="I38" i="2" a="1"/>
  <c r="J38" i="2" a="1"/>
  <c r="K38" i="2" a="1"/>
  <c r="L38" i="2" a="1"/>
  <c r="M38" i="2" a="1"/>
  <c r="H39" i="2" a="1"/>
  <c r="I39" i="2" a="1"/>
  <c r="J39" i="2" a="1"/>
  <c r="K39" i="2" a="1"/>
  <c r="L39" i="2" a="1"/>
  <c r="M39" i="2" a="1"/>
  <c r="H40" i="2" a="1"/>
  <c r="I40" i="2" a="1"/>
  <c r="J40" i="2" a="1"/>
  <c r="K40" i="2" a="1"/>
  <c r="L40" i="2" a="1"/>
  <c r="M40" i="2" a="1"/>
  <c r="H41" i="2" a="1"/>
  <c r="I41" i="2" a="1"/>
  <c r="J41" i="2" a="1"/>
  <c r="K41" i="2" a="1"/>
  <c r="L41" i="2" a="1"/>
  <c r="M41" i="2" a="1"/>
  <c r="H42" i="2" a="1"/>
  <c r="I42" i="2" a="1"/>
  <c r="J42" i="2" a="1"/>
  <c r="K42" i="2" a="1"/>
  <c r="L42" i="2" a="1"/>
  <c r="M42" i="2" a="1"/>
  <c r="H43" i="2" a="1"/>
  <c r="I43" i="2" a="1"/>
  <c r="J43" i="2" a="1"/>
  <c r="K43" i="2" a="1"/>
  <c r="L43" i="2" a="1"/>
  <c r="M43" i="2" a="1"/>
  <c r="H44" i="2" a="1"/>
  <c r="I44" i="2" a="1"/>
  <c r="J44" i="2" a="1"/>
  <c r="K44" i="2" a="1"/>
  <c r="L44" i="2" a="1"/>
  <c r="M44" i="2" a="1"/>
  <c r="H45" i="2" a="1"/>
  <c r="I45" i="2" a="1"/>
  <c r="J45" i="2" a="1"/>
  <c r="K45" i="2" a="1"/>
  <c r="L45" i="2" a="1"/>
  <c r="M45" i="2" a="1"/>
  <c r="H46" i="2" a="1"/>
  <c r="I46" i="2" a="1"/>
  <c r="J46" i="2" a="1"/>
  <c r="K46" i="2" a="1"/>
  <c r="L46" i="2" a="1"/>
  <c r="M46" i="2" a="1"/>
  <c r="H47" i="2" a="1"/>
  <c r="I47" i="2" a="1"/>
  <c r="J47" i="2" a="1"/>
  <c r="K47" i="2" a="1"/>
  <c r="L47" i="2" a="1"/>
  <c r="M47" i="2" a="1"/>
  <c r="H48" i="2" a="1"/>
  <c r="I48" i="2" a="1"/>
  <c r="J48" i="2" a="1"/>
  <c r="K48" i="2" a="1"/>
  <c r="L48" i="2" a="1"/>
  <c r="M48" i="2" a="1"/>
  <c r="H49" i="2" a="1"/>
  <c r="I49" i="2" a="1"/>
  <c r="J49" i="2" a="1"/>
  <c r="K49" i="2" a="1"/>
  <c r="L49" i="2" a="1"/>
  <c r="M49" i="2" a="1"/>
  <c r="H50" i="2" a="1"/>
  <c r="I50" i="2" a="1"/>
  <c r="J50" i="2" a="1"/>
  <c r="K50" i="2" a="1"/>
  <c r="L50" i="2" a="1"/>
  <c r="M50" i="2" a="1"/>
  <c r="H51" i="2" a="1"/>
  <c r="I51" i="2" a="1"/>
  <c r="J51" i="2" a="1"/>
  <c r="K51" i="2" a="1"/>
  <c r="L51" i="2" a="1"/>
  <c r="M51" i="2" a="1"/>
  <c r="H52" i="2" a="1"/>
  <c r="I52" i="2" a="1"/>
  <c r="J52" i="2" a="1"/>
  <c r="K52" i="2" a="1"/>
  <c r="L52" i="2" a="1"/>
  <c r="M52" i="2" a="1"/>
  <c r="H53" i="2" a="1"/>
  <c r="I53" i="2" a="1"/>
  <c r="J53" i="2" a="1"/>
  <c r="K53" i="2" a="1"/>
  <c r="L53" i="2" a="1"/>
  <c r="M53" i="2" a="1"/>
  <c r="H54" i="2" a="1"/>
  <c r="I54" i="2" a="1"/>
  <c r="J54" i="2" a="1"/>
  <c r="K54" i="2" a="1"/>
  <c r="L54" i="2" a="1"/>
  <c r="M54" i="2" a="1"/>
  <c r="H55" i="2" a="1"/>
  <c r="I55" i="2" a="1"/>
  <c r="J55" i="2" a="1"/>
  <c r="K55" i="2" a="1"/>
  <c r="L55" i="2" a="1"/>
  <c r="M55" i="2" a="1"/>
  <c r="H56" i="2" a="1"/>
  <c r="I56" i="2" a="1"/>
  <c r="J56" i="2" a="1"/>
  <c r="K56" i="2" a="1"/>
  <c r="L56" i="2" a="1"/>
  <c r="M56" i="2" a="1"/>
  <c r="H57" i="2" a="1"/>
  <c r="I57" i="2" a="1"/>
  <c r="J57" i="2" a="1"/>
  <c r="K57" i="2" a="1"/>
  <c r="L57" i="2" a="1"/>
  <c r="M57" i="2" a="1"/>
  <c r="H58" i="2" a="1"/>
  <c r="I58" i="2" a="1"/>
  <c r="J58" i="2" a="1"/>
  <c r="K58" i="2" a="1"/>
  <c r="L58" i="2" a="1"/>
  <c r="M58" i="2" a="1"/>
  <c r="H59" i="2" a="1"/>
  <c r="I59" i="2" a="1"/>
  <c r="J59" i="2" a="1"/>
  <c r="K59" i="2" a="1"/>
  <c r="L59" i="2" a="1"/>
  <c r="M59" i="2" a="1"/>
  <c r="H60" i="2" a="1"/>
  <c r="I60" i="2" a="1"/>
  <c r="J60" i="2" a="1"/>
  <c r="K60" i="2" a="1"/>
  <c r="L60" i="2" a="1"/>
  <c r="M60" i="2" a="1"/>
  <c r="H61" i="2" a="1"/>
  <c r="I61" i="2" a="1"/>
  <c r="J61" i="2" a="1"/>
  <c r="K61" i="2" a="1"/>
  <c r="L61" i="2" a="1"/>
  <c r="M61" i="2" a="1"/>
  <c r="H62" i="2" a="1"/>
  <c r="I62" i="2" a="1"/>
  <c r="J62" i="2" a="1"/>
  <c r="K62" i="2" a="1"/>
  <c r="L62" i="2" a="1"/>
  <c r="M62" i="2" a="1"/>
  <c r="H63" i="2" a="1"/>
  <c r="I63" i="2" a="1"/>
  <c r="J63" i="2" a="1"/>
  <c r="K63" i="2" a="1"/>
  <c r="L63" i="2" a="1"/>
  <c r="M63" i="2" a="1"/>
  <c r="H64" i="2" a="1"/>
  <c r="I64" i="2" a="1"/>
  <c r="J64" i="2" a="1"/>
  <c r="K64" i="2" a="1"/>
  <c r="L64" i="2" a="1"/>
  <c r="M64" i="2" a="1"/>
  <c r="H65" i="2" a="1"/>
  <c r="I65" i="2" a="1"/>
  <c r="J65" i="2" a="1"/>
  <c r="K65" i="2" a="1"/>
  <c r="L65" i="2" a="1"/>
  <c r="M65" i="2" a="1"/>
  <c r="H66" i="2" a="1"/>
  <c r="I66" i="2" a="1"/>
  <c r="J66" i="2" a="1"/>
  <c r="K66" i="2" a="1"/>
  <c r="L66" i="2" a="1"/>
  <c r="M66" i="2" a="1"/>
  <c r="H67" i="2" a="1"/>
  <c r="I67" i="2" a="1"/>
  <c r="J67" i="2" a="1"/>
  <c r="K67" i="2" a="1"/>
  <c r="L67" i="2" a="1"/>
  <c r="M67" i="2" a="1"/>
  <c r="H68" i="2" a="1"/>
  <c r="I68" i="2" a="1"/>
  <c r="J68" i="2" a="1"/>
  <c r="K68" i="2" a="1"/>
  <c r="L68" i="2" a="1"/>
  <c r="M68" i="2" a="1"/>
  <c r="H69" i="2" a="1"/>
  <c r="I69" i="2" a="1"/>
  <c r="J69" i="2" a="1"/>
  <c r="K69" i="2" a="1"/>
  <c r="L69" i="2" a="1"/>
  <c r="M69" i="2" a="1"/>
  <c r="H70" i="2" a="1"/>
  <c r="I70" i="2" a="1"/>
  <c r="J70" i="2" a="1"/>
  <c r="K70" i="2" a="1"/>
  <c r="L70" i="2" a="1"/>
  <c r="M70" i="2" a="1"/>
  <c r="H71" i="2" a="1"/>
  <c r="I71" i="2" a="1"/>
  <c r="J71" i="2" a="1"/>
  <c r="K71" i="2" a="1"/>
  <c r="L71" i="2" a="1"/>
  <c r="M71" i="2" a="1"/>
  <c r="H72" i="2" a="1"/>
  <c r="I72" i="2" a="1"/>
  <c r="J72" i="2" a="1"/>
  <c r="K72" i="2" a="1"/>
  <c r="L72" i="2" a="1"/>
  <c r="M72" i="2" a="1"/>
  <c r="H73" i="2" a="1"/>
  <c r="I73" i="2" a="1"/>
  <c r="J73" i="2" a="1"/>
  <c r="K73" i="2" a="1"/>
  <c r="L73" i="2" a="1"/>
  <c r="M73" i="2" a="1"/>
  <c r="H74" i="2" a="1"/>
  <c r="I74" i="2" a="1"/>
  <c r="J74" i="2" a="1"/>
  <c r="K74" i="2" a="1"/>
  <c r="L74" i="2" a="1"/>
  <c r="M74" i="2" a="1"/>
  <c r="H75" i="2" a="1"/>
  <c r="I75" i="2" a="1"/>
  <c r="J75" i="2" a="1"/>
  <c r="K75" i="2" a="1"/>
  <c r="L75" i="2" a="1"/>
  <c r="M75" i="2" a="1"/>
  <c r="H76" i="2" a="1"/>
  <c r="I76" i="2" a="1"/>
  <c r="J76" i="2" a="1"/>
  <c r="K76" i="2" a="1"/>
  <c r="L76" i="2" a="1"/>
  <c r="M76" i="2" a="1"/>
  <c r="H77" i="2" a="1"/>
  <c r="I77" i="2" a="1"/>
  <c r="J77" i="2" a="1"/>
  <c r="K77" i="2" a="1"/>
  <c r="L77" i="2" a="1"/>
  <c r="M77" i="2" a="1"/>
  <c r="H78" i="2" a="1"/>
  <c r="I78" i="2" a="1"/>
  <c r="J78" i="2" a="1"/>
  <c r="K78" i="2" a="1"/>
  <c r="L78" i="2" a="1"/>
  <c r="M78" i="2" a="1"/>
  <c r="H79" i="2" a="1"/>
  <c r="I79" i="2" a="1"/>
  <c r="J79" i="2" a="1"/>
  <c r="K79" i="2" a="1"/>
  <c r="L79" i="2" a="1"/>
  <c r="M79" i="2" a="1"/>
  <c r="H80" i="2" a="1"/>
  <c r="I80" i="2" a="1"/>
  <c r="J80" i="2" a="1"/>
  <c r="K80" i="2" a="1"/>
  <c r="L80" i="2" a="1"/>
  <c r="M80" i="2" a="1"/>
  <c r="H81" i="2" a="1"/>
  <c r="I81" i="2" a="1"/>
  <c r="J81" i="2" a="1"/>
  <c r="K81" i="2" a="1"/>
  <c r="L81" i="2" a="1"/>
  <c r="M81" i="2" a="1"/>
  <c r="H82" i="2" a="1"/>
  <c r="I82" i="2" a="1"/>
  <c r="J82" i="2" a="1"/>
  <c r="K82" i="2" a="1"/>
  <c r="L82" i="2" a="1"/>
  <c r="M82" i="2" a="1"/>
  <c r="H83" i="2" a="1"/>
  <c r="I83" i="2" a="1"/>
  <c r="J83" i="2" a="1"/>
  <c r="K83" i="2" a="1"/>
  <c r="L83" i="2" a="1"/>
  <c r="M83" i="2" a="1"/>
  <c r="H84" i="2" a="1"/>
  <c r="I84" i="2" a="1"/>
  <c r="J84" i="2" a="1"/>
  <c r="K84" i="2" a="1"/>
  <c r="L84" i="2" a="1"/>
  <c r="M84" i="2" a="1"/>
  <c r="H85" i="2" a="1"/>
  <c r="I85" i="2" a="1"/>
  <c r="J85" i="2" a="1"/>
  <c r="K85" i="2" a="1"/>
  <c r="L85" i="2" a="1"/>
  <c r="M85" i="2" a="1"/>
  <c r="H86" i="2" a="1"/>
  <c r="I86" i="2" a="1"/>
  <c r="J86" i="2" a="1"/>
  <c r="K86" i="2" a="1"/>
  <c r="L86" i="2" a="1"/>
  <c r="M86" i="2" a="1"/>
  <c r="H87" i="2" a="1"/>
  <c r="I87" i="2" a="1"/>
  <c r="J87" i="2" a="1"/>
  <c r="K87" i="2" a="1"/>
  <c r="L87" i="2" a="1"/>
  <c r="M87" i="2" a="1"/>
  <c r="H88" i="2" a="1"/>
  <c r="I88" i="2" a="1"/>
  <c r="J88" i="2" a="1"/>
  <c r="K88" i="2" a="1"/>
  <c r="L88" i="2" a="1"/>
  <c r="M88" i="2" a="1"/>
  <c r="H89" i="2" a="1"/>
  <c r="I89" i="2" a="1"/>
  <c r="J89" i="2" a="1"/>
  <c r="K89" i="2" a="1"/>
  <c r="L89" i="2" a="1"/>
  <c r="M89" i="2" a="1"/>
  <c r="H90" i="2" a="1"/>
  <c r="I90" i="2" a="1"/>
  <c r="J90" i="2" a="1"/>
  <c r="K90" i="2" a="1"/>
  <c r="L90" i="2" a="1"/>
  <c r="M90" i="2" a="1"/>
  <c r="H91" i="2" a="1"/>
  <c r="I91" i="2" a="1"/>
  <c r="J91" i="2" a="1"/>
  <c r="K91" i="2" a="1"/>
  <c r="L91" i="2" a="1"/>
  <c r="M91" i="2" a="1"/>
  <c r="H92" i="2" a="1"/>
  <c r="I92" i="2" a="1"/>
  <c r="J92" i="2" a="1"/>
  <c r="K92" i="2" a="1"/>
  <c r="L92" i="2" a="1"/>
  <c r="M92" i="2" a="1"/>
  <c r="H93" i="2" a="1"/>
  <c r="I93" i="2" a="1"/>
  <c r="J93" i="2" a="1"/>
  <c r="K93" i="2" a="1"/>
  <c r="L93" i="2" a="1"/>
  <c r="M93" i="2" a="1"/>
  <c r="H94" i="2" a="1"/>
  <c r="I94" i="2" a="1"/>
  <c r="J94" i="2" a="1"/>
  <c r="K94" i="2" a="1"/>
  <c r="L94" i="2" a="1"/>
  <c r="M94" i="2" a="1"/>
  <c r="H95" i="2" a="1"/>
  <c r="I95" i="2" a="1"/>
  <c r="J95" i="2" a="1"/>
  <c r="K95" i="2" a="1"/>
  <c r="L95" i="2" a="1"/>
  <c r="M95" i="2" a="1"/>
  <c r="H96" i="2" a="1"/>
  <c r="I96" i="2" a="1"/>
  <c r="J96" i="2" a="1"/>
  <c r="K96" i="2" a="1"/>
  <c r="L96" i="2" a="1"/>
  <c r="M96" i="2" a="1"/>
  <c r="H97" i="2" a="1"/>
  <c r="I97" i="2" a="1"/>
  <c r="J97" i="2" a="1"/>
  <c r="K97" i="2" a="1"/>
  <c r="L97" i="2" a="1"/>
  <c r="M97" i="2" a="1"/>
  <c r="H98" i="2" a="1"/>
  <c r="I98" i="2" a="1"/>
  <c r="J98" i="2" a="1"/>
  <c r="K98" i="2" a="1"/>
  <c r="L98" i="2" a="1"/>
  <c r="M98" i="2" a="1"/>
  <c r="H99" i="2" a="1"/>
  <c r="I99" i="2" a="1"/>
  <c r="J99" i="2" a="1"/>
  <c r="K99" i="2" a="1"/>
  <c r="L99" i="2" a="1"/>
  <c r="M99" i="2" a="1"/>
  <c r="H100" i="2" a="1"/>
  <c r="I100" i="2" a="1"/>
  <c r="J100" i="2" a="1"/>
  <c r="K100" i="2" a="1"/>
  <c r="L100" i="2" a="1"/>
  <c r="M100" i="2" a="1"/>
  <c r="H101" i="2" a="1"/>
  <c r="I101" i="2" a="1"/>
  <c r="J101" i="2" a="1"/>
  <c r="K101" i="2" a="1"/>
  <c r="L101" i="2" a="1"/>
  <c r="M101" i="2" a="1"/>
  <c r="H102" i="2" a="1"/>
  <c r="I102" i="2" a="1"/>
  <c r="J102" i="2" a="1"/>
  <c r="K102" i="2" a="1"/>
  <c r="L102" i="2" a="1"/>
  <c r="M102" i="2" a="1"/>
  <c r="H103" i="2" a="1"/>
  <c r="I103" i="2" a="1"/>
  <c r="J103" i="2" a="1"/>
  <c r="K103" i="2" a="1"/>
  <c r="L103" i="2" a="1"/>
  <c r="M103" i="2" a="1"/>
  <c r="H104" i="2" a="1"/>
  <c r="I104" i="2" a="1"/>
  <c r="J104" i="2" a="1"/>
  <c r="K104" i="2" a="1"/>
  <c r="L104" i="2" a="1"/>
  <c r="M104" i="2" a="1"/>
  <c r="H105" i="2" a="1"/>
  <c r="I105" i="2" a="1"/>
  <c r="J105" i="2" a="1"/>
  <c r="K105" i="2" a="1"/>
  <c r="L105" i="2" a="1"/>
  <c r="M105" i="2" a="1"/>
  <c r="H106" i="2" a="1"/>
  <c r="I106" i="2" a="1"/>
  <c r="J106" i="2" a="1"/>
  <c r="K106" i="2" a="1"/>
  <c r="L106" i="2" a="1"/>
  <c r="M106" i="2" a="1"/>
  <c r="H107" i="2" a="1"/>
  <c r="I107" i="2" a="1"/>
  <c r="J107" i="2" a="1"/>
  <c r="K107" i="2" a="1"/>
  <c r="L107" i="2" a="1"/>
  <c r="M107" i="2" a="1"/>
  <c r="H108" i="2" a="1"/>
  <c r="I108" i="2" a="1"/>
  <c r="J108" i="2" a="1"/>
  <c r="K108" i="2" a="1"/>
  <c r="L108" i="2" a="1"/>
  <c r="M108" i="2" a="1"/>
  <c r="H109" i="2" a="1"/>
  <c r="I109" i="2" a="1"/>
  <c r="J109" i="2" a="1"/>
  <c r="K109" i="2" a="1"/>
  <c r="L109" i="2" a="1"/>
  <c r="M109" i="2" a="1"/>
  <c r="H110" i="2" a="1"/>
  <c r="I110" i="2" a="1"/>
  <c r="J110" i="2" a="1"/>
  <c r="K110" i="2" a="1"/>
  <c r="L110" i="2" a="1"/>
  <c r="M110" i="2" a="1"/>
  <c r="H111" i="2" a="1"/>
  <c r="I111" i="2" a="1"/>
  <c r="J111" i="2" a="1"/>
  <c r="K111" i="2" a="1"/>
  <c r="L111" i="2" a="1"/>
  <c r="M111" i="2" a="1"/>
  <c r="H112" i="2" a="1"/>
  <c r="I112" i="2" a="1"/>
  <c r="J112" i="2" a="1"/>
  <c r="K112" i="2" a="1"/>
  <c r="L112" i="2" a="1"/>
  <c r="M112" i="2" a="1"/>
  <c r="H113" i="2" a="1"/>
  <c r="I113" i="2" a="1"/>
  <c r="J113" i="2" a="1"/>
  <c r="K113" i="2" a="1"/>
  <c r="L113" i="2" a="1"/>
  <c r="M113" i="2" a="1"/>
  <c r="H114" i="2" a="1"/>
  <c r="I114" i="2" a="1"/>
  <c r="J114" i="2" a="1"/>
  <c r="K114" i="2" a="1"/>
  <c r="L114" i="2" a="1"/>
  <c r="M114" i="2" a="1"/>
  <c r="H115" i="2" a="1"/>
  <c r="I115" i="2" a="1"/>
  <c r="J115" i="2" a="1"/>
  <c r="K115" i="2" a="1"/>
  <c r="L115" i="2" a="1"/>
  <c r="M115" i="2" a="1"/>
  <c r="H116" i="2" a="1"/>
  <c r="I116" i="2" a="1"/>
  <c r="J116" i="2" a="1"/>
  <c r="K116" i="2" a="1"/>
  <c r="L116" i="2" a="1"/>
  <c r="M116" i="2" a="1"/>
  <c r="H117" i="2" a="1"/>
  <c r="I117" i="2" a="1"/>
  <c r="J117" i="2" a="1"/>
  <c r="K117" i="2" a="1"/>
  <c r="L117" i="2" a="1"/>
  <c r="M117" i="2" a="1"/>
  <c r="H118" i="2" a="1"/>
  <c r="I118" i="2" a="1"/>
  <c r="J118" i="2" a="1"/>
  <c r="K118" i="2" a="1"/>
  <c r="L118" i="2" a="1"/>
  <c r="M118" i="2" a="1"/>
  <c r="H119" i="2" a="1"/>
  <c r="I119" i="2" a="1"/>
  <c r="J119" i="2" a="1"/>
  <c r="K119" i="2" a="1"/>
  <c r="L119" i="2" a="1"/>
  <c r="M119" i="2" a="1"/>
  <c r="H120" i="2" a="1"/>
  <c r="I120" i="2" a="1"/>
  <c r="J120" i="2" a="1"/>
  <c r="K120" i="2" a="1"/>
  <c r="L120" i="2" a="1"/>
  <c r="M120" i="2" a="1"/>
  <c r="H121" i="2" a="1"/>
  <c r="I121" i="2" a="1"/>
  <c r="J121" i="2" a="1"/>
  <c r="K121" i="2" a="1"/>
  <c r="L121" i="2" a="1"/>
  <c r="M121" i="2" a="1"/>
  <c r="H122" i="2" a="1"/>
  <c r="I122" i="2" a="1"/>
  <c r="J122" i="2" a="1"/>
  <c r="K122" i="2" a="1"/>
  <c r="L122" i="2" a="1"/>
  <c r="M122" i="2" a="1"/>
  <c r="H123" i="2" a="1"/>
  <c r="I123" i="2" a="1"/>
  <c r="J123" i="2" a="1"/>
  <c r="K123" i="2" a="1"/>
  <c r="L123" i="2" a="1"/>
  <c r="M123" i="2" a="1"/>
  <c r="H124" i="2" a="1"/>
  <c r="I124" i="2" a="1"/>
  <c r="J124" i="2" a="1"/>
  <c r="K124" i="2" a="1"/>
  <c r="L124" i="2" a="1"/>
  <c r="M124" i="2" a="1"/>
  <c r="H125" i="2" a="1"/>
  <c r="I125" i="2" a="1"/>
  <c r="J125" i="2" a="1"/>
  <c r="K125" i="2" a="1"/>
  <c r="L125" i="2" a="1"/>
  <c r="M125" i="2" a="1"/>
  <c r="H126" i="2" a="1"/>
  <c r="I126" i="2" a="1"/>
  <c r="J126" i="2" a="1"/>
  <c r="K126" i="2" a="1"/>
  <c r="L126" i="2" a="1"/>
  <c r="M126" i="2" a="1"/>
  <c r="H127" i="2" a="1"/>
  <c r="I127" i="2" a="1"/>
  <c r="J127" i="2" a="1"/>
  <c r="K127" i="2" a="1"/>
  <c r="L127" i="2" a="1"/>
  <c r="M127" i="2" a="1"/>
  <c r="H128" i="2" a="1"/>
  <c r="I128" i="2" a="1"/>
  <c r="J128" i="2" a="1"/>
  <c r="K128" i="2" a="1"/>
  <c r="L128" i="2" a="1"/>
  <c r="M128" i="2" a="1"/>
  <c r="H129" i="2" a="1"/>
  <c r="I129" i="2" a="1"/>
  <c r="J129" i="2" a="1"/>
  <c r="K129" i="2" a="1"/>
  <c r="L129" i="2" a="1"/>
  <c r="M129" i="2" a="1"/>
  <c r="H130" i="2" a="1"/>
  <c r="I130" i="2" a="1"/>
  <c r="J130" i="2" a="1"/>
  <c r="K130" i="2" a="1"/>
  <c r="L130" i="2" a="1"/>
  <c r="M130" i="2" a="1"/>
  <c r="H131" i="2" a="1"/>
  <c r="I131" i="2" a="1"/>
  <c r="J131" i="2" a="1"/>
  <c r="K131" i="2" a="1"/>
  <c r="L131" i="2" a="1"/>
  <c r="M131" i="2" a="1"/>
  <c r="H132" i="2" a="1"/>
  <c r="I132" i="2" a="1"/>
  <c r="J132" i="2" a="1"/>
  <c r="K132" i="2" a="1"/>
  <c r="L132" i="2" a="1"/>
  <c r="M132" i="2" a="1"/>
  <c r="H133" i="2" a="1"/>
  <c r="I133" i="2" a="1"/>
  <c r="J133" i="2" a="1"/>
  <c r="K133" i="2" a="1"/>
  <c r="L133" i="2" a="1"/>
  <c r="M133" i="2" a="1"/>
  <c r="H134" i="2" a="1"/>
  <c r="I134" i="2" a="1"/>
  <c r="J134" i="2" a="1"/>
  <c r="K134" i="2" a="1"/>
  <c r="L134" i="2" a="1"/>
  <c r="M134" i="2" a="1"/>
  <c r="H135" i="2" a="1"/>
  <c r="I135" i="2" a="1"/>
  <c r="J135" i="2" a="1"/>
  <c r="K135" i="2" a="1"/>
  <c r="L135" i="2" a="1"/>
  <c r="M135" i="2" a="1"/>
  <c r="H136" i="2" a="1"/>
  <c r="I136" i="2" a="1"/>
  <c r="J136" i="2" a="1"/>
  <c r="K136" i="2" a="1"/>
  <c r="L136" i="2" a="1"/>
  <c r="M136" i="2" a="1"/>
  <c r="H137" i="2" a="1"/>
  <c r="I137" i="2" a="1"/>
  <c r="J137" i="2" a="1"/>
  <c r="K137" i="2" a="1"/>
  <c r="L137" i="2" a="1"/>
  <c r="M137" i="2" a="1"/>
  <c r="H138" i="2" a="1"/>
  <c r="I138" i="2" a="1"/>
  <c r="J138" i="2" a="1"/>
  <c r="K138" i="2" a="1"/>
  <c r="L138" i="2" a="1"/>
  <c r="M138" i="2" a="1"/>
  <c r="H139" i="2" a="1"/>
  <c r="I139" i="2" a="1"/>
  <c r="J139" i="2" a="1"/>
  <c r="K139" i="2" a="1"/>
  <c r="L139" i="2" a="1"/>
  <c r="M139" i="2" a="1"/>
  <c r="H140" i="2" a="1"/>
  <c r="I140" i="2" a="1"/>
  <c r="J140" i="2" a="1"/>
  <c r="K140" i="2" a="1"/>
  <c r="L140" i="2" a="1"/>
  <c r="M140" i="2" a="1"/>
  <c r="H141" i="2" a="1"/>
  <c r="I141" i="2" a="1"/>
  <c r="J141" i="2" a="1"/>
  <c r="K141" i="2" a="1"/>
  <c r="L141" i="2" a="1"/>
  <c r="M141" i="2" a="1"/>
  <c r="H142" i="2" a="1"/>
  <c r="I142" i="2" a="1"/>
  <c r="J142" i="2" a="1"/>
  <c r="K142" i="2" a="1"/>
  <c r="L142" i="2" a="1"/>
  <c r="M142" i="2" a="1"/>
  <c r="H143" i="2" a="1"/>
  <c r="I143" i="2" a="1"/>
  <c r="J143" i="2" a="1"/>
  <c r="K143" i="2" a="1"/>
  <c r="L143" i="2" a="1"/>
  <c r="M143" i="2" a="1"/>
  <c r="H144" i="2" a="1"/>
  <c r="I144" i="2" a="1"/>
  <c r="J144" i="2" a="1"/>
  <c r="K144" i="2" a="1"/>
  <c r="L144" i="2" a="1"/>
  <c r="M144" i="2" a="1"/>
  <c r="H145" i="2" a="1"/>
  <c r="I145" i="2" a="1"/>
  <c r="J145" i="2" a="1"/>
  <c r="K145" i="2" a="1"/>
  <c r="L145" i="2" a="1"/>
  <c r="M145" i="2" a="1"/>
  <c r="H146" i="2" a="1"/>
  <c r="I146" i="2" a="1"/>
  <c r="J146" i="2" a="1"/>
  <c r="K146" i="2" a="1"/>
  <c r="L146" i="2" a="1"/>
  <c r="M146" i="2" a="1"/>
  <c r="H147" i="2" a="1"/>
  <c r="I147" i="2" a="1"/>
  <c r="J147" i="2" a="1"/>
  <c r="K147" i="2" a="1"/>
  <c r="L147" i="2" a="1"/>
  <c r="M147" i="2" a="1"/>
  <c r="H148" i="2" a="1"/>
  <c r="I148" i="2" a="1"/>
  <c r="J148" i="2" a="1"/>
  <c r="K148" i="2" a="1"/>
  <c r="L148" i="2" a="1"/>
  <c r="M148" i="2" a="1"/>
  <c r="H149" i="2" a="1"/>
  <c r="I149" i="2" a="1"/>
  <c r="J149" i="2" a="1"/>
  <c r="K149" i="2" a="1"/>
  <c r="L149" i="2" a="1"/>
  <c r="M149" i="2" a="1"/>
  <c r="H150" i="2" a="1"/>
  <c r="I150" i="2" a="1"/>
  <c r="J150" i="2" a="1"/>
  <c r="K150" i="2" a="1"/>
  <c r="L150" i="2" a="1"/>
  <c r="M150" i="2" a="1"/>
  <c r="H151" i="2" a="1"/>
  <c r="I151" i="2" a="1"/>
  <c r="J151" i="2" a="1"/>
  <c r="K151" i="2" a="1"/>
  <c r="L151" i="2" a="1"/>
  <c r="M151" i="2" a="1"/>
  <c r="H152" i="2" a="1"/>
  <c r="I152" i="2" a="1"/>
  <c r="J152" i="2" a="1"/>
  <c r="K152" i="2" a="1"/>
  <c r="L152" i="2" a="1"/>
  <c r="M152" i="2" a="1"/>
  <c r="H153" i="2" a="1"/>
  <c r="I153" i="2" a="1"/>
  <c r="J153" i="2" a="1"/>
  <c r="K153" i="2" a="1"/>
  <c r="L153" i="2" a="1"/>
  <c r="M153" i="2" a="1"/>
  <c r="H154" i="2" a="1"/>
  <c r="I154" i="2" a="1"/>
  <c r="J154" i="2" a="1"/>
  <c r="K154" i="2" a="1"/>
  <c r="L154" i="2" a="1"/>
  <c r="M154" i="2" a="1"/>
  <c r="H155" i="2" a="1"/>
  <c r="I155" i="2" a="1"/>
  <c r="J155" i="2" a="1"/>
  <c r="K155" i="2" a="1"/>
  <c r="L155" i="2" a="1"/>
  <c r="M155" i="2" a="1"/>
  <c r="H156" i="2" a="1"/>
  <c r="I156" i="2" a="1"/>
  <c r="J156" i="2" a="1"/>
  <c r="K156" i="2" a="1"/>
  <c r="L156" i="2" a="1"/>
  <c r="M156" i="2" a="1"/>
  <c r="H157" i="2" a="1"/>
  <c r="I157" i="2" a="1"/>
  <c r="J157" i="2" a="1"/>
  <c r="K157" i="2" a="1"/>
  <c r="L157" i="2" a="1"/>
  <c r="M157" i="2" a="1"/>
  <c r="H158" i="2" a="1"/>
  <c r="I158" i="2" a="1"/>
  <c r="J158" i="2" a="1"/>
  <c r="K158" i="2" a="1"/>
  <c r="L158" i="2" a="1"/>
  <c r="M158" i="2" a="1"/>
  <c r="H159" i="2" a="1"/>
  <c r="I159" i="2" a="1"/>
  <c r="J159" i="2" a="1"/>
  <c r="K159" i="2" a="1"/>
  <c r="L159" i="2" a="1"/>
  <c r="M159" i="2" a="1"/>
  <c r="H160" i="2" a="1"/>
  <c r="I160" i="2" a="1"/>
  <c r="J160" i="2" a="1"/>
  <c r="K160" i="2" a="1"/>
  <c r="L160" i="2" a="1"/>
  <c r="M160" i="2" a="1"/>
  <c r="H161" i="2" a="1"/>
  <c r="I161" i="2" a="1"/>
  <c r="J161" i="2" a="1"/>
  <c r="K161" i="2" a="1"/>
  <c r="L161" i="2" a="1"/>
  <c r="M161" i="2" a="1"/>
  <c r="H162" i="2" a="1"/>
  <c r="I162" i="2" a="1"/>
  <c r="J162" i="2" a="1"/>
  <c r="K162" i="2" a="1"/>
  <c r="L162" i="2" a="1"/>
  <c r="M162" i="2" a="1"/>
  <c r="H163" i="2" a="1"/>
  <c r="I163" i="2" a="1"/>
  <c r="J163" i="2" a="1"/>
  <c r="K163" i="2" a="1"/>
  <c r="L163" i="2" a="1"/>
  <c r="M163" i="2" a="1"/>
  <c r="H164" i="2" a="1"/>
  <c r="I164" i="2" a="1"/>
  <c r="J164" i="2" a="1"/>
  <c r="K164" i="2" a="1"/>
  <c r="L164" i="2" a="1"/>
  <c r="M164" i="2" a="1"/>
  <c r="H165" i="2" a="1"/>
  <c r="I165" i="2" a="1"/>
  <c r="J165" i="2" a="1"/>
  <c r="K165" i="2" a="1"/>
  <c r="L165" i="2" a="1"/>
  <c r="M165" i="2" a="1"/>
  <c r="H166" i="2" a="1"/>
  <c r="I166" i="2" a="1"/>
  <c r="J166" i="2" a="1"/>
  <c r="K166" i="2" a="1"/>
  <c r="L166" i="2" a="1"/>
  <c r="M166" i="2" a="1"/>
  <c r="H167" i="2" a="1"/>
  <c r="I167" i="2" a="1"/>
  <c r="J167" i="2" a="1"/>
  <c r="K167" i="2" a="1"/>
  <c r="L167" i="2" a="1"/>
  <c r="M167" i="2" a="1"/>
  <c r="H168" i="2" a="1"/>
  <c r="I168" i="2" a="1"/>
  <c r="J168" i="2" a="1"/>
  <c r="K168" i="2" a="1"/>
  <c r="L168" i="2" a="1"/>
  <c r="M168" i="2" a="1"/>
  <c r="H169" i="2" a="1"/>
  <c r="I169" i="2" a="1"/>
  <c r="J169" i="2" a="1"/>
  <c r="K169" i="2" a="1"/>
  <c r="L169" i="2" a="1"/>
  <c r="M169" i="2" a="1"/>
  <c r="H170" i="2" a="1"/>
  <c r="I170" i="2" a="1"/>
  <c r="J170" i="2" a="1"/>
  <c r="K170" i="2" a="1"/>
  <c r="L170" i="2" a="1"/>
  <c r="M170" i="2" a="1"/>
  <c r="H171" i="2" a="1"/>
  <c r="I171" i="2" a="1"/>
  <c r="J171" i="2" a="1"/>
  <c r="K171" i="2" a="1"/>
  <c r="L171" i="2" a="1"/>
  <c r="M171" i="2" a="1"/>
  <c r="H172" i="2" a="1"/>
  <c r="I172" i="2" a="1"/>
  <c r="J172" i="2" a="1"/>
  <c r="K172" i="2" a="1"/>
  <c r="L172" i="2" a="1"/>
  <c r="M172" i="2" a="1"/>
  <c r="H173" i="2" a="1"/>
  <c r="I173" i="2" a="1"/>
  <c r="J173" i="2" a="1"/>
  <c r="K173" i="2" a="1"/>
  <c r="L173" i="2" a="1"/>
  <c r="M173" i="2" a="1"/>
  <c r="H174" i="2" a="1"/>
  <c r="I174" i="2" a="1"/>
  <c r="J174" i="2" a="1"/>
  <c r="K174" i="2" a="1"/>
  <c r="L174" i="2" a="1"/>
  <c r="M174" i="2" a="1"/>
  <c r="H175" i="2" a="1"/>
  <c r="I175" i="2" a="1"/>
  <c r="J175" i="2" a="1"/>
  <c r="K175" i="2" a="1"/>
  <c r="L175" i="2" a="1"/>
  <c r="M175" i="2" a="1"/>
  <c r="H176" i="2" a="1"/>
  <c r="I176" i="2" a="1"/>
  <c r="J176" i="2" a="1"/>
  <c r="K176" i="2" a="1"/>
  <c r="L176" i="2" a="1"/>
  <c r="M176" i="2" a="1"/>
  <c r="H177" i="2" a="1"/>
  <c r="I177" i="2" a="1"/>
  <c r="J177" i="2" a="1"/>
  <c r="K177" i="2" a="1"/>
  <c r="L177" i="2" a="1"/>
  <c r="M177" i="2" a="1"/>
  <c r="H178" i="2" a="1"/>
  <c r="I178" i="2" a="1"/>
  <c r="J178" i="2" a="1"/>
  <c r="K178" i="2" a="1"/>
  <c r="L178" i="2" a="1"/>
  <c r="M178" i="2" a="1"/>
  <c r="H179" i="2" a="1"/>
  <c r="I179" i="2" a="1"/>
  <c r="J179" i="2" a="1"/>
  <c r="K179" i="2" a="1"/>
  <c r="L179" i="2" a="1"/>
  <c r="M179" i="2" a="1"/>
  <c r="H180" i="2" a="1"/>
  <c r="I180" i="2" a="1"/>
  <c r="J180" i="2" a="1"/>
  <c r="K180" i="2" a="1"/>
  <c r="L180" i="2" a="1"/>
  <c r="M180" i="2" a="1"/>
  <c r="H181" i="2" a="1"/>
  <c r="I181" i="2" a="1"/>
  <c r="J181" i="2" a="1"/>
  <c r="K181" i="2" a="1"/>
  <c r="L181" i="2" a="1"/>
  <c r="M181" i="2" a="1"/>
  <c r="H182" i="2" a="1"/>
  <c r="I182" i="2" a="1"/>
  <c r="J182" i="2" a="1"/>
  <c r="K182" i="2" a="1"/>
  <c r="L182" i="2" a="1"/>
  <c r="M182" i="2" a="1"/>
  <c r="H183" i="2" a="1"/>
  <c r="I183" i="2" a="1"/>
  <c r="J183" i="2" a="1"/>
  <c r="K183" i="2" a="1"/>
  <c r="L183" i="2" a="1"/>
  <c r="M183" i="2" a="1"/>
  <c r="H184" i="2" a="1"/>
  <c r="I184" i="2" a="1"/>
  <c r="J184" i="2" a="1"/>
  <c r="K184" i="2" a="1"/>
  <c r="L184" i="2" a="1"/>
  <c r="M184" i="2" a="1"/>
  <c r="H185" i="2" a="1"/>
  <c r="I185" i="2" a="1"/>
  <c r="J185" i="2" a="1"/>
  <c r="K185" i="2" a="1"/>
  <c r="L185" i="2" a="1"/>
  <c r="M185" i="2" a="1"/>
  <c r="H186" i="2" a="1"/>
  <c r="I186" i="2" a="1"/>
  <c r="J186" i="2" a="1"/>
  <c r="K186" i="2" a="1"/>
  <c r="L186" i="2" a="1"/>
  <c r="M186" i="2" a="1"/>
  <c r="H187" i="2" a="1"/>
  <c r="I187" i="2" a="1"/>
  <c r="J187" i="2" a="1"/>
  <c r="K187" i="2" a="1"/>
  <c r="L187" i="2" a="1"/>
  <c r="M187" i="2" a="1"/>
  <c r="H188" i="2" a="1"/>
  <c r="I188" i="2" a="1"/>
  <c r="J188" i="2" a="1"/>
  <c r="K188" i="2" a="1"/>
  <c r="L188" i="2" a="1"/>
  <c r="M188" i="2" a="1"/>
  <c r="H189" i="2" a="1"/>
  <c r="I189" i="2" a="1"/>
  <c r="J189" i="2" a="1"/>
  <c r="K189" i="2" a="1"/>
  <c r="L189" i="2" a="1"/>
  <c r="M189" i="2" a="1"/>
  <c r="H190" i="2" a="1"/>
  <c r="I190" i="2" a="1"/>
  <c r="J190" i="2" a="1"/>
  <c r="K190" i="2" a="1"/>
  <c r="L190" i="2" a="1"/>
  <c r="M190" i="2" a="1"/>
  <c r="H191" i="2" a="1"/>
  <c r="I191" i="2" a="1"/>
  <c r="J191" i="2" a="1"/>
  <c r="K191" i="2" a="1"/>
  <c r="L191" i="2" a="1"/>
  <c r="M191" i="2" a="1"/>
  <c r="H192" i="2" a="1"/>
  <c r="I192" i="2" a="1"/>
  <c r="J192" i="2" a="1"/>
  <c r="K192" i="2" a="1"/>
  <c r="L192" i="2" a="1"/>
  <c r="M192" i="2" a="1"/>
  <c r="H193" i="2" a="1"/>
  <c r="I193" i="2" a="1"/>
  <c r="J193" i="2" a="1"/>
  <c r="K193" i="2" a="1"/>
  <c r="L193" i="2" a="1"/>
  <c r="M193" i="2" a="1"/>
  <c r="H194" i="2" a="1"/>
  <c r="I194" i="2" a="1"/>
  <c r="J194" i="2" a="1"/>
  <c r="K194" i="2" a="1"/>
  <c r="L194" i="2" a="1"/>
  <c r="M194" i="2" a="1"/>
  <c r="H195" i="2" a="1"/>
  <c r="I195" i="2" a="1"/>
  <c r="J195" i="2" a="1"/>
  <c r="K195" i="2" a="1"/>
  <c r="L195" i="2" a="1"/>
  <c r="M195" i="2" a="1"/>
  <c r="H196" i="2" a="1"/>
  <c r="I196" i="2" a="1"/>
  <c r="J196" i="2" a="1"/>
  <c r="K196" i="2" a="1"/>
  <c r="L196" i="2" a="1"/>
  <c r="M196" i="2" a="1"/>
  <c r="H197" i="2" a="1"/>
  <c r="I197" i="2" a="1"/>
  <c r="J197" i="2" a="1"/>
  <c r="K197" i="2" a="1"/>
  <c r="L197" i="2" a="1"/>
  <c r="M197" i="2" a="1"/>
  <c r="H198" i="2" a="1"/>
  <c r="I198" i="2" a="1"/>
  <c r="J198" i="2" a="1"/>
  <c r="K198" i="2" a="1"/>
  <c r="L198" i="2" a="1"/>
  <c r="M198" i="2" a="1"/>
  <c r="H199" i="2" a="1"/>
  <c r="I199" i="2" a="1"/>
  <c r="J199" i="2" a="1"/>
  <c r="K199" i="2" a="1"/>
  <c r="L199" i="2" a="1"/>
  <c r="M199" i="2" a="1"/>
  <c r="H200" i="2" a="1"/>
  <c r="I200" i="2" a="1"/>
  <c r="J200" i="2" a="1"/>
  <c r="K200" i="2" a="1"/>
  <c r="L200" i="2" a="1"/>
  <c r="M200" i="2" a="1"/>
  <c r="H201" i="2" a="1"/>
  <c r="I201" i="2" a="1"/>
  <c r="J201" i="2" a="1"/>
  <c r="K201" i="2" a="1"/>
  <c r="L201" i="2" a="1"/>
  <c r="M201" i="2" a="1"/>
  <c r="H202" i="2" a="1"/>
  <c r="I202" i="2" a="1"/>
  <c r="J202" i="2" a="1"/>
  <c r="K202" i="2" a="1"/>
  <c r="L202" i="2" a="1"/>
  <c r="M202" i="2" a="1"/>
  <c r="H203" i="2" a="1"/>
  <c r="I203" i="2" a="1"/>
  <c r="J203" i="2" a="1"/>
  <c r="K203" i="2" a="1"/>
  <c r="L203" i="2" a="1"/>
  <c r="M203" i="2" a="1"/>
  <c r="H204" i="2" a="1"/>
  <c r="I204" i="2" a="1"/>
  <c r="J204" i="2" a="1"/>
  <c r="K204" i="2" a="1"/>
  <c r="L204" i="2" a="1"/>
  <c r="M204" i="2" a="1"/>
  <c r="H205" i="2" a="1"/>
  <c r="I205" i="2" a="1"/>
  <c r="J205" i="2" a="1"/>
  <c r="K205" i="2" a="1"/>
  <c r="L205" i="2" a="1"/>
  <c r="M205" i="2" a="1"/>
  <c r="H206" i="2" a="1"/>
  <c r="I206" i="2" a="1"/>
  <c r="J206" i="2" a="1"/>
  <c r="K206" i="2" a="1"/>
  <c r="L206" i="2" a="1"/>
  <c r="M206" i="2" a="1"/>
  <c r="H207" i="2" a="1"/>
  <c r="I207" i="2" a="1"/>
  <c r="J207" i="2" a="1"/>
  <c r="K207" i="2" a="1"/>
  <c r="L207" i="2" a="1"/>
  <c r="M207" i="2" a="1"/>
  <c r="H208" i="2" a="1"/>
  <c r="I208" i="2" a="1"/>
  <c r="J208" i="2" a="1"/>
  <c r="K208" i="2" a="1"/>
  <c r="L208" i="2" a="1"/>
  <c r="M208" i="2" a="1"/>
  <c r="H209" i="2" a="1"/>
  <c r="I209" i="2" a="1"/>
  <c r="J209" i="2" a="1"/>
  <c r="K209" i="2" a="1"/>
  <c r="L209" i="2" a="1"/>
  <c r="M209" i="2" a="1"/>
  <c r="H210" i="2" a="1"/>
  <c r="I210" i="2" a="1"/>
  <c r="J210" i="2" a="1"/>
  <c r="K210" i="2" a="1"/>
  <c r="L210" i="2" a="1"/>
  <c r="M210" i="2" a="1"/>
  <c r="H211" i="2" a="1"/>
  <c r="I211" i="2" a="1"/>
  <c r="J211" i="2" a="1"/>
  <c r="K211" i="2" a="1"/>
  <c r="L211" i="2" a="1"/>
  <c r="M211" i="2" a="1"/>
  <c r="H212" i="2" a="1"/>
  <c r="I212" i="2" a="1"/>
  <c r="J212" i="2" a="1"/>
  <c r="K212" i="2" a="1"/>
  <c r="L212" i="2" a="1"/>
  <c r="M212" i="2" a="1"/>
  <c r="H213" i="2" a="1"/>
  <c r="I213" i="2" a="1"/>
  <c r="J213" i="2" a="1"/>
  <c r="K213" i="2" a="1"/>
  <c r="L213" i="2" a="1"/>
  <c r="M213" i="2" a="1"/>
  <c r="H214" i="2" a="1"/>
  <c r="I214" i="2" a="1"/>
  <c r="J214" i="2" a="1"/>
  <c r="K214" i="2" a="1"/>
  <c r="L214" i="2" a="1"/>
  <c r="M214" i="2" a="1"/>
  <c r="H215" i="2" a="1"/>
  <c r="I215" i="2" a="1"/>
  <c r="J215" i="2" a="1"/>
  <c r="K215" i="2" a="1"/>
  <c r="L215" i="2" a="1"/>
  <c r="M215" i="2" a="1"/>
  <c r="H216" i="2" a="1"/>
  <c r="I216" i="2" a="1"/>
  <c r="J216" i="2" a="1"/>
  <c r="K216" i="2" a="1"/>
  <c r="L216" i="2" a="1"/>
  <c r="M216" i="2" a="1"/>
  <c r="H217" i="2" a="1"/>
  <c r="I217" i="2" a="1"/>
  <c r="J217" i="2" a="1"/>
  <c r="K217" i="2" a="1"/>
  <c r="L217" i="2" a="1"/>
  <c r="M217" i="2" a="1"/>
  <c r="H218" i="2" a="1"/>
  <c r="I218" i="2" a="1"/>
  <c r="J218" i="2" a="1"/>
  <c r="K218" i="2" a="1"/>
  <c r="L218" i="2" a="1"/>
  <c r="M218" i="2" a="1"/>
  <c r="H219" i="2" a="1"/>
  <c r="I219" i="2" a="1"/>
  <c r="J219" i="2" a="1"/>
  <c r="K219" i="2" a="1"/>
  <c r="L219" i="2" a="1"/>
  <c r="M219" i="2" a="1"/>
  <c r="H220" i="2" a="1"/>
  <c r="I220" i="2" a="1"/>
  <c r="J220" i="2" a="1"/>
  <c r="K220" i="2" a="1"/>
  <c r="L220" i="2" a="1"/>
  <c r="M220" i="2" a="1"/>
  <c r="H221" i="2" a="1"/>
  <c r="I221" i="2" a="1"/>
  <c r="J221" i="2" a="1"/>
  <c r="K221" i="2" a="1"/>
  <c r="L221" i="2" a="1"/>
  <c r="M221" i="2" a="1"/>
  <c r="H222" i="2" a="1"/>
  <c r="I222" i="2" a="1"/>
  <c r="J222" i="2" a="1"/>
  <c r="K222" i="2" a="1"/>
  <c r="L222" i="2" a="1"/>
  <c r="M222" i="2" a="1"/>
  <c r="H223" i="2" a="1"/>
  <c r="I223" i="2" a="1"/>
  <c r="J223" i="2" a="1"/>
  <c r="K223" i="2" a="1"/>
  <c r="L223" i="2" a="1"/>
  <c r="M223" i="2" a="1"/>
  <c r="H224" i="2" a="1"/>
  <c r="I224" i="2" a="1"/>
  <c r="J224" i="2" a="1"/>
  <c r="K224" i="2" a="1"/>
  <c r="L224" i="2" a="1"/>
  <c r="M224" i="2" a="1"/>
  <c r="H225" i="2" a="1"/>
  <c r="I225" i="2" a="1"/>
  <c r="J225" i="2" a="1"/>
  <c r="K225" i="2" a="1"/>
  <c r="L225" i="2" a="1"/>
  <c r="M225" i="2" a="1"/>
  <c r="H226" i="2" a="1"/>
  <c r="I226" i="2" a="1"/>
  <c r="J226" i="2" a="1"/>
  <c r="K226" i="2" a="1"/>
  <c r="L226" i="2" a="1"/>
  <c r="M226" i="2" a="1"/>
  <c r="H227" i="2" a="1"/>
  <c r="I227" i="2" a="1"/>
  <c r="J227" i="2" a="1"/>
  <c r="K227" i="2" a="1"/>
  <c r="L227" i="2" a="1"/>
  <c r="M227" i="2" a="1"/>
  <c r="H228" i="2" a="1"/>
  <c r="I228" i="2" a="1"/>
  <c r="J228" i="2" a="1"/>
  <c r="K228" i="2" a="1"/>
  <c r="L228" i="2" a="1"/>
  <c r="M228" i="2" a="1"/>
  <c r="H229" i="2" a="1"/>
  <c r="I229" i="2" a="1"/>
  <c r="J229" i="2" a="1"/>
  <c r="K229" i="2" a="1"/>
  <c r="L229" i="2" a="1"/>
  <c r="M229" i="2" a="1"/>
  <c r="H230" i="2" a="1"/>
  <c r="I230" i="2" a="1"/>
  <c r="J230" i="2" a="1"/>
  <c r="K230" i="2" a="1"/>
  <c r="L230" i="2" a="1"/>
  <c r="M230" i="2" a="1"/>
  <c r="H231" i="2" a="1"/>
  <c r="I231" i="2" a="1"/>
  <c r="J231" i="2" a="1"/>
  <c r="K231" i="2" a="1"/>
  <c r="L231" i="2" a="1"/>
  <c r="M231" i="2" a="1"/>
  <c r="H232" i="2" a="1"/>
  <c r="I232" i="2" a="1"/>
  <c r="J232" i="2" a="1"/>
  <c r="K232" i="2" a="1"/>
  <c r="L232" i="2" a="1"/>
  <c r="M232" i="2" a="1"/>
  <c r="H233" i="2" a="1"/>
  <c r="I233" i="2" a="1"/>
  <c r="J233" i="2" a="1"/>
  <c r="K233" i="2" a="1"/>
  <c r="L233" i="2" a="1"/>
  <c r="M233" i="2" a="1"/>
  <c r="H234" i="2" a="1"/>
  <c r="I234" i="2" a="1"/>
  <c r="J234" i="2" a="1"/>
  <c r="K234" i="2" a="1"/>
  <c r="L234" i="2" a="1"/>
  <c r="M234" i="2" a="1"/>
  <c r="H235" i="2" a="1"/>
  <c r="I235" i="2" a="1"/>
  <c r="J235" i="2" a="1"/>
  <c r="K235" i="2" a="1"/>
  <c r="L235" i="2" a="1"/>
  <c r="M235" i="2" a="1"/>
  <c r="H236" i="2" a="1"/>
  <c r="I236" i="2" a="1"/>
  <c r="J236" i="2" a="1"/>
  <c r="K236" i="2" a="1"/>
  <c r="L236" i="2" a="1"/>
  <c r="M236" i="2" a="1"/>
  <c r="H237" i="2" a="1"/>
  <c r="I237" i="2" a="1"/>
  <c r="J237" i="2" a="1"/>
  <c r="K237" i="2" a="1"/>
  <c r="L237" i="2" a="1"/>
  <c r="M237" i="2" a="1"/>
  <c r="H238" i="2" a="1"/>
  <c r="I238" i="2" a="1"/>
  <c r="J238" i="2" a="1"/>
  <c r="K238" i="2" a="1"/>
  <c r="L238" i="2" a="1"/>
  <c r="M238" i="2" a="1"/>
  <c r="H239" i="2" a="1"/>
  <c r="I239" i="2" a="1"/>
  <c r="J239" i="2" a="1"/>
  <c r="K239" i="2" a="1"/>
  <c r="L239" i="2" a="1"/>
  <c r="M239" i="2" a="1"/>
  <c r="H240" i="2" a="1"/>
  <c r="I240" i="2" a="1"/>
  <c r="J240" i="2" a="1"/>
  <c r="K240" i="2" a="1"/>
  <c r="L240" i="2" a="1"/>
  <c r="M240" i="2" a="1"/>
  <c r="H241" i="2" a="1"/>
  <c r="I241" i="2" a="1"/>
  <c r="J241" i="2" a="1"/>
  <c r="K241" i="2" a="1"/>
  <c r="L241" i="2" a="1"/>
  <c r="M241" i="2" a="1"/>
  <c r="H242" i="2" a="1"/>
  <c r="I242" i="2" a="1"/>
  <c r="J242" i="2" a="1"/>
  <c r="K242" i="2" a="1"/>
  <c r="L242" i="2" a="1"/>
  <c r="M242" i="2" a="1"/>
  <c r="H243" i="2" a="1"/>
  <c r="I243" i="2" a="1"/>
  <c r="J243" i="2" a="1"/>
  <c r="K243" i="2" a="1"/>
  <c r="L243" i="2" a="1"/>
  <c r="M243" i="2" a="1"/>
  <c r="H244" i="2" a="1"/>
  <c r="I244" i="2" a="1"/>
  <c r="J244" i="2" a="1"/>
  <c r="K244" i="2" a="1"/>
  <c r="L244" i="2" a="1"/>
  <c r="M244" i="2" a="1"/>
  <c r="H245" i="2" a="1"/>
  <c r="I245" i="2" a="1"/>
  <c r="J245" i="2" a="1"/>
  <c r="K245" i="2" a="1"/>
  <c r="L245" i="2" a="1"/>
  <c r="M245" i="2" a="1"/>
  <c r="H246" i="2" a="1"/>
  <c r="I246" i="2" a="1"/>
  <c r="J246" i="2" a="1"/>
  <c r="K246" i="2" a="1"/>
  <c r="L246" i="2" a="1"/>
  <c r="M246" i="2" a="1"/>
  <c r="H247" i="2" a="1"/>
  <c r="I247" i="2" a="1"/>
  <c r="J247" i="2" a="1"/>
  <c r="K247" i="2" a="1"/>
  <c r="L247" i="2" a="1"/>
  <c r="M247" i="2" a="1"/>
  <c r="H248" i="2" a="1"/>
  <c r="I248" i="2" a="1"/>
  <c r="J248" i="2" a="1"/>
  <c r="K248" i="2" a="1"/>
  <c r="L248" i="2" a="1"/>
  <c r="M248" i="2" a="1"/>
  <c r="H249" i="2" a="1"/>
  <c r="I249" i="2" a="1"/>
  <c r="J249" i="2" a="1"/>
  <c r="K249" i="2" a="1"/>
  <c r="L249" i="2" a="1"/>
  <c r="M249" i="2" a="1"/>
  <c r="H250" i="2" a="1"/>
  <c r="I250" i="2" a="1"/>
  <c r="J250" i="2" a="1"/>
  <c r="K250" i="2" a="1"/>
  <c r="L250" i="2" a="1"/>
  <c r="M250" i="2" a="1"/>
  <c r="H251" i="2" a="1"/>
  <c r="I251" i="2" a="1"/>
  <c r="J251" i="2" a="1"/>
  <c r="K251" i="2" a="1"/>
  <c r="L251" i="2" a="1"/>
  <c r="M251" i="2" a="1"/>
  <c r="H252" i="2" a="1"/>
  <c r="I252" i="2" a="1"/>
  <c r="J252" i="2" a="1"/>
  <c r="K252" i="2" a="1"/>
  <c r="L252" i="2" a="1"/>
  <c r="M252" i="2" a="1"/>
  <c r="H253" i="2" a="1"/>
  <c r="I253" i="2" a="1"/>
  <c r="J253" i="2" a="1"/>
  <c r="K253" i="2" a="1"/>
  <c r="L253" i="2" a="1"/>
  <c r="M253" i="2" a="1"/>
  <c r="H254" i="2" a="1"/>
  <c r="I254" i="2" a="1"/>
  <c r="J254" i="2" a="1"/>
  <c r="K254" i="2" a="1"/>
  <c r="L254" i="2" a="1"/>
  <c r="M254" i="2" a="1"/>
  <c r="H255" i="2" a="1"/>
  <c r="I255" i="2" a="1"/>
  <c r="J255" i="2" a="1"/>
  <c r="K255" i="2" a="1"/>
  <c r="L255" i="2" a="1"/>
  <c r="M255" i="2" a="1"/>
  <c r="H256" i="2" a="1"/>
  <c r="I256" i="2" a="1"/>
  <c r="J256" i="2" a="1"/>
  <c r="K256" i="2" a="1"/>
  <c r="L256" i="2" a="1"/>
  <c r="M256" i="2" a="1"/>
  <c r="H257" i="2" a="1"/>
  <c r="I257" i="2" a="1"/>
  <c r="J257" i="2" a="1"/>
  <c r="K257" i="2" a="1"/>
  <c r="L257" i="2" a="1"/>
  <c r="M257" i="2" a="1"/>
  <c r="H258" i="2" a="1"/>
  <c r="I258" i="2" a="1"/>
  <c r="J258" i="2" a="1"/>
  <c r="K258" i="2" a="1"/>
  <c r="L258" i="2" a="1"/>
  <c r="M258" i="2" a="1"/>
  <c r="H259" i="2" a="1"/>
  <c r="I259" i="2" a="1"/>
  <c r="J259" i="2" a="1"/>
  <c r="K259" i="2" a="1"/>
  <c r="L259" i="2" a="1"/>
  <c r="M259" i="2" a="1"/>
  <c r="H260" i="2" a="1"/>
  <c r="I260" i="2" a="1"/>
  <c r="J260" i="2" a="1"/>
  <c r="K260" i="2" a="1"/>
  <c r="L260" i="2" a="1"/>
  <c r="M260" i="2" a="1"/>
  <c r="H261" i="2" a="1"/>
  <c r="I261" i="2" a="1"/>
  <c r="J261" i="2" a="1"/>
  <c r="K261" i="2" a="1"/>
  <c r="L261" i="2" a="1"/>
  <c r="M261" i="2" a="1"/>
  <c r="H262" i="2" a="1"/>
  <c r="I262" i="2" a="1"/>
  <c r="J262" i="2" a="1"/>
  <c r="K262" i="2" a="1"/>
  <c r="L262" i="2" a="1"/>
  <c r="M262" i="2" a="1"/>
  <c r="H263" i="2" a="1"/>
  <c r="I263" i="2" a="1"/>
  <c r="J263" i="2" a="1"/>
  <c r="K263" i="2" a="1"/>
  <c r="L263" i="2" a="1"/>
  <c r="M263" i="2" a="1"/>
  <c r="H264" i="2" a="1"/>
  <c r="I264" i="2" a="1"/>
  <c r="J264" i="2" a="1"/>
  <c r="K264" i="2" a="1"/>
  <c r="L264" i="2" a="1"/>
  <c r="M264" i="2" a="1"/>
  <c r="H265" i="2" a="1"/>
  <c r="I265" i="2" a="1"/>
  <c r="J265" i="2" a="1"/>
  <c r="K265" i="2" a="1"/>
  <c r="L265" i="2" a="1"/>
  <c r="M265" i="2" a="1"/>
  <c r="H266" i="2" a="1"/>
  <c r="I266" i="2" a="1"/>
  <c r="J266" i="2" a="1"/>
  <c r="K266" i="2" a="1"/>
  <c r="L266" i="2" a="1"/>
  <c r="M266" i="2" a="1"/>
  <c r="H267" i="2" a="1"/>
  <c r="I267" i="2" a="1"/>
  <c r="J267" i="2" a="1"/>
  <c r="K267" i="2" a="1"/>
  <c r="L267" i="2" a="1"/>
  <c r="M267" i="2" a="1"/>
  <c r="H268" i="2" a="1"/>
  <c r="I268" i="2" a="1"/>
  <c r="J268" i="2" a="1"/>
  <c r="K268" i="2" a="1"/>
  <c r="L268" i="2" a="1"/>
  <c r="M268" i="2" a="1"/>
  <c r="H269" i="2" a="1"/>
  <c r="I269" i="2" a="1"/>
  <c r="J269" i="2" a="1"/>
  <c r="K269" i="2" a="1"/>
  <c r="L269" i="2" a="1"/>
  <c r="M269" i="2" a="1"/>
  <c r="H270" i="2" a="1"/>
  <c r="I270" i="2" a="1"/>
  <c r="J270" i="2" a="1"/>
  <c r="K270" i="2" a="1"/>
  <c r="L270" i="2" a="1"/>
  <c r="M270" i="2" a="1"/>
  <c r="H271" i="2" a="1"/>
  <c r="I271" i="2" a="1"/>
  <c r="J271" i="2" a="1"/>
  <c r="K271" i="2" a="1"/>
  <c r="L271" i="2" a="1"/>
  <c r="M271" i="2" a="1"/>
  <c r="H272" i="2" a="1"/>
  <c r="I272" i="2" a="1"/>
  <c r="J272" i="2" a="1"/>
  <c r="K272" i="2" a="1"/>
  <c r="L272" i="2" a="1"/>
  <c r="M272" i="2" a="1"/>
  <c r="H273" i="2" a="1"/>
  <c r="I273" i="2" a="1"/>
  <c r="J273" i="2" a="1"/>
  <c r="K273" i="2" a="1"/>
  <c r="L273" i="2" a="1"/>
  <c r="M273" i="2" a="1"/>
  <c r="H274" i="2" a="1"/>
  <c r="I274" i="2" a="1"/>
  <c r="J274" i="2" a="1"/>
  <c r="K274" i="2" a="1"/>
  <c r="L274" i="2" a="1"/>
  <c r="M274" i="2" a="1"/>
  <c r="H275" i="2" a="1"/>
  <c r="I275" i="2" a="1"/>
  <c r="J275" i="2" a="1"/>
  <c r="K275" i="2" a="1"/>
  <c r="L275" i="2" a="1"/>
  <c r="M275" i="2" a="1"/>
  <c r="H276" i="2" a="1"/>
  <c r="I276" i="2" a="1"/>
  <c r="J276" i="2" a="1"/>
  <c r="K276" i="2" a="1"/>
  <c r="L276" i="2" a="1"/>
  <c r="M276" i="2" a="1"/>
  <c r="H277" i="2" a="1"/>
  <c r="I277" i="2" a="1"/>
  <c r="J277" i="2" a="1"/>
  <c r="K277" i="2" a="1"/>
  <c r="L277" i="2" a="1"/>
  <c r="M277" i="2" a="1"/>
  <c r="H278" i="2" a="1"/>
  <c r="I278" i="2" a="1"/>
  <c r="J278" i="2" a="1"/>
  <c r="K278" i="2" a="1"/>
  <c r="L278" i="2" a="1"/>
  <c r="M278" i="2" a="1"/>
  <c r="H279" i="2" a="1"/>
  <c r="I279" i="2" a="1"/>
  <c r="J279" i="2" a="1"/>
  <c r="K279" i="2" a="1"/>
  <c r="L279" i="2" a="1"/>
  <c r="M279" i="2" a="1"/>
  <c r="H280" i="2" a="1"/>
  <c r="I280" i="2" a="1"/>
  <c r="J280" i="2" a="1"/>
  <c r="K280" i="2" a="1"/>
  <c r="L280" i="2" a="1"/>
  <c r="M280" i="2" a="1"/>
  <c r="H281" i="2" a="1"/>
  <c r="I281" i="2" a="1"/>
  <c r="J281" i="2" a="1"/>
  <c r="K281" i="2" a="1"/>
  <c r="L281" i="2" a="1"/>
  <c r="M281" i="2" a="1"/>
  <c r="H282" i="2" a="1"/>
  <c r="I282" i="2" a="1"/>
  <c r="J282" i="2" a="1"/>
  <c r="K282" i="2" a="1"/>
  <c r="L282" i="2" a="1"/>
  <c r="M282" i="2" a="1"/>
  <c r="H283" i="2" a="1"/>
  <c r="I283" i="2" a="1"/>
  <c r="J283" i="2" a="1"/>
  <c r="K283" i="2" a="1"/>
  <c r="L283" i="2" a="1"/>
  <c r="M283" i="2" a="1"/>
  <c r="H284" i="2" a="1"/>
  <c r="I284" i="2" a="1"/>
  <c r="J284" i="2" a="1"/>
  <c r="K284" i="2" a="1"/>
  <c r="L284" i="2" a="1"/>
  <c r="M284" i="2" a="1"/>
  <c r="H285" i="2" a="1"/>
  <c r="I285" i="2" a="1"/>
  <c r="J285" i="2" a="1"/>
  <c r="K285" i="2" a="1"/>
  <c r="L285" i="2" a="1"/>
  <c r="M285" i="2" a="1"/>
  <c r="H286" i="2" a="1"/>
  <c r="I286" i="2" a="1"/>
  <c r="J286" i="2" a="1"/>
  <c r="K286" i="2" a="1"/>
  <c r="L286" i="2" a="1"/>
  <c r="M286" i="2" a="1"/>
  <c r="H287" i="2" a="1"/>
  <c r="I287" i="2" a="1"/>
  <c r="J287" i="2" a="1"/>
  <c r="K287" i="2" a="1"/>
  <c r="L287" i="2" a="1"/>
  <c r="M287" i="2" a="1"/>
  <c r="H288" i="2" a="1"/>
  <c r="I288" i="2" a="1"/>
  <c r="J288" i="2" a="1"/>
  <c r="K288" i="2" a="1"/>
  <c r="L288" i="2" a="1"/>
  <c r="M288" i="2" a="1"/>
  <c r="H289" i="2" a="1"/>
  <c r="I289" i="2" a="1"/>
  <c r="J289" i="2" a="1"/>
  <c r="K289" i="2" a="1"/>
  <c r="L289" i="2" a="1"/>
  <c r="M289" i="2" a="1"/>
  <c r="H290" i="2" a="1"/>
  <c r="I290" i="2" a="1"/>
  <c r="J290" i="2" a="1"/>
  <c r="K290" i="2" a="1"/>
  <c r="L290" i="2" a="1"/>
  <c r="M290" i="2" a="1"/>
  <c r="H291" i="2" a="1"/>
  <c r="I291" i="2" a="1"/>
  <c r="J291" i="2" a="1"/>
  <c r="K291" i="2" a="1"/>
  <c r="L291" i="2" a="1"/>
  <c r="M291" i="2" a="1"/>
  <c r="H292" i="2" a="1"/>
  <c r="I292" i="2" a="1"/>
  <c r="J292" i="2" a="1"/>
  <c r="K292" i="2" a="1"/>
  <c r="L292" i="2" a="1"/>
  <c r="M292" i="2" a="1"/>
  <c r="H293" i="2" a="1"/>
  <c r="I293" i="2" a="1"/>
  <c r="J293" i="2" a="1"/>
  <c r="K293" i="2" a="1"/>
  <c r="L293" i="2" a="1"/>
  <c r="M293" i="2" a="1"/>
  <c r="H294" i="2" a="1"/>
  <c r="I294" i="2" a="1"/>
  <c r="J294" i="2" a="1"/>
  <c r="K294" i="2" a="1"/>
  <c r="L294" i="2" a="1"/>
  <c r="M294" i="2" a="1"/>
  <c r="H295" i="2" a="1"/>
  <c r="I295" i="2" a="1"/>
  <c r="J295" i="2" a="1"/>
  <c r="K295" i="2" a="1"/>
  <c r="L295" i="2" a="1"/>
  <c r="M295" i="2" a="1"/>
  <c r="H296" i="2" a="1"/>
  <c r="I296" i="2" a="1"/>
  <c r="J296" i="2" a="1"/>
  <c r="K296" i="2" a="1"/>
  <c r="L296" i="2" a="1"/>
  <c r="M296" i="2" a="1"/>
  <c r="H297" i="2" a="1"/>
  <c r="I297" i="2" a="1"/>
  <c r="J297" i="2" a="1"/>
  <c r="K297" i="2" a="1"/>
  <c r="L297" i="2" a="1"/>
  <c r="M297" i="2" a="1"/>
  <c r="H298" i="2" a="1"/>
  <c r="I298" i="2" a="1"/>
  <c r="J298" i="2" a="1"/>
  <c r="K298" i="2" a="1"/>
  <c r="L298" i="2" a="1"/>
  <c r="M298" i="2" a="1"/>
  <c r="H299" i="2" a="1"/>
  <c r="I299" i="2" a="1"/>
  <c r="J299" i="2" a="1"/>
  <c r="K299" i="2" a="1"/>
  <c r="L299" i="2" a="1"/>
  <c r="M299" i="2" a="1"/>
  <c r="H300" i="2" a="1"/>
  <c r="I300" i="2" a="1"/>
  <c r="J300" i="2" a="1"/>
  <c r="K300" i="2" a="1"/>
  <c r="L300" i="2" a="1"/>
  <c r="M300" i="2" a="1"/>
  <c r="H301" i="2" a="1"/>
  <c r="I301" i="2" a="1"/>
  <c r="J301" i="2" a="1"/>
  <c r="K301" i="2" a="1"/>
  <c r="L301" i="2" a="1"/>
  <c r="M301" i="2" a="1"/>
  <c r="H302" i="2" a="1"/>
  <c r="I302" i="2" a="1"/>
  <c r="J302" i="2" a="1"/>
  <c r="K302" i="2" a="1"/>
  <c r="L302" i="2" a="1"/>
  <c r="M302" i="2" a="1"/>
  <c r="H303" i="2" a="1"/>
  <c r="I303" i="2" a="1"/>
  <c r="J303" i="2" a="1"/>
  <c r="K303" i="2" a="1"/>
  <c r="L303" i="2" a="1"/>
  <c r="M303" i="2" a="1"/>
  <c r="H304" i="2" a="1"/>
  <c r="I304" i="2" a="1"/>
  <c r="J304" i="2" a="1"/>
  <c r="K304" i="2" a="1"/>
  <c r="L304" i="2" a="1"/>
  <c r="M304" i="2" a="1"/>
  <c r="H305" i="2" a="1"/>
  <c r="I305" i="2" a="1"/>
  <c r="J305" i="2" a="1"/>
  <c r="K305" i="2" a="1"/>
  <c r="L305" i="2" a="1"/>
  <c r="M305" i="2" a="1"/>
  <c r="H306" i="2" a="1"/>
  <c r="I306" i="2" a="1"/>
  <c r="J306" i="2" a="1"/>
  <c r="K306" i="2" a="1"/>
  <c r="L306" i="2" a="1"/>
  <c r="M306" i="2" a="1"/>
  <c r="H307" i="2" a="1"/>
  <c r="I307" i="2" a="1"/>
  <c r="J307" i="2" a="1"/>
  <c r="K307" i="2" a="1"/>
  <c r="L307" i="2" a="1"/>
  <c r="M307" i="2" a="1"/>
  <c r="H308" i="2" a="1"/>
  <c r="I308" i="2" a="1"/>
  <c r="J308" i="2" a="1"/>
  <c r="K308" i="2" a="1"/>
  <c r="L308" i="2" a="1"/>
  <c r="M308" i="2" a="1"/>
  <c r="H309" i="2" a="1"/>
  <c r="I309" i="2" a="1"/>
  <c r="J309" i="2" a="1"/>
  <c r="K309" i="2" a="1"/>
  <c r="L309" i="2" a="1"/>
  <c r="M309" i="2" a="1"/>
  <c r="H310" i="2" a="1"/>
  <c r="I310" i="2" a="1"/>
  <c r="J310" i="2" a="1"/>
  <c r="K310" i="2" a="1"/>
  <c r="L310" i="2" a="1"/>
  <c r="M310" i="2" a="1"/>
  <c r="H311" i="2" a="1"/>
  <c r="I311" i="2" a="1"/>
  <c r="J311" i="2" a="1"/>
  <c r="K311" i="2" a="1"/>
  <c r="L311" i="2" a="1"/>
  <c r="M311" i="2" a="1"/>
  <c r="H312" i="2" a="1"/>
  <c r="I312" i="2" a="1"/>
  <c r="J312" i="2" a="1"/>
  <c r="K312" i="2" a="1"/>
  <c r="L312" i="2" a="1"/>
  <c r="M312" i="2" a="1"/>
  <c r="H313" i="2" a="1"/>
  <c r="I313" i="2" a="1"/>
  <c r="J313" i="2" a="1"/>
  <c r="K313" i="2" a="1"/>
  <c r="L313" i="2" a="1"/>
  <c r="M313" i="2" a="1"/>
  <c r="H314" i="2" a="1"/>
  <c r="I314" i="2" a="1"/>
  <c r="J314" i="2" a="1"/>
  <c r="K314" i="2" a="1"/>
  <c r="L314" i="2" a="1"/>
  <c r="M314" i="2" a="1"/>
  <c r="H315" i="2" a="1"/>
  <c r="I315" i="2" a="1"/>
  <c r="J315" i="2" a="1"/>
  <c r="K315" i="2" a="1"/>
  <c r="L315" i="2" a="1"/>
  <c r="M315" i="2" a="1"/>
  <c r="H316" i="2" a="1"/>
  <c r="I316" i="2" a="1"/>
  <c r="J316" i="2" a="1"/>
  <c r="K316" i="2" a="1"/>
  <c r="L316" i="2" a="1"/>
  <c r="M316" i="2" a="1"/>
  <c r="H317" i="2" a="1"/>
  <c r="I317" i="2" a="1"/>
  <c r="J317" i="2" a="1"/>
  <c r="K317" i="2" a="1"/>
  <c r="L317" i="2" a="1"/>
  <c r="M317" i="2" a="1"/>
  <c r="H318" i="2" a="1"/>
  <c r="I318" i="2" a="1"/>
  <c r="J318" i="2" a="1"/>
  <c r="K318" i="2" a="1"/>
  <c r="L318" i="2" a="1"/>
  <c r="M318" i="2" a="1"/>
  <c r="H319" i="2" a="1"/>
  <c r="I319" i="2" a="1"/>
  <c r="J319" i="2" a="1"/>
  <c r="K319" i="2" a="1"/>
  <c r="L319" i="2" a="1"/>
  <c r="M319" i="2" a="1"/>
  <c r="H320" i="2" a="1"/>
  <c r="I320" i="2" a="1"/>
  <c r="J320" i="2" a="1"/>
  <c r="K320" i="2" a="1"/>
  <c r="L320" i="2" a="1"/>
  <c r="M320" i="2" a="1"/>
  <c r="H321" i="2" a="1"/>
  <c r="I321" i="2" a="1"/>
  <c r="J321" i="2" a="1"/>
  <c r="K321" i="2" a="1"/>
  <c r="L321" i="2" a="1"/>
  <c r="M321" i="2" a="1"/>
  <c r="H322" i="2" a="1"/>
  <c r="I322" i="2" a="1"/>
  <c r="J322" i="2" a="1"/>
  <c r="K322" i="2" a="1"/>
  <c r="L322" i="2" a="1"/>
  <c r="M322" i="2" a="1"/>
  <c r="H323" i="2" a="1"/>
  <c r="I323" i="2" a="1"/>
  <c r="J323" i="2" a="1"/>
  <c r="K323" i="2" a="1"/>
  <c r="L323" i="2" a="1"/>
  <c r="M323" i="2" a="1"/>
  <c r="H324" i="2" a="1"/>
  <c r="I324" i="2" a="1"/>
  <c r="J324" i="2" a="1"/>
  <c r="K324" i="2" a="1"/>
  <c r="L324" i="2" a="1"/>
  <c r="M324" i="2" a="1"/>
  <c r="H325" i="2" a="1"/>
  <c r="I325" i="2" a="1"/>
  <c r="J325" i="2" a="1"/>
  <c r="K325" i="2" a="1"/>
  <c r="L325" i="2" a="1"/>
  <c r="M325" i="2" a="1"/>
  <c r="H326" i="2" a="1"/>
  <c r="I326" i="2" a="1"/>
  <c r="J326" i="2" a="1"/>
  <c r="K326" i="2" a="1"/>
  <c r="L326" i="2" a="1"/>
  <c r="M326" i="2" a="1"/>
  <c r="H327" i="2" a="1"/>
  <c r="I327" i="2" a="1"/>
  <c r="J327" i="2" a="1"/>
  <c r="K327" i="2" a="1"/>
  <c r="L327" i="2" a="1"/>
  <c r="M327" i="2" a="1"/>
  <c r="H328" i="2" a="1"/>
  <c r="I328" i="2" a="1"/>
  <c r="J328" i="2" a="1"/>
  <c r="K328" i="2" a="1"/>
  <c r="L328" i="2" a="1"/>
  <c r="M328" i="2" a="1"/>
  <c r="H329" i="2" a="1"/>
  <c r="I329" i="2" a="1"/>
  <c r="J329" i="2" a="1"/>
  <c r="K329" i="2" a="1"/>
  <c r="L329" i="2" a="1"/>
  <c r="M329" i="2" a="1"/>
  <c r="H330" i="2" a="1"/>
  <c r="I330" i="2" a="1"/>
  <c r="J330" i="2" a="1"/>
  <c r="K330" i="2" a="1"/>
  <c r="L330" i="2" a="1"/>
  <c r="M330" i="2" a="1"/>
  <c r="H331" i="2" a="1"/>
  <c r="I331" i="2" a="1"/>
  <c r="J331" i="2" a="1"/>
  <c r="K331" i="2" a="1"/>
  <c r="L331" i="2" a="1"/>
  <c r="M331" i="2" a="1"/>
  <c r="H332" i="2" a="1"/>
  <c r="I332" i="2" a="1"/>
  <c r="J332" i="2" a="1"/>
  <c r="K332" i="2" a="1"/>
  <c r="L332" i="2" a="1"/>
  <c r="M332" i="2" a="1"/>
  <c r="H333" i="2" a="1"/>
  <c r="I333" i="2" a="1"/>
  <c r="J333" i="2" a="1"/>
  <c r="K333" i="2" a="1"/>
  <c r="L333" i="2" a="1"/>
  <c r="M333" i="2" a="1"/>
  <c r="H334" i="2" a="1"/>
  <c r="I334" i="2" a="1"/>
  <c r="J334" i="2" a="1"/>
  <c r="K334" i="2" a="1"/>
  <c r="L334" i="2" a="1"/>
  <c r="M334" i="2" a="1"/>
  <c r="H335" i="2" a="1"/>
  <c r="I335" i="2" a="1"/>
  <c r="J335" i="2" a="1"/>
  <c r="K335" i="2" a="1"/>
  <c r="L335" i="2" a="1"/>
  <c r="M335" i="2" a="1"/>
  <c r="H336" i="2" a="1"/>
  <c r="I336" i="2" a="1"/>
  <c r="J336" i="2" a="1"/>
  <c r="K336" i="2" a="1"/>
  <c r="L336" i="2" a="1"/>
  <c r="M336" i="2" a="1"/>
  <c r="H337" i="2" a="1"/>
  <c r="I337" i="2" a="1"/>
  <c r="J337" i="2" a="1"/>
  <c r="K337" i="2" a="1"/>
  <c r="L337" i="2" a="1"/>
  <c r="M337" i="2" a="1"/>
  <c r="H338" i="2" a="1"/>
  <c r="I338" i="2" a="1"/>
  <c r="J338" i="2" a="1"/>
  <c r="K338" i="2" a="1"/>
  <c r="L338" i="2" a="1"/>
  <c r="M338" i="2" a="1"/>
  <c r="H339" i="2" a="1"/>
  <c r="I339" i="2" a="1"/>
  <c r="J339" i="2" a="1"/>
  <c r="K339" i="2" a="1"/>
  <c r="L339" i="2" a="1"/>
  <c r="M339" i="2" a="1"/>
  <c r="H340" i="2" a="1"/>
  <c r="I340" i="2" a="1"/>
  <c r="J340" i="2" a="1"/>
  <c r="K340" i="2" a="1"/>
  <c r="L340" i="2" a="1"/>
  <c r="M340" i="2" a="1"/>
  <c r="H341" i="2" a="1"/>
  <c r="I341" i="2" a="1"/>
  <c r="J341" i="2" a="1"/>
  <c r="K341" i="2" a="1"/>
  <c r="L341" i="2" a="1"/>
  <c r="M341" i="2" a="1"/>
  <c r="H342" i="2" a="1"/>
  <c r="I342" i="2" a="1"/>
  <c r="J342" i="2" a="1"/>
  <c r="K342" i="2" a="1"/>
  <c r="L342" i="2" a="1"/>
  <c r="M342" i="2" a="1"/>
  <c r="H343" i="2" a="1"/>
  <c r="I343" i="2" a="1"/>
  <c r="J343" i="2" a="1"/>
  <c r="K343" i="2" a="1"/>
  <c r="L343" i="2" a="1"/>
  <c r="M343" i="2" a="1"/>
  <c r="H344" i="2" a="1"/>
  <c r="I344" i="2" a="1"/>
  <c r="J344" i="2" a="1"/>
  <c r="K344" i="2" a="1"/>
  <c r="L344" i="2" a="1"/>
  <c r="M344" i="2" a="1"/>
  <c r="H345" i="2" a="1"/>
  <c r="I345" i="2" a="1"/>
  <c r="J345" i="2" a="1"/>
  <c r="K345" i="2" a="1"/>
  <c r="L345" i="2" a="1"/>
  <c r="M345" i="2" a="1"/>
  <c r="H346" i="2" a="1"/>
  <c r="I346" i="2" a="1"/>
  <c r="J346" i="2" a="1"/>
  <c r="K346" i="2" a="1"/>
  <c r="L346" i="2" a="1"/>
  <c r="M346" i="2" a="1"/>
  <c r="H347" i="2" a="1"/>
  <c r="I347" i="2" a="1"/>
  <c r="J347" i="2" a="1"/>
  <c r="K347" i="2" a="1"/>
  <c r="L347" i="2" a="1"/>
  <c r="M347" i="2" a="1"/>
  <c r="H348" i="2" a="1"/>
  <c r="I348" i="2" a="1"/>
  <c r="J348" i="2" a="1"/>
  <c r="K348" i="2" a="1"/>
  <c r="L348" i="2" a="1"/>
  <c r="M348" i="2" a="1"/>
  <c r="H349" i="2" a="1"/>
  <c r="I349" i="2" a="1"/>
  <c r="J349" i="2" a="1"/>
  <c r="K349" i="2" a="1"/>
  <c r="L349" i="2" a="1"/>
  <c r="M349" i="2" a="1"/>
  <c r="H350" i="2" a="1"/>
  <c r="I350" i="2" a="1"/>
  <c r="J350" i="2" a="1"/>
  <c r="K350" i="2" a="1"/>
  <c r="L350" i="2" a="1"/>
  <c r="M350" i="2" a="1"/>
  <c r="H351" i="2" a="1"/>
  <c r="I351" i="2" a="1"/>
  <c r="J351" i="2" a="1"/>
  <c r="K351" i="2" a="1"/>
  <c r="L351" i="2" a="1"/>
  <c r="M351" i="2" a="1"/>
  <c r="H352" i="2" a="1"/>
  <c r="I352" i="2" a="1"/>
  <c r="J352" i="2" a="1"/>
  <c r="K352" i="2" a="1"/>
  <c r="L352" i="2" a="1"/>
  <c r="M352" i="2" a="1"/>
  <c r="H353" i="2" a="1"/>
  <c r="I353" i="2" a="1"/>
  <c r="J353" i="2" a="1"/>
  <c r="K353" i="2" a="1"/>
  <c r="L353" i="2" a="1"/>
  <c r="M353" i="2" a="1"/>
  <c r="H354" i="2" a="1"/>
  <c r="I354" i="2" a="1"/>
  <c r="J354" i="2" a="1"/>
  <c r="K354" i="2" a="1"/>
  <c r="L354" i="2" a="1"/>
  <c r="M354" i="2" a="1"/>
  <c r="H355" i="2" a="1"/>
  <c r="I355" i="2" a="1"/>
  <c r="J355" i="2" a="1"/>
  <c r="K355" i="2" a="1"/>
  <c r="L355" i="2" a="1"/>
  <c r="M355" i="2" a="1"/>
  <c r="H356" i="2" a="1"/>
  <c r="I356" i="2" a="1"/>
  <c r="J356" i="2" a="1"/>
  <c r="K356" i="2" a="1"/>
  <c r="L356" i="2" a="1"/>
  <c r="M356" i="2" a="1"/>
  <c r="H357" i="2" a="1"/>
  <c r="I357" i="2" a="1"/>
  <c r="J357" i="2" a="1"/>
  <c r="K357" i="2" a="1"/>
  <c r="L357" i="2" a="1"/>
  <c r="M357" i="2" a="1"/>
  <c r="H358" i="2" a="1"/>
  <c r="I358" i="2" a="1"/>
  <c r="J358" i="2" a="1"/>
  <c r="K358" i="2" a="1"/>
  <c r="L358" i="2" a="1"/>
  <c r="M358" i="2" a="1"/>
  <c r="H359" i="2" a="1"/>
  <c r="I359" i="2" a="1"/>
  <c r="J359" i="2" a="1"/>
  <c r="K359" i="2" a="1"/>
  <c r="L359" i="2" a="1"/>
  <c r="M359" i="2" a="1"/>
  <c r="H360" i="2" a="1"/>
  <c r="I360" i="2" a="1"/>
  <c r="J360" i="2" a="1"/>
  <c r="K360" i="2" a="1"/>
  <c r="L360" i="2" a="1"/>
  <c r="M360" i="2" a="1"/>
  <c r="H361" i="2" a="1"/>
  <c r="I361" i="2" a="1"/>
  <c r="J361" i="2" a="1"/>
  <c r="K361" i="2" a="1"/>
  <c r="L361" i="2" a="1"/>
  <c r="M361" i="2" a="1"/>
  <c r="H362" i="2" a="1"/>
  <c r="I362" i="2" a="1"/>
  <c r="J362" i="2" a="1"/>
  <c r="K362" i="2" a="1"/>
  <c r="L362" i="2" a="1"/>
  <c r="M362" i="2" a="1"/>
  <c r="H363" i="2" a="1"/>
  <c r="I363" i="2" a="1"/>
  <c r="J363" i="2" a="1"/>
  <c r="K363" i="2" a="1"/>
  <c r="L363" i="2" a="1"/>
  <c r="M363" i="2" a="1"/>
  <c r="H364" i="2" a="1"/>
  <c r="I364" i="2" a="1"/>
  <c r="J364" i="2" a="1"/>
  <c r="K364" i="2" a="1"/>
  <c r="L364" i="2" a="1"/>
  <c r="M364" i="2" a="1"/>
  <c r="H365" i="2" a="1"/>
  <c r="I365" i="2" a="1"/>
  <c r="J365" i="2" a="1"/>
  <c r="K365" i="2" a="1"/>
  <c r="L365" i="2" a="1"/>
  <c r="M365" i="2" a="1"/>
  <c r="H366" i="2" a="1"/>
  <c r="I366" i="2" a="1"/>
  <c r="J366" i="2" a="1"/>
  <c r="K366" i="2" a="1"/>
  <c r="L366" i="2" a="1"/>
  <c r="M366" i="2" a="1"/>
  <c r="H367" i="2" a="1"/>
  <c r="I367" i="2" a="1"/>
  <c r="J367" i="2" a="1"/>
  <c r="K367" i="2" a="1"/>
  <c r="L367" i="2" a="1"/>
  <c r="M367" i="2" a="1"/>
  <c r="H368" i="2" a="1"/>
  <c r="I368" i="2" a="1"/>
  <c r="J368" i="2" a="1"/>
  <c r="K368" i="2" a="1"/>
  <c r="L368" i="2" a="1"/>
  <c r="M368" i="2" a="1"/>
  <c r="H369" i="2" a="1"/>
  <c r="I369" i="2" a="1"/>
  <c r="J369" i="2" a="1"/>
  <c r="K369" i="2" a="1"/>
  <c r="L369" i="2" a="1"/>
  <c r="M369" i="2" a="1"/>
  <c r="H370" i="2" a="1"/>
  <c r="I370" i="2" a="1"/>
  <c r="J370" i="2" a="1"/>
  <c r="K370" i="2" a="1"/>
  <c r="L370" i="2" a="1"/>
  <c r="M370" i="2" a="1"/>
  <c r="H371" i="2" a="1"/>
  <c r="I371" i="2" a="1"/>
  <c r="J371" i="2" a="1"/>
  <c r="K371" i="2" a="1"/>
  <c r="L371" i="2" a="1"/>
  <c r="M371" i="2" a="1"/>
  <c r="H372" i="2" a="1"/>
  <c r="I372" i="2" a="1"/>
  <c r="J372" i="2" a="1"/>
  <c r="K372" i="2" a="1"/>
  <c r="L372" i="2" a="1"/>
  <c r="M372" i="2" a="1"/>
  <c r="H373" i="2" a="1"/>
  <c r="I373" i="2" a="1"/>
  <c r="J373" i="2" a="1"/>
  <c r="K373" i="2" a="1"/>
  <c r="L373" i="2" a="1"/>
  <c r="M373" i="2" a="1"/>
  <c r="H374" i="2" a="1"/>
  <c r="I374" i="2" a="1"/>
  <c r="J374" i="2" a="1"/>
  <c r="K374" i="2" a="1"/>
  <c r="L374" i="2" a="1"/>
  <c r="M374" i="2" a="1"/>
  <c r="H375" i="2" a="1"/>
  <c r="I375" i="2" a="1"/>
  <c r="J375" i="2" a="1"/>
  <c r="K375" i="2" a="1"/>
  <c r="L375" i="2" a="1"/>
  <c r="M375" i="2" a="1"/>
  <c r="H376" i="2" a="1"/>
  <c r="I376" i="2" a="1"/>
  <c r="J376" i="2" a="1"/>
  <c r="K376" i="2" a="1"/>
  <c r="L376" i="2" a="1"/>
  <c r="M376" i="2" a="1"/>
  <c r="H377" i="2" a="1"/>
  <c r="I377" i="2" a="1"/>
  <c r="J377" i="2" a="1"/>
  <c r="K377" i="2" a="1"/>
  <c r="L377" i="2" a="1"/>
  <c r="M377" i="2" a="1"/>
  <c r="H378" i="2" a="1"/>
  <c r="I378" i="2" a="1"/>
  <c r="J378" i="2" a="1"/>
  <c r="K378" i="2" a="1"/>
  <c r="L378" i="2" a="1"/>
  <c r="M378" i="2" a="1"/>
  <c r="H379" i="2" a="1"/>
  <c r="I379" i="2" a="1"/>
  <c r="J379" i="2" a="1"/>
  <c r="K379" i="2" a="1"/>
  <c r="L379" i="2" a="1"/>
  <c r="M379" i="2" a="1"/>
  <c r="H380" i="2" a="1"/>
  <c r="I380" i="2" a="1"/>
  <c r="J380" i="2" a="1"/>
  <c r="K380" i="2" a="1"/>
  <c r="L380" i="2" a="1"/>
  <c r="M380" i="2" a="1"/>
  <c r="H381" i="2" a="1"/>
  <c r="I381" i="2" a="1"/>
  <c r="J381" i="2" a="1"/>
  <c r="K381" i="2" a="1"/>
  <c r="L381" i="2" a="1"/>
  <c r="M381" i="2" a="1"/>
  <c r="H382" i="2" a="1"/>
  <c r="I382" i="2" a="1"/>
  <c r="J382" i="2" a="1"/>
  <c r="K382" i="2" a="1"/>
  <c r="L382" i="2" a="1"/>
  <c r="M382" i="2" a="1"/>
  <c r="H383" i="2" a="1"/>
  <c r="I383" i="2" a="1"/>
  <c r="J383" i="2" a="1"/>
  <c r="K383" i="2" a="1"/>
  <c r="L383" i="2" a="1"/>
  <c r="M383" i="2" a="1"/>
  <c r="H384" i="2" a="1"/>
  <c r="I384" i="2" a="1"/>
  <c r="J384" i="2" a="1"/>
  <c r="K384" i="2" a="1"/>
  <c r="L384" i="2" a="1"/>
  <c r="M384" i="2" a="1"/>
  <c r="H385" i="2" a="1"/>
  <c r="I385" i="2" a="1"/>
  <c r="J385" i="2" a="1"/>
  <c r="K385" i="2" a="1"/>
  <c r="L385" i="2" a="1"/>
  <c r="M385" i="2" a="1"/>
  <c r="H386" i="2" a="1"/>
  <c r="I386" i="2" a="1"/>
  <c r="J386" i="2" a="1"/>
  <c r="K386" i="2" a="1"/>
  <c r="L386" i="2" a="1"/>
  <c r="M386" i="2" a="1"/>
  <c r="H387" i="2" a="1"/>
  <c r="I387" i="2" a="1"/>
  <c r="J387" i="2" a="1"/>
  <c r="K387" i="2" a="1"/>
  <c r="L387" i="2" a="1"/>
  <c r="M387" i="2" a="1"/>
  <c r="H388" i="2" a="1"/>
  <c r="I388" i="2" a="1"/>
  <c r="J388" i="2" a="1"/>
  <c r="K388" i="2" a="1"/>
  <c r="L388" i="2" a="1"/>
  <c r="M388" i="2" a="1"/>
  <c r="H389" i="2" a="1"/>
  <c r="I389" i="2" a="1"/>
  <c r="J389" i="2" a="1"/>
  <c r="K389" i="2" a="1"/>
  <c r="L389" i="2" a="1"/>
  <c r="M389" i="2" a="1"/>
  <c r="H390" i="2" a="1"/>
  <c r="I390" i="2" a="1"/>
  <c r="J390" i="2" a="1"/>
  <c r="K390" i="2" a="1"/>
  <c r="L390" i="2" a="1"/>
  <c r="M390" i="2" a="1"/>
  <c r="H391" i="2" a="1"/>
  <c r="I391" i="2" a="1"/>
  <c r="J391" i="2" a="1"/>
  <c r="K391" i="2" a="1"/>
  <c r="L391" i="2" a="1"/>
  <c r="M391" i="2" a="1"/>
  <c r="H392" i="2" a="1"/>
  <c r="I392" i="2" a="1"/>
  <c r="J392" i="2" a="1"/>
  <c r="K392" i="2" a="1"/>
  <c r="L392" i="2" a="1"/>
  <c r="M392" i="2" a="1"/>
  <c r="H393" i="2" a="1"/>
  <c r="I393" i="2" a="1"/>
  <c r="J393" i="2" a="1"/>
  <c r="K393" i="2" a="1"/>
  <c r="L393" i="2" a="1"/>
  <c r="M393" i="2" a="1"/>
  <c r="H394" i="2" a="1"/>
  <c r="I394" i="2" a="1"/>
  <c r="J394" i="2" a="1"/>
  <c r="K394" i="2" a="1"/>
  <c r="L394" i="2" a="1"/>
  <c r="M394" i="2" a="1"/>
  <c r="H395" i="2" a="1"/>
  <c r="I395" i="2" a="1"/>
  <c r="J395" i="2" a="1"/>
  <c r="K395" i="2" a="1"/>
  <c r="L395" i="2" a="1"/>
  <c r="M395" i="2" a="1"/>
  <c r="H396" i="2" a="1"/>
  <c r="I396" i="2" a="1"/>
  <c r="J396" i="2" a="1"/>
  <c r="K396" i="2" a="1"/>
  <c r="L396" i="2" a="1"/>
  <c r="M396" i="2" a="1"/>
  <c r="H397" i="2" a="1"/>
  <c r="I397" i="2" a="1"/>
  <c r="J397" i="2" a="1"/>
  <c r="K397" i="2" a="1"/>
  <c r="L397" i="2" a="1"/>
  <c r="M397" i="2" a="1"/>
  <c r="H398" i="2" a="1"/>
  <c r="I398" i="2" a="1"/>
  <c r="J398" i="2" a="1"/>
  <c r="K398" i="2" a="1"/>
  <c r="L398" i="2" a="1"/>
  <c r="M398" i="2" a="1"/>
  <c r="H399" i="2" a="1"/>
  <c r="I399" i="2" a="1"/>
  <c r="J399" i="2" a="1"/>
  <c r="K399" i="2" a="1"/>
  <c r="L399" i="2" a="1"/>
  <c r="M399" i="2" a="1"/>
  <c r="H2" i="2" a="1"/>
  <c r="I2" i="2" a="1"/>
  <c r="J2" i="2" a="1"/>
  <c r="K2" i="2" a="1"/>
  <c r="L2" i="2" a="1"/>
  <c r="M2" i="2" a="1"/>
  <c r="C68" i="3"/>
  <c r="C86" i="3"/>
  <c r="C91" i="3"/>
  <c r="D41" i="3"/>
  <c r="C75" i="3"/>
  <c r="C67" i="3"/>
  <c r="P2" i="3"/>
  <c r="F40" i="3"/>
  <c r="C78" i="3"/>
  <c r="C63" i="3"/>
  <c r="C92" i="3"/>
  <c r="C93" i="3"/>
  <c r="P6" i="3"/>
  <c r="C89" i="3"/>
  <c r="C84" i="3"/>
  <c r="P4" i="3"/>
  <c r="C64" i="3"/>
  <c r="C74" i="3"/>
  <c r="C85" i="3"/>
  <c r="F41" i="3"/>
  <c r="D40" i="3"/>
  <c r="C66" i="3"/>
  <c r="C90" i="3"/>
  <c r="B40" i="3"/>
  <c r="P7" i="3"/>
  <c r="C77" i="3"/>
  <c r="C82" i="3"/>
  <c r="C70" i="3"/>
  <c r="C80" i="3"/>
  <c r="C87" i="3"/>
  <c r="C95" i="3"/>
  <c r="C83" i="3"/>
  <c r="C76" i="3"/>
  <c r="C79" i="3"/>
  <c r="C81" i="3"/>
  <c r="C94" i="3"/>
  <c r="C71" i="3"/>
  <c r="C88" i="3"/>
  <c r="P5" i="3"/>
  <c r="C41" i="3"/>
  <c r="C40" i="3"/>
  <c r="C65" i="3"/>
  <c r="B41" i="3"/>
  <c r="P3" i="3"/>
  <c r="C69" i="3"/>
  <c r="E40" i="3"/>
  <c r="E41" i="3"/>
  <c r="P29" i="3" l="1" a="1"/>
  <c r="P30" i="3" a="1"/>
  <c r="P38" i="3" a="1"/>
  <c r="P28" i="3" a="1"/>
  <c r="P43" i="3" a="1"/>
  <c r="P37" i="3" a="1"/>
  <c r="P42" i="3" a="1"/>
  <c r="P40" i="3" a="1"/>
  <c r="P31" i="3" a="1"/>
  <c r="P33" i="3" a="1"/>
  <c r="P27" i="3" a="1"/>
  <c r="P34" i="3" a="1"/>
  <c r="P39" i="3" a="1"/>
  <c r="P26" i="3" a="1"/>
  <c r="P36" i="3" a="1"/>
  <c r="P35" i="3" a="1"/>
  <c r="P32" i="3" a="1"/>
  <c r="P41" i="3" a="1"/>
  <c r="L50" i="3"/>
  <c r="L29" i="3"/>
  <c r="L53" i="3"/>
  <c r="L46" i="3"/>
  <c r="L30" i="3"/>
  <c r="L44" i="3"/>
  <c r="L38" i="3"/>
  <c r="L28" i="3"/>
  <c r="L48" i="3"/>
  <c r="L51" i="3"/>
  <c r="L43" i="3"/>
  <c r="L37" i="3"/>
  <c r="L47" i="3"/>
  <c r="L52" i="3"/>
  <c r="L42" i="3"/>
  <c r="L40" i="3"/>
  <c r="L31" i="3"/>
  <c r="L33" i="3"/>
  <c r="L27" i="3"/>
  <c r="L34" i="3"/>
  <c r="L39" i="3"/>
  <c r="L49" i="3"/>
  <c r="L26" i="3"/>
  <c r="L36" i="3"/>
  <c r="L35" i="3"/>
  <c r="L32" i="3"/>
  <c r="L41" i="3"/>
  <c r="L45" i="3"/>
  <c r="Q6" i="3"/>
  <c r="G2" i="2" l="1" a="1"/>
  <c r="G3" i="2" a="1"/>
  <c r="G4" i="2" a="1"/>
  <c r="G5" i="2" a="1"/>
  <c r="G6" i="2" a="1"/>
  <c r="G7" i="2" a="1"/>
  <c r="G8" i="2" a="1"/>
  <c r="G9" i="2" a="1"/>
  <c r="G10" i="2" a="1"/>
  <c r="G11" i="2" a="1"/>
  <c r="G12" i="2" a="1"/>
  <c r="G13" i="2" a="1"/>
  <c r="G14" i="2" a="1"/>
  <c r="G15" i="2" a="1"/>
  <c r="G16" i="2" a="1"/>
  <c r="G17" i="2" a="1"/>
  <c r="G18" i="2" a="1"/>
  <c r="G19" i="2" a="1"/>
  <c r="G20" i="2" a="1"/>
  <c r="G21" i="2" a="1"/>
  <c r="G22" i="2" a="1"/>
  <c r="G23" i="2" a="1"/>
  <c r="G24" i="2" a="1"/>
  <c r="G25" i="2" a="1"/>
  <c r="G26" i="2" a="1"/>
  <c r="G27" i="2" a="1"/>
  <c r="G28" i="2" a="1"/>
  <c r="G29" i="2" a="1"/>
  <c r="G30" i="2" a="1"/>
  <c r="G31" i="2" a="1"/>
  <c r="G32" i="2" a="1"/>
  <c r="G33" i="2" a="1"/>
  <c r="G34" i="2" a="1"/>
  <c r="G35" i="2" a="1"/>
  <c r="G36" i="2" a="1"/>
  <c r="G37" i="2" a="1"/>
  <c r="G38" i="2" a="1"/>
  <c r="G39" i="2" a="1"/>
  <c r="G40" i="2" a="1"/>
  <c r="G41" i="2" a="1"/>
  <c r="G42" i="2" a="1"/>
  <c r="G43" i="2" a="1"/>
  <c r="G44" i="2" a="1"/>
  <c r="G45" i="2" a="1"/>
  <c r="G46" i="2" a="1"/>
  <c r="G47" i="2" a="1"/>
  <c r="G48" i="2" a="1"/>
  <c r="G49" i="2" a="1"/>
  <c r="G50" i="2" a="1"/>
  <c r="G51" i="2" a="1"/>
  <c r="G52" i="2" a="1"/>
  <c r="G53" i="2" a="1"/>
  <c r="G54" i="2" a="1"/>
  <c r="G55" i="2" a="1"/>
  <c r="G56" i="2" a="1"/>
  <c r="G57" i="2" a="1"/>
  <c r="G58" i="2" a="1"/>
  <c r="G59" i="2" a="1"/>
  <c r="G60" i="2" a="1"/>
  <c r="G61" i="2" a="1"/>
  <c r="G62" i="2" a="1"/>
  <c r="G63" i="2" a="1"/>
  <c r="G64" i="2" a="1"/>
  <c r="G65" i="2" a="1"/>
  <c r="G66" i="2" a="1"/>
  <c r="G67" i="2" a="1"/>
  <c r="G68" i="2" a="1"/>
  <c r="G69" i="2" a="1"/>
  <c r="G70" i="2" a="1"/>
  <c r="G71" i="2" a="1"/>
  <c r="G72" i="2" a="1"/>
  <c r="G73" i="2" a="1"/>
  <c r="G74" i="2" a="1"/>
  <c r="G75" i="2" a="1"/>
  <c r="G76" i="2" a="1"/>
  <c r="G77" i="2" a="1"/>
  <c r="G78" i="2" a="1"/>
  <c r="G79" i="2" a="1"/>
  <c r="G80" i="2" a="1"/>
  <c r="G81" i="2" a="1"/>
  <c r="G82" i="2" a="1"/>
  <c r="G83" i="2" a="1"/>
  <c r="G84" i="2" a="1"/>
  <c r="G85" i="2" a="1"/>
  <c r="G86" i="2" a="1"/>
  <c r="G87" i="2" a="1"/>
  <c r="G88" i="2" a="1"/>
  <c r="G89" i="2" a="1"/>
  <c r="G90" i="2" a="1"/>
  <c r="G91" i="2" a="1"/>
  <c r="G92" i="2" a="1"/>
  <c r="G93" i="2" a="1"/>
  <c r="G94" i="2" a="1"/>
  <c r="G95" i="2" a="1"/>
  <c r="G96" i="2" a="1"/>
  <c r="G97" i="2" a="1"/>
  <c r="G98" i="2" a="1"/>
  <c r="G99" i="2" a="1"/>
  <c r="G100" i="2" a="1"/>
  <c r="G101" i="2" a="1"/>
  <c r="G102" i="2" a="1"/>
  <c r="G103" i="2" a="1"/>
  <c r="G104" i="2" a="1"/>
  <c r="G105" i="2" a="1"/>
  <c r="G106" i="2" a="1"/>
  <c r="G107" i="2" a="1"/>
  <c r="G108" i="2" a="1"/>
  <c r="G109" i="2" a="1"/>
  <c r="G110" i="2" a="1"/>
  <c r="G111" i="2" a="1"/>
  <c r="G112" i="2" a="1"/>
  <c r="G113" i="2" a="1"/>
  <c r="G114" i="2" a="1"/>
  <c r="G115" i="2" a="1"/>
  <c r="G116" i="2" a="1"/>
  <c r="G117" i="2" a="1"/>
  <c r="G118" i="2" a="1"/>
  <c r="G119" i="2" a="1"/>
  <c r="G120" i="2" a="1"/>
  <c r="G121" i="2" a="1"/>
  <c r="G122" i="2" a="1"/>
  <c r="G123" i="2" a="1"/>
  <c r="G124" i="2" a="1"/>
  <c r="G125" i="2" a="1"/>
  <c r="G126" i="2" a="1"/>
  <c r="G127" i="2" a="1"/>
  <c r="G128" i="2" a="1"/>
  <c r="G129" i="2" a="1"/>
  <c r="G130" i="2" a="1"/>
  <c r="G131" i="2" a="1"/>
  <c r="G132" i="2" a="1"/>
  <c r="G133" i="2" a="1"/>
  <c r="G134" i="2" a="1"/>
  <c r="G135" i="2" a="1"/>
  <c r="G136" i="2" a="1"/>
  <c r="G137" i="2" a="1"/>
  <c r="G138" i="2" a="1"/>
  <c r="G139" i="2" a="1"/>
  <c r="G140" i="2" a="1"/>
  <c r="G141" i="2" a="1"/>
  <c r="G142" i="2" a="1"/>
  <c r="G143" i="2" a="1"/>
  <c r="G144" i="2" a="1"/>
  <c r="G145" i="2" a="1"/>
  <c r="G146" i="2" a="1"/>
  <c r="G147" i="2" a="1"/>
  <c r="G148" i="2" a="1"/>
  <c r="G149" i="2" a="1"/>
  <c r="G150" i="2" a="1"/>
  <c r="G151" i="2" a="1"/>
  <c r="G152" i="2" a="1"/>
  <c r="G153" i="2" a="1"/>
  <c r="G154" i="2" a="1"/>
  <c r="G155" i="2" a="1"/>
  <c r="G156" i="2" a="1"/>
  <c r="G157" i="2" a="1"/>
  <c r="G158" i="2" a="1"/>
  <c r="G159" i="2" a="1"/>
  <c r="G160" i="2" a="1"/>
  <c r="G161" i="2" a="1"/>
  <c r="G162" i="2" a="1"/>
  <c r="G163" i="2" a="1"/>
  <c r="G164" i="2" a="1"/>
  <c r="G165" i="2" a="1"/>
  <c r="G166" i="2" a="1"/>
  <c r="G167" i="2" a="1"/>
  <c r="G168" i="2" a="1"/>
  <c r="G169" i="2" a="1"/>
  <c r="G170" i="2" a="1"/>
  <c r="G171" i="2" a="1"/>
  <c r="G172" i="2" a="1"/>
  <c r="G173" i="2" a="1"/>
  <c r="G174" i="2" a="1"/>
  <c r="G175" i="2" a="1"/>
  <c r="G176" i="2" a="1"/>
  <c r="G177" i="2" a="1"/>
  <c r="G178" i="2" a="1"/>
  <c r="G179" i="2" a="1"/>
  <c r="G180" i="2" a="1"/>
  <c r="G181" i="2" a="1"/>
  <c r="G182" i="2" a="1"/>
  <c r="G183" i="2" a="1"/>
  <c r="G184" i="2" a="1"/>
  <c r="G185" i="2" a="1"/>
  <c r="G186" i="2" a="1"/>
  <c r="G187" i="2" a="1"/>
  <c r="G188" i="2" a="1"/>
  <c r="G189" i="2" a="1"/>
  <c r="G190" i="2" a="1"/>
  <c r="G191" i="2" a="1"/>
  <c r="G192" i="2" a="1"/>
  <c r="G193" i="2" a="1"/>
  <c r="G194" i="2" a="1"/>
  <c r="G195" i="2" a="1"/>
  <c r="G196" i="2" a="1"/>
  <c r="G197" i="2" a="1"/>
  <c r="G198" i="2" a="1"/>
  <c r="G199" i="2" a="1"/>
  <c r="G200" i="2" a="1"/>
  <c r="G201" i="2" a="1"/>
  <c r="G202" i="2" a="1"/>
  <c r="G203" i="2" a="1"/>
  <c r="G204" i="2" a="1"/>
  <c r="G205" i="2" a="1"/>
  <c r="G206" i="2" a="1"/>
  <c r="G207" i="2" a="1"/>
  <c r="G208" i="2" a="1"/>
  <c r="G209" i="2" a="1"/>
  <c r="G210" i="2" a="1"/>
  <c r="G211" i="2" a="1"/>
  <c r="G212" i="2" a="1"/>
  <c r="G213" i="2" a="1"/>
  <c r="G214" i="2" a="1"/>
  <c r="G215" i="2" a="1"/>
  <c r="G216" i="2" a="1"/>
  <c r="G217" i="2" a="1"/>
  <c r="G218" i="2" a="1"/>
  <c r="G219" i="2" a="1"/>
  <c r="G220" i="2" a="1"/>
  <c r="G221" i="2" a="1"/>
  <c r="G222" i="2" a="1"/>
  <c r="G223" i="2" a="1"/>
  <c r="G224" i="2" a="1"/>
  <c r="G225" i="2" a="1"/>
  <c r="G226" i="2" a="1"/>
  <c r="G227" i="2" a="1"/>
  <c r="G228" i="2" a="1"/>
  <c r="G229" i="2" a="1"/>
  <c r="G230" i="2" a="1"/>
  <c r="G231" i="2" a="1"/>
  <c r="G232" i="2" a="1"/>
  <c r="G233" i="2" a="1"/>
  <c r="G234" i="2" a="1"/>
  <c r="G235" i="2" a="1"/>
  <c r="G236" i="2" a="1"/>
  <c r="G237" i="2" a="1"/>
  <c r="G238" i="2" a="1"/>
  <c r="G239" i="2" a="1"/>
  <c r="G240" i="2" a="1"/>
  <c r="G241" i="2" a="1"/>
  <c r="G242" i="2" a="1"/>
  <c r="G243" i="2" a="1"/>
  <c r="G244" i="2" a="1"/>
  <c r="G245" i="2" a="1"/>
  <c r="G246" i="2" a="1"/>
  <c r="G247" i="2" a="1"/>
  <c r="G248" i="2" a="1"/>
  <c r="G249" i="2" a="1"/>
  <c r="G250" i="2" a="1"/>
  <c r="G251" i="2" a="1"/>
  <c r="G252" i="2" a="1"/>
  <c r="G253" i="2" a="1"/>
  <c r="G254" i="2" a="1"/>
  <c r="G255" i="2" a="1"/>
  <c r="G256" i="2" a="1"/>
  <c r="G257" i="2" a="1"/>
  <c r="G258" i="2" a="1"/>
  <c r="G259" i="2" a="1"/>
  <c r="G260" i="2" a="1"/>
  <c r="G261" i="2" a="1"/>
  <c r="G262" i="2" a="1"/>
  <c r="G263" i="2" a="1"/>
  <c r="G264" i="2" a="1"/>
  <c r="G265" i="2" a="1"/>
  <c r="G266" i="2" a="1"/>
  <c r="G267" i="2" a="1"/>
  <c r="G268" i="2" a="1"/>
  <c r="G269" i="2" a="1"/>
  <c r="G270" i="2" a="1"/>
  <c r="G271" i="2" a="1"/>
  <c r="G272" i="2" a="1"/>
  <c r="G273" i="2" a="1"/>
  <c r="G274" i="2" a="1"/>
  <c r="G275" i="2" a="1"/>
  <c r="G276" i="2" a="1"/>
  <c r="G277" i="2" a="1"/>
  <c r="G278" i="2" a="1"/>
  <c r="G279" i="2" a="1"/>
  <c r="G280" i="2" a="1"/>
  <c r="G281" i="2" a="1"/>
  <c r="G282" i="2" a="1"/>
  <c r="G283" i="2" a="1"/>
  <c r="G284" i="2" a="1"/>
  <c r="G285" i="2" a="1"/>
  <c r="G286" i="2" a="1"/>
  <c r="G287" i="2" a="1"/>
  <c r="G288" i="2" a="1"/>
  <c r="G289" i="2" a="1"/>
  <c r="G290" i="2" a="1"/>
  <c r="G291" i="2" a="1"/>
  <c r="G292" i="2" a="1"/>
  <c r="G293" i="2" a="1"/>
  <c r="G294" i="2" a="1"/>
  <c r="G295" i="2" a="1"/>
  <c r="G296" i="2" a="1"/>
  <c r="G297" i="2" a="1"/>
  <c r="G298" i="2" a="1"/>
  <c r="G299" i="2" a="1"/>
  <c r="G300" i="2" a="1"/>
  <c r="G301" i="2" a="1"/>
  <c r="G302" i="2" a="1"/>
  <c r="G303" i="2" a="1"/>
  <c r="G304" i="2" a="1"/>
  <c r="G305" i="2" a="1"/>
  <c r="G306" i="2" a="1"/>
  <c r="G307" i="2" a="1"/>
  <c r="G308" i="2" a="1"/>
  <c r="G309" i="2" a="1"/>
  <c r="G310" i="2" a="1"/>
  <c r="G311" i="2" a="1"/>
  <c r="G312" i="2" a="1"/>
  <c r="G313" i="2" a="1"/>
  <c r="G314" i="2" a="1"/>
  <c r="G315" i="2" a="1"/>
  <c r="G316" i="2" a="1"/>
  <c r="G317" i="2" a="1"/>
  <c r="G318" i="2" a="1"/>
  <c r="G319" i="2" a="1"/>
  <c r="G320" i="2" a="1"/>
  <c r="G321" i="2" a="1"/>
  <c r="G322" i="2" a="1"/>
  <c r="G323" i="2" a="1"/>
  <c r="G324" i="2" a="1"/>
  <c r="G325" i="2" a="1"/>
  <c r="G326" i="2" a="1"/>
  <c r="G327" i="2" a="1"/>
  <c r="G328" i="2" a="1"/>
  <c r="G329" i="2" a="1"/>
  <c r="G330" i="2" a="1"/>
  <c r="G331" i="2" a="1"/>
  <c r="G332" i="2" a="1"/>
  <c r="G333" i="2" a="1"/>
  <c r="G334" i="2" a="1"/>
  <c r="G335" i="2" a="1"/>
  <c r="G336" i="2" a="1"/>
  <c r="G337" i="2" a="1"/>
  <c r="G338" i="2" a="1"/>
  <c r="G339" i="2" a="1"/>
  <c r="G340" i="2" a="1"/>
  <c r="G341" i="2" a="1"/>
  <c r="G342" i="2" a="1"/>
  <c r="G343" i="2" a="1"/>
  <c r="G344" i="2" a="1"/>
  <c r="G345" i="2" a="1"/>
  <c r="G346" i="2" a="1"/>
  <c r="G347" i="2" a="1"/>
  <c r="G348" i="2" a="1"/>
  <c r="G349" i="2" a="1"/>
  <c r="G350" i="2" a="1"/>
  <c r="G351" i="2" a="1"/>
  <c r="G352" i="2" a="1"/>
  <c r="G353" i="2" a="1"/>
  <c r="G354" i="2" a="1"/>
  <c r="G355" i="2" a="1"/>
  <c r="G356" i="2" a="1"/>
  <c r="G357" i="2" a="1"/>
  <c r="G358" i="2" a="1"/>
  <c r="G359" i="2" a="1"/>
  <c r="G360" i="2" a="1"/>
  <c r="G361" i="2" a="1"/>
  <c r="G362" i="2" a="1"/>
  <c r="G363" i="2" a="1"/>
  <c r="G364" i="2" a="1"/>
  <c r="G365" i="2" a="1"/>
  <c r="G366" i="2" a="1"/>
  <c r="G367" i="2" a="1"/>
  <c r="G368" i="2" a="1"/>
  <c r="G369" i="2" a="1"/>
  <c r="G370" i="2" a="1"/>
  <c r="G371" i="2" a="1"/>
  <c r="G372" i="2" a="1"/>
  <c r="G373" i="2" a="1"/>
  <c r="G374" i="2" a="1"/>
  <c r="G375" i="2" a="1"/>
  <c r="G376" i="2" a="1"/>
  <c r="G377" i="2" a="1"/>
  <c r="G378" i="2" a="1"/>
  <c r="G379" i="2" a="1"/>
  <c r="G380" i="2" a="1"/>
  <c r="G381" i="2" a="1"/>
  <c r="G382" i="2" a="1"/>
  <c r="G383" i="2" a="1"/>
  <c r="G384" i="2" a="1"/>
  <c r="G385" i="2" a="1"/>
  <c r="G386" i="2" a="1"/>
  <c r="G387" i="2" a="1"/>
  <c r="G388" i="2" a="1"/>
  <c r="G389" i="2" a="1"/>
  <c r="G390" i="2" a="1"/>
  <c r="G391" i="2" a="1"/>
  <c r="G392" i="2" a="1"/>
  <c r="G393" i="2" a="1"/>
  <c r="G394" i="2" a="1"/>
  <c r="G395" i="2" a="1"/>
  <c r="G396" i="2" a="1"/>
  <c r="G397" i="2" a="1"/>
  <c r="G398" i="2" a="1"/>
  <c r="G399" i="2" a="1"/>
  <c r="F3" i="2" a="1"/>
  <c r="F4" i="2" a="1"/>
  <c r="F5" i="2" a="1"/>
  <c r="F6" i="2" a="1"/>
  <c r="F7" i="2" a="1"/>
  <c r="F8" i="2" a="1"/>
  <c r="F9" i="2" a="1"/>
  <c r="F10" i="2" a="1"/>
  <c r="F11" i="2" a="1"/>
  <c r="F12" i="2" a="1"/>
  <c r="F13" i="2" a="1"/>
  <c r="F14" i="2" a="1"/>
  <c r="F15" i="2" a="1"/>
  <c r="F16" i="2" a="1"/>
  <c r="F17" i="2" a="1"/>
  <c r="F18" i="2" a="1"/>
  <c r="F19" i="2" a="1"/>
  <c r="F20" i="2" a="1"/>
  <c r="F21" i="2" a="1"/>
  <c r="F22" i="2" a="1"/>
  <c r="F23" i="2" a="1"/>
  <c r="F24" i="2" a="1"/>
  <c r="F25" i="2" a="1"/>
  <c r="F26" i="2" a="1"/>
  <c r="F27" i="2" a="1"/>
  <c r="F28" i="2" a="1"/>
  <c r="F29" i="2" a="1"/>
  <c r="F30" i="2" a="1"/>
  <c r="F31" i="2" a="1"/>
  <c r="F32" i="2" a="1"/>
  <c r="F33" i="2" a="1"/>
  <c r="F34" i="2" a="1"/>
  <c r="F35" i="2" a="1"/>
  <c r="F36" i="2" a="1"/>
  <c r="F37" i="2" a="1"/>
  <c r="F38" i="2" a="1"/>
  <c r="F39" i="2" a="1"/>
  <c r="F40" i="2" a="1"/>
  <c r="F41" i="2" a="1"/>
  <c r="F42" i="2" a="1"/>
  <c r="F43" i="2" a="1"/>
  <c r="F44" i="2" a="1"/>
  <c r="F45" i="2" a="1"/>
  <c r="F46" i="2" a="1"/>
  <c r="F47" i="2" a="1"/>
  <c r="F48" i="2" a="1"/>
  <c r="F49" i="2" a="1"/>
  <c r="F50" i="2" a="1"/>
  <c r="F51" i="2" a="1"/>
  <c r="F52" i="2" a="1"/>
  <c r="F53" i="2" a="1"/>
  <c r="F54" i="2" a="1"/>
  <c r="F55" i="2" a="1"/>
  <c r="F56" i="2" a="1"/>
  <c r="F57" i="2" a="1"/>
  <c r="F58" i="2" a="1"/>
  <c r="F59" i="2" a="1"/>
  <c r="F60" i="2" a="1"/>
  <c r="F61" i="2" a="1"/>
  <c r="F62" i="2" a="1"/>
  <c r="F63" i="2" a="1"/>
  <c r="F64" i="2" a="1"/>
  <c r="F65" i="2" a="1"/>
  <c r="F66" i="2" a="1"/>
  <c r="F67" i="2" a="1"/>
  <c r="F68" i="2" a="1"/>
  <c r="F69" i="2" a="1"/>
  <c r="F70" i="2" a="1"/>
  <c r="F71" i="2" a="1"/>
  <c r="F72" i="2" a="1"/>
  <c r="F73" i="2" a="1"/>
  <c r="F74" i="2" a="1"/>
  <c r="F75" i="2" a="1"/>
  <c r="F76" i="2" a="1"/>
  <c r="F77" i="2" a="1"/>
  <c r="F78" i="2" a="1"/>
  <c r="F79" i="2" a="1"/>
  <c r="F80" i="2" a="1"/>
  <c r="F81" i="2" a="1"/>
  <c r="F82" i="2" a="1"/>
  <c r="F83" i="2" a="1"/>
  <c r="F84" i="2" a="1"/>
  <c r="F85" i="2" a="1"/>
  <c r="F86" i="2" a="1"/>
  <c r="F87" i="2" a="1"/>
  <c r="F88" i="2" a="1"/>
  <c r="F89" i="2" a="1"/>
  <c r="F90" i="2" a="1"/>
  <c r="F91" i="2" a="1"/>
  <c r="F92" i="2" a="1"/>
  <c r="F93" i="2" a="1"/>
  <c r="F94" i="2" a="1"/>
  <c r="F95" i="2" a="1"/>
  <c r="F96" i="2" a="1"/>
  <c r="F97" i="2" a="1"/>
  <c r="F98" i="2" a="1"/>
  <c r="F99" i="2" a="1"/>
  <c r="F100" i="2" a="1"/>
  <c r="F101" i="2" a="1"/>
  <c r="F102" i="2" a="1"/>
  <c r="F103" i="2" a="1"/>
  <c r="F104" i="2" a="1"/>
  <c r="F105" i="2" a="1"/>
  <c r="F106" i="2" a="1"/>
  <c r="F107" i="2" a="1"/>
  <c r="F108" i="2" a="1"/>
  <c r="F109" i="2" a="1"/>
  <c r="F110" i="2" a="1"/>
  <c r="F111" i="2" a="1"/>
  <c r="F112" i="2" a="1"/>
  <c r="F113" i="2" a="1"/>
  <c r="F114" i="2" a="1"/>
  <c r="F115" i="2" a="1"/>
  <c r="F116" i="2" a="1"/>
  <c r="F117" i="2" a="1"/>
  <c r="F118" i="2" a="1"/>
  <c r="F119" i="2" a="1"/>
  <c r="F120" i="2" a="1"/>
  <c r="F121" i="2" a="1"/>
  <c r="F122" i="2" a="1"/>
  <c r="F123" i="2" a="1"/>
  <c r="F124" i="2" a="1"/>
  <c r="F125" i="2" a="1"/>
  <c r="F126" i="2" a="1"/>
  <c r="F127" i="2" a="1"/>
  <c r="F128" i="2" a="1"/>
  <c r="F129" i="2" a="1"/>
  <c r="F130" i="2" a="1"/>
  <c r="F131" i="2" a="1"/>
  <c r="F132" i="2" a="1"/>
  <c r="F133" i="2" a="1"/>
  <c r="F134" i="2" a="1"/>
  <c r="F135" i="2" a="1"/>
  <c r="F136" i="2" a="1"/>
  <c r="F137" i="2" a="1"/>
  <c r="F138" i="2" a="1"/>
  <c r="F139" i="2" a="1"/>
  <c r="F140" i="2" a="1"/>
  <c r="F141" i="2" a="1"/>
  <c r="F142" i="2" a="1"/>
  <c r="F143" i="2" a="1"/>
  <c r="F144" i="2" a="1"/>
  <c r="F145" i="2" a="1"/>
  <c r="F146" i="2" a="1"/>
  <c r="F147" i="2" a="1"/>
  <c r="F148" i="2" a="1"/>
  <c r="F149" i="2" a="1"/>
  <c r="F150" i="2" a="1"/>
  <c r="F151" i="2" a="1"/>
  <c r="F152" i="2" a="1"/>
  <c r="F153" i="2" a="1"/>
  <c r="F154" i="2" a="1"/>
  <c r="F155" i="2" a="1"/>
  <c r="F156" i="2" a="1"/>
  <c r="F157" i="2" a="1"/>
  <c r="F158" i="2" a="1"/>
  <c r="F159" i="2" a="1"/>
  <c r="F160" i="2" a="1"/>
  <c r="F161" i="2" a="1"/>
  <c r="F162" i="2" a="1"/>
  <c r="F163" i="2" a="1"/>
  <c r="F164" i="2" a="1"/>
  <c r="F165" i="2" a="1"/>
  <c r="F166" i="2" a="1"/>
  <c r="F167" i="2" a="1"/>
  <c r="F168" i="2" a="1"/>
  <c r="F169" i="2" a="1"/>
  <c r="F170" i="2" a="1"/>
  <c r="F171" i="2" a="1"/>
  <c r="F172" i="2" a="1"/>
  <c r="F173" i="2" a="1"/>
  <c r="F174" i="2" a="1"/>
  <c r="F175" i="2" a="1"/>
  <c r="F176" i="2" a="1"/>
  <c r="F177" i="2" a="1"/>
  <c r="F178" i="2" a="1"/>
  <c r="F179" i="2" a="1"/>
  <c r="F180" i="2" a="1"/>
  <c r="F181" i="2" a="1"/>
  <c r="F182" i="2" a="1"/>
  <c r="F183" i="2" a="1"/>
  <c r="F184" i="2" a="1"/>
  <c r="F185" i="2" a="1"/>
  <c r="F186" i="2" a="1"/>
  <c r="F187" i="2" a="1"/>
  <c r="F188" i="2" a="1"/>
  <c r="F189" i="2" a="1"/>
  <c r="F190" i="2" a="1"/>
  <c r="F191" i="2" a="1"/>
  <c r="F192" i="2" a="1"/>
  <c r="F193" i="2" a="1"/>
  <c r="F194" i="2" a="1"/>
  <c r="F195" i="2" a="1"/>
  <c r="F196" i="2" a="1"/>
  <c r="F197" i="2" a="1"/>
  <c r="F198" i="2" a="1"/>
  <c r="F199" i="2" a="1"/>
  <c r="F200" i="2" a="1"/>
  <c r="F201" i="2" a="1"/>
  <c r="F202" i="2" a="1"/>
  <c r="F203" i="2" a="1"/>
  <c r="F204" i="2" a="1"/>
  <c r="F205" i="2" a="1"/>
  <c r="F206" i="2" a="1"/>
  <c r="F207" i="2" a="1"/>
  <c r="F208" i="2" a="1"/>
  <c r="F209" i="2" a="1"/>
  <c r="F210" i="2" a="1"/>
  <c r="F211" i="2" a="1"/>
  <c r="F212" i="2" a="1"/>
  <c r="F213" i="2" a="1"/>
  <c r="F214" i="2" a="1"/>
  <c r="F215" i="2" a="1"/>
  <c r="F216" i="2" a="1"/>
  <c r="F217" i="2" a="1"/>
  <c r="F218" i="2" a="1"/>
  <c r="F219" i="2" a="1"/>
  <c r="F220" i="2" a="1"/>
  <c r="F221" i="2" a="1"/>
  <c r="F222" i="2" a="1"/>
  <c r="F223" i="2" a="1"/>
  <c r="F224" i="2" a="1"/>
  <c r="F225" i="2" a="1"/>
  <c r="F226" i="2" a="1"/>
  <c r="F227" i="2" a="1"/>
  <c r="F228" i="2" a="1"/>
  <c r="F229" i="2" a="1"/>
  <c r="F230" i="2" a="1"/>
  <c r="F231" i="2" a="1"/>
  <c r="F232" i="2" a="1"/>
  <c r="F233" i="2" a="1"/>
  <c r="F234" i="2" a="1"/>
  <c r="F235" i="2" a="1"/>
  <c r="F236" i="2" a="1"/>
  <c r="F237" i="2" a="1"/>
  <c r="F238" i="2" a="1"/>
  <c r="F239" i="2" a="1"/>
  <c r="F240" i="2" a="1"/>
  <c r="F241" i="2" a="1"/>
  <c r="F242" i="2" a="1"/>
  <c r="F243" i="2" a="1"/>
  <c r="F244" i="2" a="1"/>
  <c r="F245" i="2" a="1"/>
  <c r="F246" i="2" a="1"/>
  <c r="F247" i="2" a="1"/>
  <c r="F248" i="2" a="1"/>
  <c r="F249" i="2" a="1"/>
  <c r="F250" i="2" a="1"/>
  <c r="F251" i="2" a="1"/>
  <c r="F252" i="2" a="1"/>
  <c r="F253" i="2" a="1"/>
  <c r="F254" i="2" a="1"/>
  <c r="F255" i="2" a="1"/>
  <c r="F256" i="2" a="1"/>
  <c r="F257" i="2" a="1"/>
  <c r="F258" i="2" a="1"/>
  <c r="F259" i="2" a="1"/>
  <c r="F260" i="2" a="1"/>
  <c r="F261" i="2" a="1"/>
  <c r="F262" i="2" a="1"/>
  <c r="F263" i="2" a="1"/>
  <c r="F264" i="2" a="1"/>
  <c r="F265" i="2" a="1"/>
  <c r="F266" i="2" a="1"/>
  <c r="F267" i="2" a="1"/>
  <c r="F268" i="2" a="1"/>
  <c r="F269" i="2" a="1"/>
  <c r="F270" i="2" a="1"/>
  <c r="F271" i="2" a="1"/>
  <c r="F272" i="2" a="1"/>
  <c r="F273" i="2" a="1"/>
  <c r="F274" i="2" a="1"/>
  <c r="F275" i="2" a="1"/>
  <c r="F276" i="2" a="1"/>
  <c r="F277" i="2" a="1"/>
  <c r="F278" i="2" a="1"/>
  <c r="F279" i="2" a="1"/>
  <c r="F280" i="2" a="1"/>
  <c r="F281" i="2" a="1"/>
  <c r="F282" i="2" a="1"/>
  <c r="F283" i="2" a="1"/>
  <c r="F284" i="2" a="1"/>
  <c r="F285" i="2" a="1"/>
  <c r="F286" i="2" a="1"/>
  <c r="F287" i="2" a="1"/>
  <c r="F288" i="2" a="1"/>
  <c r="F289" i="2" a="1"/>
  <c r="F290" i="2" a="1"/>
  <c r="F291" i="2" a="1"/>
  <c r="F292" i="2" a="1"/>
  <c r="F293" i="2" a="1"/>
  <c r="F294" i="2" a="1"/>
  <c r="F295" i="2" a="1"/>
  <c r="F296" i="2" a="1"/>
  <c r="F297" i="2" a="1"/>
  <c r="F298" i="2" a="1"/>
  <c r="F299" i="2" a="1"/>
  <c r="F300" i="2" a="1"/>
  <c r="F301" i="2" a="1"/>
  <c r="F302" i="2" a="1"/>
  <c r="F303" i="2" a="1"/>
  <c r="F304" i="2" a="1"/>
  <c r="F305" i="2" a="1"/>
  <c r="F306" i="2" a="1"/>
  <c r="F307" i="2" a="1"/>
  <c r="F308" i="2" a="1"/>
  <c r="F309" i="2" a="1"/>
  <c r="F310" i="2" a="1"/>
  <c r="F311" i="2" a="1"/>
  <c r="F312" i="2" a="1"/>
  <c r="F313" i="2" a="1"/>
  <c r="F314" i="2" a="1"/>
  <c r="F315" i="2" a="1"/>
  <c r="F316" i="2" a="1"/>
  <c r="F317" i="2" a="1"/>
  <c r="F318" i="2" a="1"/>
  <c r="F319" i="2" a="1"/>
  <c r="F320" i="2" a="1"/>
  <c r="F321" i="2" a="1"/>
  <c r="F322" i="2" a="1"/>
  <c r="F323" i="2" a="1"/>
  <c r="F324" i="2" a="1"/>
  <c r="F325" i="2" a="1"/>
  <c r="F326" i="2" a="1"/>
  <c r="F327" i="2" a="1"/>
  <c r="F328" i="2" a="1"/>
  <c r="F329" i="2" a="1"/>
  <c r="F330" i="2" a="1"/>
  <c r="F331" i="2" a="1"/>
  <c r="F332" i="2" a="1"/>
  <c r="F333" i="2" a="1"/>
  <c r="F334" i="2" a="1"/>
  <c r="F335" i="2" a="1"/>
  <c r="F336" i="2" a="1"/>
  <c r="F337" i="2" a="1"/>
  <c r="F338" i="2" a="1"/>
  <c r="F339" i="2" a="1"/>
  <c r="F340" i="2" a="1"/>
  <c r="F341" i="2" a="1"/>
  <c r="F342" i="2" a="1"/>
  <c r="F343" i="2" a="1"/>
  <c r="F344" i="2" a="1"/>
  <c r="F345" i="2" a="1"/>
  <c r="F346" i="2" a="1"/>
  <c r="F347" i="2" a="1"/>
  <c r="F348" i="2" a="1"/>
  <c r="F349" i="2" a="1"/>
  <c r="F350" i="2" a="1"/>
  <c r="F351" i="2" a="1"/>
  <c r="F352" i="2" a="1"/>
  <c r="F353" i="2" a="1"/>
  <c r="F354" i="2" a="1"/>
  <c r="F355" i="2" a="1"/>
  <c r="F356" i="2" a="1"/>
  <c r="F357" i="2" a="1"/>
  <c r="F358" i="2" a="1"/>
  <c r="F359" i="2" a="1"/>
  <c r="F360" i="2" a="1"/>
  <c r="F361" i="2" a="1"/>
  <c r="F362" i="2" a="1"/>
  <c r="F363" i="2" a="1"/>
  <c r="F364" i="2" a="1"/>
  <c r="F365" i="2" a="1"/>
  <c r="F366" i="2" a="1"/>
  <c r="F367" i="2" a="1"/>
  <c r="F368" i="2" a="1"/>
  <c r="F369" i="2" a="1"/>
  <c r="F370" i="2" a="1"/>
  <c r="F371" i="2" a="1"/>
  <c r="F372" i="2" a="1"/>
  <c r="F373" i="2" a="1"/>
  <c r="F374" i="2" a="1"/>
  <c r="F375" i="2" a="1"/>
  <c r="F376" i="2" a="1"/>
  <c r="F377" i="2" a="1"/>
  <c r="F378" i="2" a="1"/>
  <c r="F379" i="2" a="1"/>
  <c r="F380" i="2" a="1"/>
  <c r="F381" i="2" a="1"/>
  <c r="F382" i="2" a="1"/>
  <c r="F383" i="2" a="1"/>
  <c r="F384" i="2" a="1"/>
  <c r="F385" i="2" a="1"/>
  <c r="F386" i="2" a="1"/>
  <c r="F387" i="2" a="1"/>
  <c r="F388" i="2" a="1"/>
  <c r="F389" i="2" a="1"/>
  <c r="F390" i="2" a="1"/>
  <c r="F391" i="2" a="1"/>
  <c r="F392" i="2" a="1"/>
  <c r="F393" i="2" a="1"/>
  <c r="F394" i="2" a="1"/>
  <c r="F395" i="2" a="1"/>
  <c r="F396" i="2" a="1"/>
  <c r="F397" i="2" a="1"/>
  <c r="F398" i="2" a="1"/>
  <c r="F399" i="2" a="1"/>
  <c r="F2" i="2" a="1"/>
  <c r="T16" i="3"/>
  <c r="AB18" i="3" l="1"/>
  <c r="AC18" i="3"/>
  <c r="AD18" i="3"/>
  <c r="AA18" i="3"/>
  <c r="V30" i="3"/>
  <c r="R20" i="3" s="1"/>
  <c r="S24" i="3"/>
  <c r="Q21" i="3"/>
  <c r="Q19" i="3"/>
  <c r="T20" i="3" l="1"/>
  <c r="V20" i="3"/>
  <c r="X20" i="3"/>
  <c r="T15" i="3" l="1"/>
  <c r="Q27" i="3"/>
  <c r="Q28" i="3"/>
  <c r="Q29" i="3"/>
  <c r="Q30" i="3"/>
  <c r="Q31" i="3"/>
  <c r="Q32" i="3"/>
  <c r="Q33" i="3"/>
  <c r="Q34" i="3"/>
  <c r="Q35" i="3"/>
  <c r="Q36" i="3"/>
  <c r="Q37" i="3"/>
  <c r="Q38" i="3"/>
  <c r="Q39" i="3"/>
  <c r="Q40" i="3"/>
  <c r="Q41" i="3"/>
  <c r="Q42" i="3"/>
  <c r="Q43" i="3"/>
  <c r="Q44" i="3"/>
  <c r="Q45" i="3"/>
  <c r="Q46" i="3"/>
  <c r="Q47" i="3"/>
  <c r="Q48" i="3"/>
  <c r="Q49" i="3"/>
  <c r="Q50" i="3"/>
  <c r="Q51" i="3"/>
  <c r="Q52" i="3"/>
  <c r="Q53" i="3"/>
  <c r="Q26" i="3"/>
  <c r="D105" i="3"/>
  <c r="D106" i="3"/>
  <c r="D107" i="3"/>
  <c r="D108" i="3"/>
  <c r="D109" i="3"/>
  <c r="D110" i="3"/>
  <c r="D111" i="3"/>
  <c r="D112" i="3"/>
  <c r="D113" i="3"/>
  <c r="D114" i="3"/>
  <c r="D104" i="3"/>
  <c r="M27" i="3" l="1"/>
  <c r="M28" i="3"/>
  <c r="M29" i="3"/>
  <c r="M30" i="3"/>
  <c r="M31" i="3"/>
  <c r="M32" i="3"/>
  <c r="M33" i="3"/>
  <c r="M34" i="3"/>
  <c r="M35" i="3"/>
  <c r="M36" i="3"/>
  <c r="M37" i="3"/>
  <c r="M38" i="3"/>
  <c r="M39" i="3"/>
  <c r="M40" i="3"/>
  <c r="M41" i="3"/>
  <c r="M42" i="3"/>
  <c r="M43" i="3"/>
  <c r="M44" i="3"/>
  <c r="M45" i="3"/>
  <c r="M46" i="3"/>
  <c r="M47" i="3"/>
  <c r="M48" i="3"/>
  <c r="M49" i="3"/>
  <c r="M50" i="3"/>
  <c r="M51" i="3"/>
  <c r="M52" i="3"/>
  <c r="M53" i="3"/>
  <c r="M26" i="3"/>
  <c r="E104" i="3"/>
  <c r="E105" i="3"/>
  <c r="E106" i="3"/>
  <c r="E107" i="3"/>
  <c r="E108" i="3"/>
  <c r="E109" i="3"/>
  <c r="E110" i="3"/>
  <c r="E111" i="3"/>
  <c r="E112" i="3"/>
  <c r="E113" i="3"/>
  <c r="E114" i="3"/>
  <c r="E103" i="3"/>
  <c r="C105" i="3"/>
  <c r="C106" i="3"/>
  <c r="C107" i="3"/>
  <c r="C108" i="3"/>
  <c r="C109" i="3"/>
  <c r="C110" i="3"/>
  <c r="C111" i="3"/>
  <c r="C112" i="3"/>
  <c r="C113" i="3"/>
  <c r="C114" i="3"/>
  <c r="C104" i="3"/>
  <c r="A103" i="3"/>
  <c r="A104" i="3"/>
  <c r="A105" i="3"/>
  <c r="A106" i="3"/>
  <c r="A107" i="3"/>
  <c r="A108" i="3"/>
  <c r="A109" i="3"/>
  <c r="A110" i="3"/>
  <c r="A111" i="3"/>
  <c r="A112" i="3"/>
  <c r="A113" i="3"/>
  <c r="A102" i="3"/>
  <c r="B115" i="3"/>
  <c r="G115" i="3" l="1"/>
  <c r="B48" i="3"/>
  <c r="B47" i="3"/>
  <c r="B46" i="3"/>
  <c r="B44" i="3"/>
  <c r="A48" i="3"/>
  <c r="A47" i="3"/>
  <c r="A46" i="3"/>
  <c r="A45" i="3"/>
  <c r="A44" i="3"/>
  <c r="B45" i="3"/>
  <c r="E51" i="3"/>
  <c r="G63" i="3"/>
  <c r="F63" i="3" s="1"/>
  <c r="G41" i="3"/>
  <c r="G40" i="3"/>
  <c r="B98" i="3"/>
  <c r="A98" i="3"/>
  <c r="G64" i="3"/>
  <c r="F64" i="3" s="1"/>
  <c r="G65" i="3"/>
  <c r="F65" i="3" s="1"/>
  <c r="G66" i="3"/>
  <c r="F66" i="3" s="1"/>
  <c r="G67" i="3"/>
  <c r="F67" i="3" s="1"/>
  <c r="G68" i="3"/>
  <c r="F68" i="3" s="1"/>
  <c r="G69" i="3"/>
  <c r="F69" i="3" s="1"/>
  <c r="G70" i="3"/>
  <c r="F70" i="3" s="1"/>
  <c r="G71" i="3"/>
  <c r="F71" i="3" s="1"/>
  <c r="G72" i="3"/>
  <c r="F72" i="3" s="1"/>
  <c r="G73" i="3"/>
  <c r="F73" i="3" s="1"/>
  <c r="G74" i="3"/>
  <c r="F74" i="3" s="1"/>
  <c r="G75" i="3"/>
  <c r="F75" i="3" s="1"/>
  <c r="G76" i="3"/>
  <c r="F76" i="3" s="1"/>
  <c r="G77" i="3"/>
  <c r="F77" i="3" s="1"/>
  <c r="G78" i="3"/>
  <c r="F78" i="3" s="1"/>
  <c r="G79" i="3"/>
  <c r="F79" i="3" s="1"/>
  <c r="G80" i="3"/>
  <c r="F80" i="3" s="1"/>
  <c r="G81" i="3"/>
  <c r="F81" i="3" s="1"/>
  <c r="G82" i="3"/>
  <c r="F82" i="3" s="1"/>
  <c r="G83" i="3"/>
  <c r="F83" i="3" s="1"/>
  <c r="G84" i="3"/>
  <c r="F84" i="3" s="1"/>
  <c r="G85" i="3"/>
  <c r="F85" i="3" s="1"/>
  <c r="G86" i="3"/>
  <c r="F86" i="3" s="1"/>
  <c r="G87" i="3"/>
  <c r="F87" i="3" s="1"/>
  <c r="G88" i="3"/>
  <c r="F88" i="3" s="1"/>
  <c r="G89" i="3"/>
  <c r="F89" i="3" s="1"/>
  <c r="G90" i="3"/>
  <c r="F90" i="3" s="1"/>
  <c r="G91" i="3"/>
  <c r="F91" i="3" s="1"/>
  <c r="G92" i="3"/>
  <c r="F92" i="3" s="1"/>
  <c r="G93" i="3"/>
  <c r="F93" i="3" s="1"/>
  <c r="G94" i="3"/>
  <c r="F94" i="3" s="1"/>
  <c r="G95" i="3"/>
  <c r="F95" i="3" s="1"/>
  <c r="J83" i="3"/>
  <c r="J76" i="3"/>
  <c r="J84" i="3"/>
  <c r="J92" i="3"/>
  <c r="E52" i="3" l="1"/>
  <c r="D45" i="3"/>
  <c r="E45" i="3" s="1"/>
  <c r="G42" i="3"/>
  <c r="A99" i="3"/>
  <c r="B99" i="3" s="1"/>
  <c r="E56" i="3"/>
  <c r="E55" i="3"/>
  <c r="E54" i="3"/>
  <c r="E53" i="3"/>
  <c r="B55" i="3"/>
  <c r="A55" i="3" s="1"/>
  <c r="B53" i="3"/>
  <c r="A53" i="3" s="1"/>
  <c r="B56" i="3"/>
  <c r="A56" i="3" s="1"/>
  <c r="B54" i="3"/>
  <c r="A54" i="3" s="1"/>
  <c r="B52" i="3"/>
  <c r="A52" i="3" s="1"/>
  <c r="J90" i="3"/>
  <c r="J82" i="3"/>
  <c r="J74" i="3"/>
  <c r="J66" i="3"/>
  <c r="J89" i="3"/>
  <c r="J81" i="3"/>
  <c r="J73" i="3"/>
  <c r="J65" i="3"/>
  <c r="J75" i="3"/>
  <c r="J88" i="3"/>
  <c r="J80" i="3"/>
  <c r="J72" i="3"/>
  <c r="J64" i="3"/>
  <c r="J68" i="3"/>
  <c r="J91" i="3"/>
  <c r="J87" i="3"/>
  <c r="J79" i="3"/>
  <c r="J71" i="3"/>
  <c r="J63" i="3"/>
  <c r="J86" i="3"/>
  <c r="J78" i="3"/>
  <c r="J70" i="3"/>
  <c r="J67" i="3"/>
  <c r="J93" i="3"/>
  <c r="J85" i="3"/>
  <c r="J77" i="3"/>
  <c r="J69" i="3"/>
  <c r="Q4" i="3"/>
  <c r="I69" i="3" l="1"/>
  <c r="I79" i="3"/>
  <c r="I77" i="3"/>
  <c r="I76" i="3"/>
  <c r="I84" i="3"/>
  <c r="I93" i="3"/>
  <c r="I65" i="3"/>
  <c r="I87" i="3"/>
  <c r="I63" i="3"/>
  <c r="I74" i="3"/>
  <c r="I71" i="3"/>
  <c r="D52" i="3"/>
  <c r="G52" i="3" s="1"/>
  <c r="I82" i="3"/>
  <c r="I90" i="3"/>
  <c r="I85" i="3"/>
  <c r="I64" i="3"/>
  <c r="I72" i="3"/>
  <c r="I67" i="3"/>
  <c r="I91" i="3"/>
  <c r="I73" i="3"/>
  <c r="I70" i="3"/>
  <c r="I68" i="3"/>
  <c r="I81" i="3"/>
  <c r="I89" i="3"/>
  <c r="I78" i="3"/>
  <c r="I66" i="3"/>
  <c r="I80" i="3"/>
  <c r="I88" i="3"/>
  <c r="I86" i="3"/>
  <c r="I75" i="3"/>
  <c r="I83" i="3"/>
  <c r="I92" i="3"/>
  <c r="D53" i="3"/>
  <c r="G53" i="3" s="1"/>
  <c r="D54" i="3"/>
  <c r="G54" i="3" s="1"/>
  <c r="D55" i="3"/>
  <c r="G55" i="3" s="1"/>
  <c r="D56" i="3"/>
  <c r="G56" i="3" s="1"/>
  <c r="I1" i="3" l="1"/>
  <c r="H1" i="3" s="1" a="1"/>
  <c r="W20" i="3"/>
  <c r="W21" i="3"/>
  <c r="U21" i="3" l="1"/>
  <c r="U20" i="3"/>
  <c r="S20" i="3"/>
  <c r="S21" i="3"/>
  <c r="E1" i="3" l="1"/>
  <c r="AF34" i="3" l="1"/>
  <c r="AF42" i="3"/>
  <c r="AF35" i="3"/>
  <c r="AF43" i="3"/>
  <c r="AF36" i="3"/>
  <c r="AF37" i="3"/>
  <c r="AF33" i="3"/>
  <c r="AF38" i="3"/>
  <c r="AF39" i="3"/>
  <c r="AF40" i="3"/>
  <c r="AF44" i="3"/>
  <c r="AF41" i="3"/>
  <c r="P50" i="3" a="1"/>
  <c r="P51" i="3" a="1"/>
  <c r="P53" i="3" a="1"/>
  <c r="P46" i="3" a="1"/>
  <c r="P45" i="3" a="1"/>
  <c r="P47" i="3" a="1"/>
  <c r="P49" i="3" a="1"/>
  <c r="P44" i="3" a="1"/>
  <c r="P52" i="3" a="1"/>
  <c r="P48" i="3" a="1"/>
  <c r="G112" i="3"/>
  <c r="C101" i="3" a="1"/>
  <c r="C100" i="3" a="1"/>
  <c r="D101" i="3" a="1"/>
  <c r="E101" i="3" a="1"/>
  <c r="B101" i="3" a="1"/>
  <c r="G111" i="3"/>
  <c r="G104" i="3"/>
  <c r="G113" i="3"/>
  <c r="G105" i="3"/>
  <c r="G106" i="3"/>
  <c r="G114" i="3"/>
  <c r="G110" i="3"/>
  <c r="G107" i="3"/>
  <c r="G103" i="3"/>
  <c r="G108" i="3"/>
  <c r="G109" i="3"/>
  <c r="E2" i="3" a="1"/>
  <c r="H9" i="3"/>
  <c r="H8" i="3"/>
  <c r="D6" i="3"/>
  <c r="A2" i="3"/>
  <c r="D5" i="3"/>
  <c r="D7" i="3"/>
  <c r="D8" i="3"/>
  <c r="D9" i="3"/>
  <c r="D10" i="3"/>
  <c r="D11" i="3"/>
  <c r="D12" i="3"/>
  <c r="D13" i="3"/>
  <c r="D14" i="3"/>
  <c r="D15" i="3"/>
  <c r="D4" i="3"/>
  <c r="C5" i="3"/>
  <c r="C6" i="3"/>
  <c r="C7" i="3"/>
  <c r="C8" i="3"/>
  <c r="C9" i="3"/>
  <c r="C10" i="3"/>
  <c r="C11" i="3"/>
  <c r="C12" i="3"/>
  <c r="C13" i="3"/>
  <c r="C14" i="3"/>
  <c r="C15" i="3"/>
  <c r="C4" i="3"/>
  <c r="C1" i="3"/>
  <c r="Z34" i="3" l="1" a="1"/>
  <c r="Z34" i="3" s="1"/>
  <c r="AA47" i="3" s="1"/>
  <c r="AB47" i="3" s="1"/>
  <c r="Z41" i="3" a="1"/>
  <c r="Z41" i="3" s="1"/>
  <c r="AA54" i="3" s="1"/>
  <c r="AB54" i="3" s="1"/>
  <c r="AC34" i="3" a="1"/>
  <c r="AC34" i="3" s="1"/>
  <c r="AC36" i="3" a="1"/>
  <c r="AC36" i="3" s="1"/>
  <c r="AC38" i="3" a="1"/>
  <c r="AC38" i="3" s="1"/>
  <c r="AC40" i="3" a="1"/>
  <c r="AC40" i="3" s="1"/>
  <c r="AC42" i="3" a="1"/>
  <c r="AC42" i="3" s="1"/>
  <c r="X42" i="3" s="1"/>
  <c r="AC44" i="3" a="1"/>
  <c r="AC44" i="3" s="1"/>
  <c r="AA38" i="3" a="1"/>
  <c r="AA38" i="3" s="1"/>
  <c r="AB36" i="3" a="1"/>
  <c r="AB36" i="3" s="1"/>
  <c r="Z35" i="3" a="1"/>
  <c r="Z35" i="3" s="1"/>
  <c r="AA48" i="3" s="1"/>
  <c r="AB48" i="3" s="1"/>
  <c r="AD34" i="3" a="1"/>
  <c r="AD34" i="3" s="1"/>
  <c r="Y34" i="3" s="1"/>
  <c r="AD36" i="3" a="1"/>
  <c r="AD36" i="3" s="1"/>
  <c r="AD38" i="3" a="1"/>
  <c r="AD38" i="3" s="1"/>
  <c r="AD40" i="3" a="1"/>
  <c r="AD40" i="3" s="1"/>
  <c r="AD42" i="3" a="1"/>
  <c r="AD42" i="3" s="1"/>
  <c r="AD44" i="3" a="1"/>
  <c r="AD44" i="3" s="1"/>
  <c r="AB33" i="3" a="1"/>
  <c r="AB33" i="3" s="1"/>
  <c r="AA40" i="3" a="1"/>
  <c r="AA40" i="3" s="1"/>
  <c r="AB38" i="3" a="1"/>
  <c r="AB38" i="3" s="1"/>
  <c r="Z36" i="3" a="1"/>
  <c r="Z36" i="3" s="1"/>
  <c r="AA49" i="3" s="1"/>
  <c r="AB49" i="3" s="1"/>
  <c r="Z42" i="3" a="1"/>
  <c r="Z42" i="3" s="1"/>
  <c r="AA55" i="3" s="1"/>
  <c r="AB55" i="3" s="1"/>
  <c r="AA35" i="3" a="1"/>
  <c r="AA35" i="3" s="1"/>
  <c r="V35" i="3" s="1"/>
  <c r="AA37" i="3" a="1"/>
  <c r="AA37" i="3" s="1"/>
  <c r="AA39" i="3" a="1"/>
  <c r="AA39" i="3" s="1"/>
  <c r="AA41" i="3" a="1"/>
  <c r="AA41" i="3" s="1"/>
  <c r="V41" i="3" s="1"/>
  <c r="AA43" i="3" a="1"/>
  <c r="AA43" i="3" s="1"/>
  <c r="AC33" i="3" a="1"/>
  <c r="AC33" i="3" s="1"/>
  <c r="AA44" i="3" a="1"/>
  <c r="AA44" i="3" s="1"/>
  <c r="AB42" i="3" a="1"/>
  <c r="AB42" i="3" s="1"/>
  <c r="W42" i="3" s="1"/>
  <c r="Z37" i="3" a="1"/>
  <c r="Z37" i="3" s="1"/>
  <c r="AA50" i="3" s="1"/>
  <c r="AB50" i="3" s="1"/>
  <c r="Z43" i="3" a="1"/>
  <c r="Z43" i="3" s="1"/>
  <c r="AA56" i="3" s="1"/>
  <c r="AB56" i="3" s="1"/>
  <c r="AB35" i="3" a="1"/>
  <c r="AB35" i="3" s="1"/>
  <c r="W35" i="3" s="1"/>
  <c r="AB37" i="3" a="1"/>
  <c r="AB37" i="3" s="1"/>
  <c r="AB39" i="3" a="1"/>
  <c r="AB39" i="3" s="1"/>
  <c r="AB41" i="3" a="1"/>
  <c r="AB41" i="3" s="1"/>
  <c r="W41" i="3" s="1"/>
  <c r="AB43" i="3" a="1"/>
  <c r="AB43" i="3" s="1"/>
  <c r="AA34" i="3" a="1"/>
  <c r="AA34" i="3" s="1"/>
  <c r="V34" i="3" s="1"/>
  <c r="Z40" i="3" a="1"/>
  <c r="Z40" i="3" s="1"/>
  <c r="AA53" i="3" s="1"/>
  <c r="AB53" i="3" s="1"/>
  <c r="AB44" i="3" a="1"/>
  <c r="AB44" i="3" s="1"/>
  <c r="Z44" i="3" a="1"/>
  <c r="Z44" i="3" s="1"/>
  <c r="AA57" i="3" s="1"/>
  <c r="AB57" i="3" s="1"/>
  <c r="AC35" i="3" a="1"/>
  <c r="AC35" i="3" s="1"/>
  <c r="X35" i="3" s="1"/>
  <c r="AC37" i="3" a="1"/>
  <c r="AC37" i="3" s="1"/>
  <c r="AC39" i="3" a="1"/>
  <c r="AC39" i="3" s="1"/>
  <c r="AC41" i="3" a="1"/>
  <c r="AC41" i="3" s="1"/>
  <c r="X41" i="3" s="1"/>
  <c r="AC43" i="3" a="1"/>
  <c r="AC43" i="3" s="1"/>
  <c r="AD33" i="3" a="1"/>
  <c r="AD33" i="3" s="1"/>
  <c r="Y33" i="3" s="1"/>
  <c r="Z39" i="3" a="1"/>
  <c r="Z39" i="3" s="1"/>
  <c r="AA52" i="3" s="1"/>
  <c r="AB52" i="3" s="1"/>
  <c r="AA42" i="3" a="1"/>
  <c r="AA42" i="3" s="1"/>
  <c r="V42" i="3" s="1"/>
  <c r="AB40" i="3" a="1"/>
  <c r="AB40" i="3" s="1"/>
  <c r="Z38" i="3" a="1"/>
  <c r="Z38" i="3" s="1"/>
  <c r="AA51" i="3" s="1"/>
  <c r="AB51" i="3" s="1"/>
  <c r="Z33" i="3" a="1"/>
  <c r="Z33" i="3" s="1"/>
  <c r="AA46" i="3" s="1"/>
  <c r="AB46" i="3" s="1"/>
  <c r="AD35" i="3" a="1"/>
  <c r="AD35" i="3" s="1"/>
  <c r="Y35" i="3" s="1"/>
  <c r="AD37" i="3" a="1"/>
  <c r="AD37" i="3" s="1"/>
  <c r="AD39" i="3" a="1"/>
  <c r="AD39" i="3" s="1"/>
  <c r="Y39" i="3" s="1"/>
  <c r="AD41" i="3" a="1"/>
  <c r="AD41" i="3" s="1"/>
  <c r="Y41" i="3" s="1"/>
  <c r="AD43" i="3" a="1"/>
  <c r="AD43" i="3" s="1"/>
  <c r="AA33" i="3" a="1"/>
  <c r="AA33" i="3" s="1"/>
  <c r="AA36" i="3" a="1"/>
  <c r="AA36" i="3" s="1"/>
  <c r="V36" i="3" s="1"/>
  <c r="AB34" i="3" a="1"/>
  <c r="AB34" i="3" s="1"/>
  <c r="W34" i="3" s="1"/>
  <c r="R26" i="3" a="1"/>
  <c r="R26" i="3" s="1"/>
  <c r="V33" i="3"/>
  <c r="N42" i="3" a="1"/>
  <c r="N42" i="3" s="1"/>
  <c r="T49" i="3" a="1"/>
  <c r="T49" i="3" s="1"/>
  <c r="T39" i="3" a="1"/>
  <c r="T39" i="3" s="1"/>
  <c r="T45" i="3" a="1"/>
  <c r="T45" i="3" s="1"/>
  <c r="T43" i="3" a="1"/>
  <c r="T43" i="3" s="1"/>
  <c r="T41" i="3" a="1"/>
  <c r="T41" i="3" s="1"/>
  <c r="T31" i="3" a="1"/>
  <c r="T31" i="3" s="1"/>
  <c r="T37" i="3" a="1"/>
  <c r="T37" i="3" s="1"/>
  <c r="T35" i="3" a="1"/>
  <c r="T35" i="3" s="1"/>
  <c r="T33" i="3" a="1"/>
  <c r="T33" i="3" s="1"/>
  <c r="T50" i="3" a="1"/>
  <c r="T50" i="3" s="1"/>
  <c r="T29" i="3" a="1"/>
  <c r="T29" i="3" s="1"/>
  <c r="T27" i="3" a="1"/>
  <c r="T27" i="3" s="1"/>
  <c r="T42" i="3" a="1"/>
  <c r="T42" i="3" s="1"/>
  <c r="T26" i="3" a="1"/>
  <c r="T26" i="3" s="1"/>
  <c r="T52" i="3" a="1"/>
  <c r="T52" i="3" s="1"/>
  <c r="T34" i="3" a="1"/>
  <c r="T34" i="3" s="1"/>
  <c r="T48" i="3" a="1"/>
  <c r="T48" i="3" s="1"/>
  <c r="T46" i="3" a="1"/>
  <c r="T46" i="3" s="1"/>
  <c r="T44" i="3" a="1"/>
  <c r="T44" i="3" s="1"/>
  <c r="T30" i="3" a="1"/>
  <c r="T30" i="3" s="1"/>
  <c r="T40" i="3" a="1"/>
  <c r="T40" i="3" s="1"/>
  <c r="T38" i="3" a="1"/>
  <c r="T38" i="3" s="1"/>
  <c r="T36" i="3" a="1"/>
  <c r="T36" i="3" s="1"/>
  <c r="T32" i="3" a="1"/>
  <c r="T32" i="3" s="1"/>
  <c r="T47" i="3" a="1"/>
  <c r="T47" i="3" s="1"/>
  <c r="T53" i="3" a="1"/>
  <c r="T53" i="3" s="1"/>
  <c r="T51" i="3" a="1"/>
  <c r="T51" i="3" s="1"/>
  <c r="T28" i="3" a="1"/>
  <c r="T28" i="3" s="1"/>
  <c r="R39" i="3" a="1"/>
  <c r="R39" i="3" s="1"/>
  <c r="R50" i="3" a="1"/>
  <c r="R50" i="3" s="1"/>
  <c r="R43" i="3" a="1"/>
  <c r="R43" i="3" s="1"/>
  <c r="R30" i="3" a="1"/>
  <c r="R30" i="3" s="1"/>
  <c r="R32" i="3" a="1"/>
  <c r="R32" i="3" s="1"/>
  <c r="R46" i="3" a="1"/>
  <c r="R46" i="3" s="1"/>
  <c r="R41" i="3" a="1"/>
  <c r="R41" i="3" s="1"/>
  <c r="R40" i="3" a="1"/>
  <c r="R40" i="3" s="1"/>
  <c r="R34" i="3" a="1"/>
  <c r="R34" i="3" s="1"/>
  <c r="R27" i="3" a="1"/>
  <c r="R27" i="3" s="1"/>
  <c r="R28" i="3" a="1"/>
  <c r="R28" i="3" s="1"/>
  <c r="R42" i="3" a="1"/>
  <c r="R42" i="3" s="1"/>
  <c r="R33" i="3" a="1"/>
  <c r="R33" i="3" s="1"/>
  <c r="R48" i="3" a="1"/>
  <c r="R48" i="3" s="1"/>
  <c r="R38" i="3" a="1"/>
  <c r="R38" i="3" s="1"/>
  <c r="R37" i="3" a="1"/>
  <c r="R37" i="3" s="1"/>
  <c r="R29" i="3" a="1"/>
  <c r="R29" i="3" s="1"/>
  <c r="R35" i="3" a="1"/>
  <c r="R35" i="3" s="1"/>
  <c r="R44" i="3" a="1"/>
  <c r="R44" i="3" s="1"/>
  <c r="R52" i="3" a="1"/>
  <c r="R52" i="3" s="1"/>
  <c r="R47" i="3" a="1"/>
  <c r="R47" i="3" s="1"/>
  <c r="R49" i="3" a="1"/>
  <c r="R49" i="3" s="1"/>
  <c r="R31" i="3" a="1"/>
  <c r="R31" i="3" s="1"/>
  <c r="R53" i="3" a="1"/>
  <c r="R53" i="3" s="1"/>
  <c r="R51" i="3" a="1"/>
  <c r="R51" i="3" s="1"/>
  <c r="R45" i="3" a="1"/>
  <c r="R45" i="3" s="1"/>
  <c r="R36" i="3" a="1"/>
  <c r="R36" i="3" s="1"/>
  <c r="AI41" i="3" a="1"/>
  <c r="AI41" i="3" s="1"/>
  <c r="AI29" i="3" a="1"/>
  <c r="AI29" i="3" s="1"/>
  <c r="AH32" i="3" a="1"/>
  <c r="AH32" i="3" s="1"/>
  <c r="AI39" i="3" a="1"/>
  <c r="AI39" i="3" s="1"/>
  <c r="AH26" i="3" a="1"/>
  <c r="AH26" i="3" s="1"/>
  <c r="AH38" i="3" a="1"/>
  <c r="AH38" i="3" s="1"/>
  <c r="AH30" i="3" a="1"/>
  <c r="AH30" i="3" s="1"/>
  <c r="AI45" i="3" a="1"/>
  <c r="AI45" i="3" s="1"/>
  <c r="AI48" i="3" a="1"/>
  <c r="AI48" i="3" s="1"/>
  <c r="AH42" i="3" a="1"/>
  <c r="AH42" i="3" s="1"/>
  <c r="AI37" i="3" a="1"/>
  <c r="AI37" i="3" s="1"/>
  <c r="AI40" i="3" a="1"/>
  <c r="AI40" i="3" s="1"/>
  <c r="AI31" i="3" a="1"/>
  <c r="AI31" i="3" s="1"/>
  <c r="AN35" i="3" a="1"/>
  <c r="AN35" i="3" s="1"/>
  <c r="AN39" i="3" a="1"/>
  <c r="AN39" i="3" s="1"/>
  <c r="AN45" i="3" a="1"/>
  <c r="AN45" i="3" s="1"/>
  <c r="AN49" i="3" a="1"/>
  <c r="AN49" i="3" s="1"/>
  <c r="AM37" i="3" a="1"/>
  <c r="AM46" i="3" a="1"/>
  <c r="AN46" i="3" a="1"/>
  <c r="AN46" i="3" s="1"/>
  <c r="AO46" i="3" a="1"/>
  <c r="AO31" i="3" a="1"/>
  <c r="AO42" i="3" a="1"/>
  <c r="AO34" i="3" a="1"/>
  <c r="N29" i="3" a="1"/>
  <c r="N29" i="3" s="1"/>
  <c r="N52" i="3" a="1"/>
  <c r="N52" i="3" s="1"/>
  <c r="N46" i="3" a="1"/>
  <c r="N46" i="3" s="1"/>
  <c r="AH29" i="3" a="1"/>
  <c r="AH29" i="3" s="1"/>
  <c r="AH39" i="3" a="1"/>
  <c r="AH39" i="3" s="1"/>
  <c r="AH53" i="3" a="1"/>
  <c r="AH53" i="3" s="1"/>
  <c r="AI46" i="3" a="1"/>
  <c r="AI46" i="3" s="1"/>
  <c r="AH47" i="3" a="1"/>
  <c r="AH47" i="3" s="1"/>
  <c r="AM39" i="3" a="1"/>
  <c r="AM44" i="3" a="1"/>
  <c r="AM49" i="3" a="1"/>
  <c r="AM52" i="3" a="1"/>
  <c r="AN29" i="3" a="1"/>
  <c r="AN29" i="3" s="1"/>
  <c r="AN43" i="3" a="1"/>
  <c r="AN43" i="3" s="1"/>
  <c r="AN30" i="3" a="1"/>
  <c r="AN30" i="3" s="1"/>
  <c r="AO51" i="3" a="1"/>
  <c r="AO50" i="3" a="1"/>
  <c r="AO35" i="3" a="1"/>
  <c r="AO27" i="3" a="1"/>
  <c r="N27" i="3" a="1"/>
  <c r="N27" i="3" s="1"/>
  <c r="N53" i="3" a="1"/>
  <c r="N53" i="3" s="1"/>
  <c r="N48" i="3" a="1"/>
  <c r="N48" i="3" s="1"/>
  <c r="AI50" i="3" a="1"/>
  <c r="AI50" i="3" s="1"/>
  <c r="AI36" i="3" a="1"/>
  <c r="AI36" i="3" s="1"/>
  <c r="AH31" i="3" a="1"/>
  <c r="AH31" i="3" s="1"/>
  <c r="AH45" i="3" a="1"/>
  <c r="AH45" i="3" s="1"/>
  <c r="AI52" i="3" a="1"/>
  <c r="AI52" i="3" s="1"/>
  <c r="AI42" i="3" a="1"/>
  <c r="AI42" i="3" s="1"/>
  <c r="AH37" i="3" a="1"/>
  <c r="AH37" i="3" s="1"/>
  <c r="AH28" i="3" a="1"/>
  <c r="AH28" i="3" s="1"/>
  <c r="AN44" i="3" a="1"/>
  <c r="AN44" i="3" s="1"/>
  <c r="AN48" i="3" a="1"/>
  <c r="AN48" i="3" s="1"/>
  <c r="AN52" i="3" a="1"/>
  <c r="AN52" i="3" s="1"/>
  <c r="AM33" i="3" a="1"/>
  <c r="AN33" i="3" a="1"/>
  <c r="AN33" i="3" s="1"/>
  <c r="AM47" i="3" a="1"/>
  <c r="AM43" i="3" a="1"/>
  <c r="AO45" i="3" a="1"/>
  <c r="AO43" i="3" a="1"/>
  <c r="AO29" i="3" a="1"/>
  <c r="N51" i="3" a="1"/>
  <c r="N51" i="3" s="1"/>
  <c r="N28" i="3" a="1"/>
  <c r="N28" i="3" s="1"/>
  <c r="N35" i="3" a="1"/>
  <c r="N35" i="3" s="1"/>
  <c r="N36" i="3" a="1"/>
  <c r="N36" i="3" s="1"/>
  <c r="AH35" i="3" a="1"/>
  <c r="AH35" i="3" s="1"/>
  <c r="AI33" i="3" a="1"/>
  <c r="AI33" i="3" s="1"/>
  <c r="AH27" i="3" a="1"/>
  <c r="AH27" i="3" s="1"/>
  <c r="AI53" i="3" a="1"/>
  <c r="AI53" i="3" s="1"/>
  <c r="AI44" i="3" a="1"/>
  <c r="AI44" i="3" s="1"/>
  <c r="AM48" i="3" a="1"/>
  <c r="AM51" i="3" a="1"/>
  <c r="AM28" i="3" a="1"/>
  <c r="AM41" i="3" a="1"/>
  <c r="AN37" i="3" a="1"/>
  <c r="AN37" i="3" s="1"/>
  <c r="AM34" i="3" a="1"/>
  <c r="AN47" i="3" a="1"/>
  <c r="AN47" i="3" s="1"/>
  <c r="AO32" i="3" a="1"/>
  <c r="AO37" i="3" a="1"/>
  <c r="AO47" i="3" a="1"/>
  <c r="N49" i="3" a="1"/>
  <c r="N49" i="3" s="1"/>
  <c r="N41" i="3" a="1"/>
  <c r="N41" i="3" s="1"/>
  <c r="N26" i="3" a="1"/>
  <c r="N26" i="3" s="1"/>
  <c r="J102" i="3" s="1"/>
  <c r="N43" i="3" a="1"/>
  <c r="N43" i="3" s="1"/>
  <c r="AI47" i="3" a="1"/>
  <c r="AI47" i="3" s="1"/>
  <c r="AH50" i="3" a="1"/>
  <c r="AH50" i="3" s="1"/>
  <c r="AH36" i="3" a="1"/>
  <c r="AH36" i="3" s="1"/>
  <c r="AI28" i="3" a="1"/>
  <c r="AI28" i="3" s="1"/>
  <c r="AI51" i="3" a="1"/>
  <c r="AI51" i="3" s="1"/>
  <c r="AI49" i="3" a="1"/>
  <c r="AI49" i="3" s="1"/>
  <c r="AH52" i="3" a="1"/>
  <c r="AH52" i="3" s="1"/>
  <c r="AI43" i="3" a="1"/>
  <c r="AI43" i="3" s="1"/>
  <c r="AH34" i="3" a="1"/>
  <c r="AH34" i="3" s="1"/>
  <c r="AN51" i="3" a="1"/>
  <c r="AN51" i="3" s="1"/>
  <c r="AN28" i="3" a="1"/>
  <c r="AN28" i="3" s="1"/>
  <c r="AN32" i="3" a="1"/>
  <c r="AN32" i="3" s="1"/>
  <c r="AM38" i="3" a="1"/>
  <c r="AN41" i="3" a="1"/>
  <c r="AN41" i="3" s="1"/>
  <c r="AM42" i="3" a="1"/>
  <c r="AN34" i="3" a="1"/>
  <c r="AN34" i="3" s="1"/>
  <c r="AO52" i="3" a="1"/>
  <c r="AO49" i="3" a="1"/>
  <c r="AO41" i="3" a="1"/>
  <c r="N38" i="3" a="1"/>
  <c r="N38" i="3" s="1"/>
  <c r="N39" i="3" a="1"/>
  <c r="N39" i="3" s="1"/>
  <c r="N31" i="3" a="1"/>
  <c r="N31" i="3" s="1"/>
  <c r="N44" i="3" a="1"/>
  <c r="N44" i="3" s="1"/>
  <c r="AI32" i="3" a="1"/>
  <c r="AI32" i="3" s="1"/>
  <c r="AI26" i="3" a="1"/>
  <c r="AI26" i="3" s="1"/>
  <c r="AH33" i="3" a="1"/>
  <c r="AH33" i="3" s="1"/>
  <c r="AI38" i="3" a="1"/>
  <c r="AI38" i="3" s="1"/>
  <c r="AI27" i="3" a="1"/>
  <c r="AI27" i="3" s="1"/>
  <c r="AH41" i="3" a="1"/>
  <c r="AH41" i="3" s="1"/>
  <c r="AM27" i="3" a="1"/>
  <c r="AM32" i="3" a="1"/>
  <c r="AM36" i="3" a="1"/>
  <c r="AM50" i="3" a="1"/>
  <c r="AN38" i="3" a="1"/>
  <c r="AN38" i="3" s="1"/>
  <c r="AM26" i="3" a="1"/>
  <c r="AN42" i="3" a="1"/>
  <c r="AN42" i="3" s="1"/>
  <c r="AO26" i="3" a="1"/>
  <c r="AO36" i="3" a="1"/>
  <c r="AO28" i="3" a="1"/>
  <c r="N34" i="3" a="1"/>
  <c r="N34" i="3" s="1"/>
  <c r="N40" i="3" a="1"/>
  <c r="N40" i="3" s="1"/>
  <c r="N45" i="3" a="1"/>
  <c r="N45" i="3" s="1"/>
  <c r="K34" i="3"/>
  <c r="AJ34" i="3" a="1"/>
  <c r="AJ34" i="3" s="1"/>
  <c r="AJ42" i="3" a="1"/>
  <c r="AJ42" i="3" s="1"/>
  <c r="AJ50" i="3" a="1"/>
  <c r="AJ50" i="3" s="1"/>
  <c r="K32" i="3" a="1"/>
  <c r="K32" i="3" s="1"/>
  <c r="K40" i="3" a="1"/>
  <c r="K40" i="3" s="1"/>
  <c r="K48" i="3" a="1"/>
  <c r="AJ27" i="3" a="1"/>
  <c r="AJ27" i="3" s="1"/>
  <c r="AJ35" i="3" a="1"/>
  <c r="AJ35" i="3" s="1"/>
  <c r="AJ43" i="3" a="1"/>
  <c r="AJ43" i="3" s="1"/>
  <c r="AJ51" i="3" a="1"/>
  <c r="AJ51" i="3" s="1"/>
  <c r="K33" i="3" a="1"/>
  <c r="K41" i="3" a="1"/>
  <c r="K41" i="3" s="1"/>
  <c r="K49" i="3" a="1"/>
  <c r="K49" i="3" s="1"/>
  <c r="K26" i="3" a="1"/>
  <c r="AJ28" i="3" a="1"/>
  <c r="AJ28" i="3" s="1"/>
  <c r="AJ36" i="3" a="1"/>
  <c r="AJ36" i="3" s="1"/>
  <c r="AJ44" i="3" a="1"/>
  <c r="AJ44" i="3" s="1"/>
  <c r="AJ52" i="3" a="1"/>
  <c r="AJ52" i="3" s="1"/>
  <c r="K34" i="3" a="1"/>
  <c r="K42" i="3" a="1"/>
  <c r="K42" i="3" s="1"/>
  <c r="K50" i="3" a="1"/>
  <c r="K50" i="3" s="1"/>
  <c r="AJ29" i="3" a="1"/>
  <c r="AJ29" i="3" s="1"/>
  <c r="AJ37" i="3" a="1"/>
  <c r="AJ37" i="3" s="1"/>
  <c r="AJ45" i="3" a="1"/>
  <c r="AJ45" i="3" s="1"/>
  <c r="AJ53" i="3" a="1"/>
  <c r="AJ53" i="3" s="1"/>
  <c r="K27" i="3" a="1"/>
  <c r="K35" i="3" a="1"/>
  <c r="K43" i="3" a="1"/>
  <c r="K43" i="3" s="1"/>
  <c r="K51" i="3" a="1"/>
  <c r="K51" i="3" s="1"/>
  <c r="AJ30" i="3" a="1"/>
  <c r="AJ30" i="3" s="1"/>
  <c r="AJ38" i="3" a="1"/>
  <c r="AJ38" i="3" s="1"/>
  <c r="AJ46" i="3" a="1"/>
  <c r="AJ46" i="3" s="1"/>
  <c r="K28" i="3" a="1"/>
  <c r="K36" i="3" a="1"/>
  <c r="K44" i="3" a="1"/>
  <c r="K52" i="3" a="1"/>
  <c r="K52" i="3" s="1"/>
  <c r="AJ31" i="3" a="1"/>
  <c r="AJ31" i="3" s="1"/>
  <c r="AJ39" i="3" a="1"/>
  <c r="AJ39" i="3" s="1"/>
  <c r="AJ47" i="3" a="1"/>
  <c r="AJ47" i="3" s="1"/>
  <c r="K29" i="3" a="1"/>
  <c r="K29" i="3" s="1"/>
  <c r="K37" i="3" a="1"/>
  <c r="K45" i="3" a="1"/>
  <c r="K53" i="3" a="1"/>
  <c r="AJ32" i="3" a="1"/>
  <c r="AJ32" i="3" s="1"/>
  <c r="AJ40" i="3" a="1"/>
  <c r="AJ40" i="3" s="1"/>
  <c r="AJ48" i="3" a="1"/>
  <c r="AJ48" i="3" s="1"/>
  <c r="K30" i="3" a="1"/>
  <c r="K38" i="3" a="1"/>
  <c r="K38" i="3" s="1"/>
  <c r="K46" i="3" a="1"/>
  <c r="AJ33" i="3" a="1"/>
  <c r="AJ33" i="3" s="1"/>
  <c r="AJ41" i="3" a="1"/>
  <c r="AJ41" i="3" s="1"/>
  <c r="AJ49" i="3" a="1"/>
  <c r="AJ49" i="3" s="1"/>
  <c r="AJ26" i="3" a="1"/>
  <c r="AJ26" i="3" s="1"/>
  <c r="K31" i="3" a="1"/>
  <c r="K31" i="3" s="1"/>
  <c r="K39" i="3" a="1"/>
  <c r="K47" i="3" a="1"/>
  <c r="K47" i="3" s="1"/>
  <c r="AH44" i="3" a="1"/>
  <c r="AH44" i="3" s="1"/>
  <c r="AI35" i="3" a="1"/>
  <c r="AI35" i="3" s="1"/>
  <c r="AI34" i="3" a="1"/>
  <c r="AI34" i="3" s="1"/>
  <c r="AH48" i="3" a="1"/>
  <c r="AH48" i="3" s="1"/>
  <c r="AH51" i="3" a="1"/>
  <c r="AH51" i="3" s="1"/>
  <c r="AH49" i="3" a="1"/>
  <c r="AH49" i="3" s="1"/>
  <c r="AH40" i="3" a="1"/>
  <c r="AH40" i="3" s="1"/>
  <c r="AH43" i="3" a="1"/>
  <c r="AH43" i="3" s="1"/>
  <c r="AI30" i="3" a="1"/>
  <c r="AI30" i="3" s="1"/>
  <c r="AN27" i="3" a="1"/>
  <c r="AN27" i="3" s="1"/>
  <c r="AN31" i="3" a="1"/>
  <c r="AN31" i="3" s="1"/>
  <c r="AN36" i="3" a="1"/>
  <c r="AN36" i="3" s="1"/>
  <c r="AN40" i="3" a="1"/>
  <c r="AN40" i="3" s="1"/>
  <c r="AN53" i="3" a="1"/>
  <c r="AN53" i="3" s="1"/>
  <c r="AN50" i="3" a="1"/>
  <c r="AN50" i="3" s="1"/>
  <c r="AM30" i="3" a="1"/>
  <c r="AO39" i="3" a="1"/>
  <c r="AO44" i="3" a="1"/>
  <c r="AO30" i="3" a="1"/>
  <c r="AO53" i="3" a="1"/>
  <c r="N47" i="3" a="1"/>
  <c r="N47" i="3" s="1"/>
  <c r="N32" i="3" a="1"/>
  <c r="N32" i="3" s="1"/>
  <c r="N33" i="3" a="1"/>
  <c r="N33" i="3" s="1"/>
  <c r="AH46" i="3" a="1"/>
  <c r="AH46" i="3" s="1"/>
  <c r="AM31" i="3" a="1"/>
  <c r="AM35" i="3" a="1"/>
  <c r="AM40" i="3" a="1"/>
  <c r="AM45" i="3" a="1"/>
  <c r="AM29" i="3" a="1"/>
  <c r="AM53" i="3" a="1"/>
  <c r="AN26" i="3" a="1"/>
  <c r="AN26" i="3" s="1"/>
  <c r="AO33" i="3" a="1"/>
  <c r="AO38" i="3" a="1"/>
  <c r="AO48" i="3" a="1"/>
  <c r="AO40" i="3" a="1"/>
  <c r="N50" i="3" a="1"/>
  <c r="N50" i="3" s="1"/>
  <c r="N30" i="3" a="1"/>
  <c r="N30" i="3" s="1"/>
  <c r="N37" i="3" a="1"/>
  <c r="N37" i="3" s="1"/>
  <c r="K33" i="3"/>
  <c r="K36" i="3"/>
  <c r="K35" i="3"/>
  <c r="K37" i="3"/>
  <c r="K53" i="3"/>
  <c r="K39" i="3"/>
  <c r="K26" i="3"/>
  <c r="K28" i="3"/>
  <c r="K44" i="3"/>
  <c r="K48" i="3"/>
  <c r="K30" i="3"/>
  <c r="K46" i="3"/>
  <c r="K27" i="3"/>
  <c r="K45" i="3"/>
  <c r="G27" i="3"/>
  <c r="G35" i="3"/>
  <c r="G33" i="3"/>
  <c r="G28" i="3"/>
  <c r="G36" i="3"/>
  <c r="G30" i="3"/>
  <c r="G26" i="3"/>
  <c r="G31" i="3"/>
  <c r="G29" i="3"/>
  <c r="G37" i="3"/>
  <c r="G32" i="3"/>
  <c r="G34" i="3"/>
  <c r="I8" i="3" a="1"/>
  <c r="F11" i="3"/>
  <c r="E10" i="3"/>
  <c r="F4" i="3"/>
  <c r="E8" i="3"/>
  <c r="I9" i="3" a="1"/>
  <c r="E9" i="3"/>
  <c r="E15" i="3"/>
  <c r="E7" i="3"/>
  <c r="E14" i="3"/>
  <c r="E5" i="3"/>
  <c r="E13" i="3"/>
  <c r="E12" i="3"/>
  <c r="E6" i="3"/>
  <c r="E11" i="3"/>
  <c r="F7" i="3"/>
  <c r="F15" i="3"/>
  <c r="F14" i="3"/>
  <c r="F10" i="3"/>
  <c r="F6" i="3"/>
  <c r="F13" i="3"/>
  <c r="F9" i="3"/>
  <c r="F5" i="3"/>
  <c r="E4" i="3"/>
  <c r="F12" i="3"/>
  <c r="F8" i="3"/>
  <c r="W44" i="3" l="1"/>
  <c r="V37" i="3"/>
  <c r="Y42" i="3"/>
  <c r="X44" i="3"/>
  <c r="Y40" i="3"/>
  <c r="Y37" i="3"/>
  <c r="X43" i="3"/>
  <c r="X27" i="3" a="1"/>
  <c r="Y38" i="3"/>
  <c r="X40" i="3"/>
  <c r="W43" i="3"/>
  <c r="W27" i="3" a="1"/>
  <c r="V44" i="3"/>
  <c r="Y36" i="3"/>
  <c r="X38" i="3"/>
  <c r="X39" i="3"/>
  <c r="X33" i="3"/>
  <c r="W38" i="3"/>
  <c r="X36" i="3"/>
  <c r="X37" i="3"/>
  <c r="W39" i="3"/>
  <c r="V43" i="3"/>
  <c r="V27" i="3" a="1"/>
  <c r="V40" i="3"/>
  <c r="X34" i="3"/>
  <c r="W40" i="3"/>
  <c r="W37" i="3"/>
  <c r="W33" i="3"/>
  <c r="W36" i="3"/>
  <c r="Y43" i="3"/>
  <c r="Y27" i="3" a="1"/>
  <c r="V39" i="3"/>
  <c r="Y44" i="3"/>
  <c r="V38" i="3"/>
  <c r="H4" i="3" a="1"/>
  <c r="K9" i="3" s="1"/>
  <c r="H55" i="3" a="1"/>
  <c r="H56" i="3" a="1"/>
  <c r="H54" i="3" a="1"/>
  <c r="I4" i="3" a="1"/>
  <c r="J55" i="3" a="1"/>
  <c r="I56" i="3" a="1"/>
  <c r="I54" i="3" a="1"/>
  <c r="AD27" i="3" l="1"/>
  <c r="R18" i="3"/>
  <c r="AD19" i="3"/>
  <c r="AA27" i="3"/>
  <c r="V28" i="3"/>
  <c r="AA19" i="3"/>
  <c r="X18" i="3"/>
  <c r="X19" i="3" s="1"/>
  <c r="AD21" i="3" s="1"/>
  <c r="AB27" i="3"/>
  <c r="AB19" i="3"/>
  <c r="W28" i="3"/>
  <c r="V18" i="3"/>
  <c r="AC27" i="3"/>
  <c r="X28" i="3"/>
  <c r="AC19" i="3"/>
  <c r="T18" i="3"/>
  <c r="I54" i="3"/>
  <c r="I56" i="3"/>
  <c r="R56" i="3" s="1" a="1"/>
  <c r="R56" i="3" s="1"/>
  <c r="J55" i="3"/>
  <c r="K54" i="3" a="1"/>
  <c r="K54" i="3" s="1"/>
  <c r="AJ54" i="3" a="1"/>
  <c r="AJ54" i="3" s="1"/>
  <c r="K56" i="3" a="1"/>
  <c r="K56" i="3" s="1"/>
  <c r="AJ56" i="3" a="1"/>
  <c r="AJ56" i="3" s="1"/>
  <c r="K55" i="3" a="1"/>
  <c r="K55" i="3" s="1"/>
  <c r="AJ55" i="3" a="1"/>
  <c r="AJ55" i="3" s="1"/>
  <c r="AL54" i="3"/>
  <c r="AO54" i="3" a="1"/>
  <c r="AL56" i="3"/>
  <c r="AO56" i="3" a="1"/>
  <c r="AL55" i="3"/>
  <c r="AO55" i="3" a="1"/>
  <c r="AG54" i="3"/>
  <c r="AG55" i="3"/>
  <c r="AG56" i="3"/>
  <c r="M54" i="3"/>
  <c r="O54" i="3" s="1" a="1"/>
  <c r="Q54" i="3"/>
  <c r="M56" i="3"/>
  <c r="O56" i="3" s="1" a="1"/>
  <c r="Q56" i="3"/>
  <c r="M55" i="3"/>
  <c r="O55" i="3" s="1" a="1"/>
  <c r="Q55" i="3"/>
  <c r="L9" i="3"/>
  <c r="J56" i="3" a="1"/>
  <c r="J54" i="3" a="1"/>
  <c r="I55" i="3" a="1"/>
  <c r="J56" i="3" l="1"/>
  <c r="U18" i="3"/>
  <c r="T19" i="3"/>
  <c r="U19" i="3" s="1"/>
  <c r="V19" i="3"/>
  <c r="W18" i="3"/>
  <c r="R19" i="3"/>
  <c r="S18" i="3"/>
  <c r="I55" i="3"/>
  <c r="R55" i="3" s="1" a="1"/>
  <c r="R55" i="3" s="1"/>
  <c r="J54" i="3"/>
  <c r="J57" i="3" s="1"/>
  <c r="T56" i="3" a="1"/>
  <c r="T56" i="3" s="1"/>
  <c r="T54" i="3" a="1"/>
  <c r="T54" i="3" s="1"/>
  <c r="T55" i="3" a="1"/>
  <c r="T55" i="3" s="1"/>
  <c r="L54" i="3"/>
  <c r="R54" i="3" a="1"/>
  <c r="R54" i="3" s="1"/>
  <c r="AH54" i="3" a="1"/>
  <c r="AH54" i="3" s="1"/>
  <c r="AI54" i="3" a="1"/>
  <c r="AI54" i="3" s="1"/>
  <c r="AN54" i="3" a="1"/>
  <c r="AN54" i="3" s="1"/>
  <c r="AM54" i="3" a="1"/>
  <c r="N54" i="3" a="1"/>
  <c r="N54" i="3" s="1"/>
  <c r="P54" i="3" a="1"/>
  <c r="P56" i="3" a="1"/>
  <c r="L56" i="3"/>
  <c r="AN56" i="3" a="1"/>
  <c r="AN56" i="3" s="1"/>
  <c r="AM56" i="3" a="1"/>
  <c r="N56" i="3" a="1"/>
  <c r="N56" i="3" s="1"/>
  <c r="AH56" i="3" a="1"/>
  <c r="AH56" i="3" s="1"/>
  <c r="AI56" i="3" a="1"/>
  <c r="AI56" i="3" s="1"/>
  <c r="P9" i="3"/>
  <c r="P8" i="3"/>
  <c r="AM55" i="3" l="1" a="1"/>
  <c r="I57" i="3"/>
  <c r="I58" i="3" s="1"/>
  <c r="I59" i="3" s="1"/>
  <c r="J59" i="3" s="1"/>
  <c r="AI55" i="3" a="1"/>
  <c r="AI55" i="3" s="1"/>
  <c r="AH55" i="3" a="1"/>
  <c r="AH55" i="3" s="1"/>
  <c r="L55" i="3"/>
  <c r="L1" i="3" s="1"/>
  <c r="AB21" i="3"/>
  <c r="R15" i="3"/>
  <c r="T14" i="3" s="1"/>
  <c r="W19" i="3"/>
  <c r="AC21" i="3"/>
  <c r="P55" i="3" a="1"/>
  <c r="AN55" i="3" a="1"/>
  <c r="AN55" i="3" s="1"/>
  <c r="N55" i="3" a="1"/>
  <c r="N55" i="3" s="1"/>
  <c r="H19" i="3" a="1"/>
  <c r="H19" i="3" s="1"/>
  <c r="C26" i="3" a="1"/>
  <c r="H18" i="3" a="1"/>
  <c r="C25" i="3" a="1"/>
  <c r="C24" i="3" a="1"/>
  <c r="C23" i="3" a="1"/>
  <c r="H17" i="3" a="1"/>
  <c r="H21" i="3" a="1"/>
  <c r="H20" i="3" a="1"/>
  <c r="H20" i="3" s="1"/>
  <c r="Q3" i="3"/>
  <c r="O2" i="3"/>
  <c r="O7" i="3"/>
  <c r="W3" i="3" s="1"/>
  <c r="O6" i="3"/>
  <c r="O5" i="3"/>
  <c r="O4" i="3"/>
  <c r="O3" i="3"/>
  <c r="H21" i="3" l="1"/>
  <c r="C25" i="3"/>
  <c r="C23" i="3"/>
  <c r="C26" i="3"/>
  <c r="C24" i="3"/>
  <c r="H18" i="3"/>
  <c r="H17" i="3"/>
  <c r="I60" i="3"/>
  <c r="J60" i="3" s="1"/>
  <c r="J58" i="3"/>
  <c r="Q8" i="3" s="1"/>
  <c r="R8" i="3" s="1"/>
  <c r="Q5" i="3"/>
  <c r="W4" i="3"/>
  <c r="W2" i="3"/>
  <c r="V2" i="3"/>
  <c r="V3" i="3"/>
  <c r="V4" i="3"/>
  <c r="T3" i="3"/>
  <c r="T4" i="3"/>
  <c r="T2" i="3"/>
  <c r="S3" i="3"/>
  <c r="S4" i="3"/>
  <c r="S2" i="3"/>
  <c r="U4" i="3"/>
  <c r="U3" i="3"/>
  <c r="U2" i="3"/>
  <c r="O9" i="3"/>
  <c r="R4" i="3"/>
  <c r="R3" i="3"/>
  <c r="R2" i="3"/>
  <c r="O8" i="3"/>
  <c r="C20" i="3" l="1"/>
  <c r="B20" i="3" s="1" a="1"/>
  <c r="C18" i="3"/>
  <c r="A18" i="3" s="1" a="1"/>
  <c r="C19" i="3"/>
  <c r="A19" i="3" s="1" a="1"/>
  <c r="C27" i="3"/>
  <c r="C28" i="3" s="1"/>
  <c r="C21" i="3"/>
  <c r="A21" i="3" s="1" a="1"/>
  <c r="I16" i="3"/>
  <c r="I21" i="3" s="1"/>
  <c r="M21" i="3" s="1"/>
  <c r="Z27" i="3"/>
  <c r="A20" i="3" l="1" a="1"/>
  <c r="K102" i="3"/>
  <c r="J103" i="3" s="1"/>
  <c r="J104" i="3" s="1"/>
  <c r="K104" i="3" s="1"/>
  <c r="B18" i="3" a="1"/>
  <c r="I19" i="3"/>
  <c r="M19" i="3" s="1"/>
  <c r="B19" i="3" a="1"/>
  <c r="B21" i="3" a="1"/>
  <c r="K21" i="3"/>
  <c r="L21" i="3"/>
  <c r="I17" i="3"/>
  <c r="J17" i="3" s="1"/>
  <c r="I20" i="3"/>
  <c r="J20" i="3" s="1"/>
  <c r="J21" i="3"/>
  <c r="I18" i="3"/>
  <c r="M18" i="3" s="1"/>
  <c r="S37" i="3"/>
  <c r="S53" i="3"/>
  <c r="S30" i="3"/>
  <c r="S42" i="3"/>
  <c r="S29" i="3"/>
  <c r="S40" i="3"/>
  <c r="S26" i="3"/>
  <c r="S33" i="3"/>
  <c r="S35" i="3"/>
  <c r="S51" i="3"/>
  <c r="S32" i="3"/>
  <c r="S48" i="3"/>
  <c r="S44" i="3"/>
  <c r="S45" i="3"/>
  <c r="S46" i="3"/>
  <c r="S38" i="3"/>
  <c r="S52" i="3"/>
  <c r="S36" i="3"/>
  <c r="S41" i="3"/>
  <c r="S47" i="3"/>
  <c r="S39" i="3"/>
  <c r="S34" i="3"/>
  <c r="S49" i="3"/>
  <c r="S50" i="3"/>
  <c r="S27" i="3"/>
  <c r="S31" i="3"/>
  <c r="S43" i="3"/>
  <c r="S28" i="3"/>
  <c r="S55" i="3"/>
  <c r="S56" i="3"/>
  <c r="S54" i="3"/>
  <c r="D24" i="3"/>
  <c r="A33" i="3" s="1"/>
  <c r="D25" i="3"/>
  <c r="C33" i="3" s="1"/>
  <c r="D26" i="3"/>
  <c r="D34" i="3" s="1"/>
  <c r="D23" i="3"/>
  <c r="B33" i="3" s="1"/>
  <c r="C31" i="3"/>
  <c r="D28" i="3"/>
  <c r="E18" i="3"/>
  <c r="Y28" i="3"/>
  <c r="K103" i="3" l="1"/>
  <c r="J105" i="3"/>
  <c r="K105" i="3" s="1"/>
  <c r="K106" i="3" s="1"/>
  <c r="J19" i="3"/>
  <c r="K19" i="3"/>
  <c r="L19" i="3"/>
  <c r="L20" i="3"/>
  <c r="M20" i="3"/>
  <c r="K20" i="3"/>
  <c r="I22" i="3"/>
  <c r="L18" i="3"/>
  <c r="M17" i="3"/>
  <c r="L17" i="3"/>
  <c r="K17" i="3"/>
  <c r="J18" i="3"/>
  <c r="K18" i="3"/>
  <c r="A35" i="3"/>
  <c r="A34" i="3"/>
  <c r="B35" i="3"/>
  <c r="B34" i="3"/>
  <c r="C35" i="3"/>
  <c r="C34" i="3"/>
  <c r="D35" i="3"/>
  <c r="D33" i="3"/>
  <c r="E34" i="3"/>
  <c r="E35" i="3"/>
  <c r="E33" i="3"/>
  <c r="B31" i="3"/>
  <c r="D32" i="3" s="1"/>
  <c r="E32" i="3"/>
  <c r="Z28" i="3"/>
  <c r="Z29" i="3" s="1"/>
  <c r="S23" i="3"/>
  <c r="J22" i="3" l="1"/>
  <c r="L22" i="3"/>
  <c r="M22" i="3"/>
  <c r="K22" i="3"/>
  <c r="AA21" i="3"/>
  <c r="Q16" i="3" s="1"/>
  <c r="Q18" i="3" s="1"/>
  <c r="Q20" i="3" s="1"/>
  <c r="S1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<sst xmlns="http://schemas.openxmlformats.org/spreadsheetml/2006/main" count="831" uniqueCount="243">
  <si>
    <t>Date</t>
  </si>
  <si>
    <t>Year</t>
  </si>
  <si>
    <t>Month</t>
  </si>
  <si>
    <t>Day</t>
  </si>
  <si>
    <t>JANUARY</t>
  </si>
  <si>
    <t>FEBRUARY</t>
  </si>
  <si>
    <t>MARCH</t>
  </si>
  <si>
    <t>APRIL</t>
  </si>
  <si>
    <t>MAY</t>
  </si>
  <si>
    <t>JUNE</t>
  </si>
  <si>
    <t>JULY</t>
  </si>
  <si>
    <t>AUGUST</t>
  </si>
  <si>
    <t>SEPTEMBER</t>
  </si>
  <si>
    <t>OCTOBER</t>
  </si>
  <si>
    <t>NOVEMBER</t>
  </si>
  <si>
    <t>DECEMBER</t>
  </si>
  <si>
    <t>Expenses</t>
  </si>
  <si>
    <t>Income</t>
  </si>
  <si>
    <t>Cursors</t>
  </si>
  <si>
    <t>X</t>
  </si>
  <si>
    <t>Y</t>
  </si>
  <si>
    <t>№</t>
  </si>
  <si>
    <t>Row Labels</t>
  </si>
  <si>
    <t>Grand Total</t>
  </si>
  <si>
    <t>STOP!</t>
  </si>
  <si>
    <t>Fixed Costs</t>
  </si>
  <si>
    <t>Non-Fixed Cost</t>
  </si>
  <si>
    <t>Other Cost</t>
  </si>
  <si>
    <t>Fixed Incom</t>
  </si>
  <si>
    <t>Non-Fixed Incom</t>
  </si>
  <si>
    <t>Other Income</t>
  </si>
  <si>
    <t>Labels</t>
  </si>
  <si>
    <t>Pie Chart</t>
  </si>
  <si>
    <t>Ratio Income</t>
  </si>
  <si>
    <t>Budgeting</t>
  </si>
  <si>
    <t>Investments</t>
  </si>
  <si>
    <t>Debts</t>
  </si>
  <si>
    <t>Financial Goals</t>
  </si>
  <si>
    <t>Dashboard</t>
  </si>
  <si>
    <t>Balance</t>
  </si>
  <si>
    <t>Balance:</t>
  </si>
  <si>
    <t>Business</t>
  </si>
  <si>
    <t>Securities</t>
  </si>
  <si>
    <t>Gold</t>
  </si>
  <si>
    <t>Real estate</t>
  </si>
  <si>
    <t>Cryptocurrency</t>
  </si>
  <si>
    <t>Credit Card</t>
  </si>
  <si>
    <t>Amount of Debt</t>
  </si>
  <si>
    <t>Interest Rate</t>
  </si>
  <si>
    <t>Mortgage</t>
  </si>
  <si>
    <t>Car Leasing</t>
  </si>
  <si>
    <t>Consumer Credit</t>
  </si>
  <si>
    <t>label</t>
  </si>
  <si>
    <t>Plan ON</t>
  </si>
  <si>
    <t>Done</t>
  </si>
  <si>
    <t>Running</t>
  </si>
  <si>
    <t>Reserve</t>
  </si>
  <si>
    <t>Total Values</t>
  </si>
  <si>
    <t>Total:</t>
  </si>
  <si>
    <t>Goal  1</t>
  </si>
  <si>
    <t>Goal  2</t>
  </si>
  <si>
    <t>Goal  3</t>
  </si>
  <si>
    <t>Goal  4</t>
  </si>
  <si>
    <t>Today:</t>
  </si>
  <si>
    <t>Calendar</t>
  </si>
  <si>
    <t>Total Incom</t>
  </si>
  <si>
    <t>Total Expenses</t>
  </si>
  <si>
    <t>Budget Plan</t>
  </si>
  <si>
    <t>Used Budget</t>
  </si>
  <si>
    <t>Days</t>
  </si>
  <si>
    <t>Income Budget</t>
  </si>
  <si>
    <t>Expenses Budget</t>
  </si>
  <si>
    <t>Personal Finance</t>
  </si>
  <si>
    <t>Ratio Budget</t>
  </si>
  <si>
    <t>Lable</t>
  </si>
  <si>
    <t>Total</t>
  </si>
  <si>
    <t>Loans</t>
  </si>
  <si>
    <t>Training courses</t>
  </si>
  <si>
    <t>Food</t>
  </si>
  <si>
    <t>Household chemicals</t>
  </si>
  <si>
    <t>Cat food</t>
  </si>
  <si>
    <t>Gym</t>
  </si>
  <si>
    <t>Hygiene products</t>
  </si>
  <si>
    <t>Medications</t>
  </si>
  <si>
    <t>Fuel</t>
  </si>
  <si>
    <t>Spare parts</t>
  </si>
  <si>
    <t>Washing</t>
  </si>
  <si>
    <t>Insurance</t>
  </si>
  <si>
    <t>Rest</t>
  </si>
  <si>
    <t>Holidays</t>
  </si>
  <si>
    <t>Excursions</t>
  </si>
  <si>
    <t>Restaurants</t>
  </si>
  <si>
    <t>Gotheli</t>
  </si>
  <si>
    <t>Bags, packages, boxes</t>
  </si>
  <si>
    <t>Snacks on the way</t>
  </si>
  <si>
    <t>Other</t>
  </si>
  <si>
    <t>Hobby</t>
  </si>
  <si>
    <t>Unexpected expenses</t>
  </si>
  <si>
    <t>Cost Ranking</t>
  </si>
  <si>
    <t>Id</t>
  </si>
  <si>
    <t>Alcohol</t>
  </si>
  <si>
    <t>Mobile connection</t>
  </si>
  <si>
    <t>Parking</t>
  </si>
  <si>
    <t>Hairdresser</t>
  </si>
  <si>
    <t>COUNTIF</t>
  </si>
  <si>
    <t>Number</t>
  </si>
  <si>
    <t>Cost</t>
  </si>
  <si>
    <t>Utility Payments</t>
  </si>
  <si>
    <t>Furniture &amp; utensils</t>
  </si>
  <si>
    <t>Internet &amp; TV</t>
  </si>
  <si>
    <t>Clothing &amp; footwear</t>
  </si>
  <si>
    <t>Travel public transport</t>
  </si>
  <si>
    <t>Cosmetics &amp; perfum</t>
  </si>
  <si>
    <t>BedLinen &amp; tablecloth</t>
  </si>
  <si>
    <t>Home</t>
  </si>
  <si>
    <t>Image</t>
  </si>
  <si>
    <t>Car</t>
  </si>
  <si>
    <t>Ratio Costs</t>
  </si>
  <si>
    <t>Income Ranking</t>
  </si>
  <si>
    <t>Income Share</t>
  </si>
  <si>
    <t>Fixed vs Non-Fixed</t>
  </si>
  <si>
    <t>TVL</t>
  </si>
  <si>
    <t xml:space="preserve"> </t>
  </si>
  <si>
    <t>Price</t>
  </si>
  <si>
    <t>Cursor</t>
  </si>
  <si>
    <t>Total Value</t>
  </si>
  <si>
    <t>Drawdown</t>
  </si>
  <si>
    <t>Investment Portfolio</t>
  </si>
  <si>
    <t>Portfolio Capitalization</t>
  </si>
  <si>
    <t>Price Change</t>
  </si>
  <si>
    <t>PCH</t>
  </si>
  <si>
    <t>Top</t>
  </si>
  <si>
    <t>Used Credit Funds</t>
  </si>
  <si>
    <t>Credit Funds</t>
  </si>
  <si>
    <t>Redeemed</t>
  </si>
  <si>
    <t>Loan Portfolio Distribution</t>
  </si>
  <si>
    <t>Total Debt Amount</t>
  </si>
  <si>
    <t>Repayment</t>
  </si>
  <si>
    <t>Start</t>
  </si>
  <si>
    <t>Finish</t>
  </si>
  <si>
    <t>Left</t>
  </si>
  <si>
    <t>Goal 1</t>
  </si>
  <si>
    <t>Goal 2</t>
  </si>
  <si>
    <t>Goal 3</t>
  </si>
  <si>
    <t>Goal 4</t>
  </si>
  <si>
    <t>MAX</t>
  </si>
  <si>
    <t>Goal Decomposition</t>
  </si>
  <si>
    <t>Goal Management</t>
  </si>
  <si>
    <t>Distribution</t>
  </si>
  <si>
    <t>Implementation</t>
  </si>
  <si>
    <t>Check List</t>
  </si>
  <si>
    <t>JAN</t>
  </si>
  <si>
    <t>FEB</t>
  </si>
  <si>
    <t>MAR</t>
  </si>
  <si>
    <t>APR</t>
  </si>
  <si>
    <t>JUN</t>
  </si>
  <si>
    <t>JUL</t>
  </si>
  <si>
    <t>AUG</t>
  </si>
  <si>
    <t>SEP</t>
  </si>
  <si>
    <t>OCT</t>
  </si>
  <si>
    <t>NOV</t>
  </si>
  <si>
    <t>DEC</t>
  </si>
  <si>
    <t>Activity</t>
  </si>
  <si>
    <t>RowID</t>
  </si>
  <si>
    <t>Sum of Non-Fixed Incom</t>
  </si>
  <si>
    <t>Sum of Fixed Incom</t>
  </si>
  <si>
    <t>Sum of Other Income</t>
  </si>
  <si>
    <t>Sum of Non-Fixed Cost</t>
  </si>
  <si>
    <t>Sum of Fixed Costs</t>
  </si>
  <si>
    <t>Sum of Other Cost</t>
  </si>
  <si>
    <t>back</t>
  </si>
  <si>
    <t>Fixed Incom Business</t>
  </si>
  <si>
    <t>Fixed Incom Securities</t>
  </si>
  <si>
    <t>Non-Fixed Incom Business</t>
  </si>
  <si>
    <t>Non-Fixed Incom Securities</t>
  </si>
  <si>
    <t>Non-Fixed Incom Real estate</t>
  </si>
  <si>
    <t>Non-Fixed Incom Gold</t>
  </si>
  <si>
    <t>Non-Fixed Incom Cryptocurrency</t>
  </si>
  <si>
    <t>Fixed Incom Real estate</t>
  </si>
  <si>
    <t>Fixed Incom Gold</t>
  </si>
  <si>
    <t>Fixed Incom Cryptocurrency</t>
  </si>
  <si>
    <t>Sum of Fixed Incom Business</t>
  </si>
  <si>
    <t>Sum of Fixed Incom Securities</t>
  </si>
  <si>
    <t>Sum of Fixed Incom Real estate</t>
  </si>
  <si>
    <t>Sum of Fixed Incom Gold</t>
  </si>
  <si>
    <t>Sum of Fixed Incom Cryptocurrency</t>
  </si>
  <si>
    <t>Sum of Non-Fixed Incom Business</t>
  </si>
  <si>
    <t>Sum of Non-Fixed Incom Securities</t>
  </si>
  <si>
    <t>Sum of Non-Fixed Incom Real estate</t>
  </si>
  <si>
    <t>Sum of Non-Fixed Incom Gold</t>
  </si>
  <si>
    <t>Sum of Non-Fixed Incom Cryptocurrency</t>
  </si>
  <si>
    <t>Incom by Days</t>
  </si>
  <si>
    <t>Sum of Loans</t>
  </si>
  <si>
    <t>Sum of Training courses</t>
  </si>
  <si>
    <t>Sum of Travel public transport</t>
  </si>
  <si>
    <t>Sum of Mobile connection</t>
  </si>
  <si>
    <t>Sum of Food</t>
  </si>
  <si>
    <t>Sum of Utility Payments</t>
  </si>
  <si>
    <t>Sum of Internet &amp; TV</t>
  </si>
  <si>
    <t>Sum of Household chemicals</t>
  </si>
  <si>
    <t>Sum of Furniture &amp; utensils</t>
  </si>
  <si>
    <t>Sum of BedLinen &amp; tablecloth</t>
  </si>
  <si>
    <t>Sum of Cat food</t>
  </si>
  <si>
    <t>Sum of Clothing &amp; footwear</t>
  </si>
  <si>
    <t>Sum of Gym</t>
  </si>
  <si>
    <t>Sum of Hygiene products</t>
  </si>
  <si>
    <t>Sum of Medications</t>
  </si>
  <si>
    <t>Sum of Hairdresser</t>
  </si>
  <si>
    <t>Sum of Cosmetics &amp; perfum</t>
  </si>
  <si>
    <t>Sum of Fuel</t>
  </si>
  <si>
    <t>Sum of Spare parts</t>
  </si>
  <si>
    <t>Sum of Parking</t>
  </si>
  <si>
    <t>Sum of Washing</t>
  </si>
  <si>
    <t>Sum of Insurance</t>
  </si>
  <si>
    <t>Sum of Holidays</t>
  </si>
  <si>
    <t>Sum of Excursions</t>
  </si>
  <si>
    <t>Sum of Restaurants</t>
  </si>
  <si>
    <t>Sum of Gotheli</t>
  </si>
  <si>
    <t>Sum of Bags, packages, boxes</t>
  </si>
  <si>
    <t>Sum of Snacks on the way</t>
  </si>
  <si>
    <t>Sum of Alcohol</t>
  </si>
  <si>
    <t>Sum of Hobby</t>
  </si>
  <si>
    <t>Sum of Unexpected expenses</t>
  </si>
  <si>
    <t>Fixed Cost</t>
  </si>
  <si>
    <t>Price Investments Portfolio</t>
  </si>
  <si>
    <t>Investments Business</t>
  </si>
  <si>
    <t>Investments Securities</t>
  </si>
  <si>
    <t>Investments Cryptocurrency</t>
  </si>
  <si>
    <t>Investments Real estate</t>
  </si>
  <si>
    <t>Investments Gold</t>
  </si>
  <si>
    <t>Select Days</t>
  </si>
  <si>
    <t>Label</t>
  </si>
  <si>
    <t>Mirror</t>
  </si>
  <si>
    <t>Profit Portfolio</t>
  </si>
  <si>
    <t>Start Price</t>
  </si>
  <si>
    <t>Start Debt</t>
  </si>
  <si>
    <t>Closing Debts</t>
  </si>
  <si>
    <t>Months</t>
  </si>
  <si>
    <t>Plan</t>
  </si>
  <si>
    <t>Monthly Plan</t>
  </si>
  <si>
    <t>Goals</t>
  </si>
  <si>
    <t>% Fact Plan</t>
  </si>
  <si>
    <t>https://exceltable.com/en/templates/download-personal-finances-template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</si>
</sst>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_ ;_-[$$-409]* \-#,##0\ ;_-[$$-409]* &quot;-&quot;??_ ;_-@_ "/>
    <numFmt numFmtId="165" formatCode="_-[$$-409]* #,##0.00_ ;_-[$$-409]* \-#,##0.00\ ;_-[$$-409]* &quot;-&quot;??_ ;_-@_ "/>
    <numFmt numFmtId="166" formatCode="\+#,##0.00;[Red]\-#,##0.00"/>
  </numFmts>
  <fonts count="9"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8"/>
      <name val="Calibri"/>
      <family val="2"/>
      <charset val="204"/>
      <scheme val="minor"/>
    </font>
    <font>
      <b/>
      <sz val="12"/>
      <color theme="1"/>
      <name val="Calibri"/>
      <family val="2"/>
      <charset val="204"/>
      <scheme val="minor"/>
    </font>
    <font>
      <sz val="10"/>
      <color theme="1"/>
      <name val="Calibri"/>
      <family val="2"/>
      <charset val="204"/>
      <scheme val="minor"/>
    </font>
    <font>
      <u/>
      <sz val="11"/>
      <color theme="10"/>
      <name val="Calibri"/>
      <family val="2"/>
      <charset val="204"/>
      <scheme val="minor"/>
    </font>
    <font>
      <u/>
      <sz val="28"/>
      <color rgb="FF00B0F0"/>
      <name val="Calibri"/>
      <family val="2"/>
      <charset val="204"/>
      <scheme val="minor"/>
    </font>
    <font>
      <sz val="28"/>
      <color rgb="FF00B0F0"/>
      <name val="Calibri"/>
      <family val="2"/>
      <charset val="204"/>
      <scheme val="minor"/>
    </font>
  </fonts>
  <fills count="7">
    <fill>
      <patternFill patternType="none"/>
    </fill>
    <fill>
      <patternFill patternType="gray125"/>
    </fill>
    <fill>
      <patternFill patternType="solid">
        <fgColor theme="1"/>
        <bgColor indexed="64"/>
      </patternFill>
    </fill>
    <fill>
      <patternFill patternType="solid">
        <fgColor rgb="FFA555F6"/>
        <bgColor indexed="64"/>
      </patternFill>
    </fill>
    <fill>
      <patternFill patternType="solid">
        <fgColor rgb="FFDABEF7"/>
        <bgColor indexed="64"/>
      </patternFill>
    </fill>
    <fill>
      <patternFill patternType="solid">
        <fgColor rgb="FF00B0F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49">
    <xf numFmtId="0" fontId="0" fillId="0" borderId="0" xfId="0"/>
    <xf numFmtId="0" fontId="0" fillId="2" borderId="0" xfId="0" applyFill="1"/>
    <xf numFmtId="0" fontId="2" fillId="0" borderId="0" xfId="0" applyFont="1" applyAlignment="1">
      <alignment horizontal="center" vertical="center"/>
    </xf>
    <xf numFmtId="14" fontId="0" fillId="0" borderId="0" xfId="0" applyNumberFormat="1"/>
    <xf numFmtId="0" fontId="0" fillId="0" borderId="0" xfId="0" applyAlignment="1">
      <alignment horizontal="center"/>
    </xf>
    <xf numFmtId="0" fontId="0" fillId="0" borderId="0" xfId="0" applyAlignment="1">
      <alignment horizontal="right"/>
    </xf>
    <xf numFmtId="9" fontId="0" fillId="0" borderId="0" xfId="1" applyFont="1"/>
    <xf numFmtId="0" fontId="2" fillId="0" borderId="0" xfId="0" applyFont="1"/>
    <xf numFmtId="0" fontId="2" fillId="0" borderId="0" xfId="0" applyFont="1" applyAlignment="1">
      <alignment horizontal="right" vertical="center"/>
    </xf>
    <xf numFmtId="0" fontId="2" fillId="0" borderId="0" xfId="0" applyFont="1" applyAlignment="1">
      <alignment horizontal="center"/>
    </xf>
    <xf numFmtId="0" fontId="0" fillId="0" borderId="1" xfId="0"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0" fontId="2" fillId="0" borderId="0" xfId="0" applyFont="1" applyAlignment="1">
      <alignment horizontal="left"/>
    </xf>
    <xf numFmtId="0" fontId="0" fillId="0" borderId="1" xfId="0" applyBorder="1"/>
    <xf numFmtId="9" fontId="2" fillId="3" borderId="0" xfId="0" applyNumberFormat="1" applyFont="1" applyFill="1"/>
    <xf numFmtId="9" fontId="0" fillId="0" borderId="1" xfId="1" applyFont="1" applyBorder="1"/>
    <xf numFmtId="9" fontId="2" fillId="0" borderId="0" xfId="0" applyNumberFormat="1" applyFont="1"/>
    <xf numFmtId="9" fontId="2" fillId="0" borderId="0" xfId="0" applyNumberFormat="1" applyFont="1" applyAlignment="1">
      <alignment horizontal="center"/>
    </xf>
    <xf numFmtId="9" fontId="0" fillId="0" borderId="0" xfId="0" applyNumberFormat="1" applyAlignment="1">
      <alignment horizontal="right"/>
    </xf>
    <xf numFmtId="164" fontId="0" fillId="0" borderId="1" xfId="0" applyNumberFormat="1" applyBorder="1"/>
    <xf numFmtId="164" fontId="0" fillId="0" borderId="0" xfId="1" applyNumberFormat="1" applyFont="1"/>
    <xf numFmtId="9" fontId="0" fillId="0" borderId="0" xfId="1" applyFont="1" applyAlignment="1">
      <alignment horizontal="center"/>
    </xf>
    <xf numFmtId="0" fontId="4" fillId="0" borderId="0" xfId="0" applyFont="1" applyAlignment="1">
      <alignment horizontal="left"/>
    </xf>
    <xf numFmtId="0" fontId="4" fillId="0" borderId="0" xfId="0" applyFont="1" applyAlignment="1">
      <alignment horizontal="center" vertical="center"/>
    </xf>
    <xf numFmtId="0" fontId="2" fillId="0" borderId="0" xfId="0" applyFont="1" applyAlignment="1">
      <alignment horizontal="right"/>
    </xf>
    <xf numFmtId="166" fontId="0" fillId="0" borderId="0" xfId="0" applyNumberFormat="1"/>
    <xf numFmtId="164" fontId="5" fillId="0" borderId="0" xfId="0" applyNumberFormat="1" applyFont="1"/>
    <xf numFmtId="164" fontId="2" fillId="0" borderId="0" xfId="0" applyNumberFormat="1" applyFont="1"/>
    <xf numFmtId="164" fontId="2" fillId="0" borderId="1" xfId="0" applyNumberFormat="1" applyFont="1" applyBorder="1"/>
    <xf numFmtId="9" fontId="2" fillId="0" borderId="0" xfId="0" applyNumberFormat="1" applyFont="1" applyAlignment="1">
      <alignment horizontal="right"/>
    </xf>
    <xf numFmtId="0" fontId="2" fillId="0" borderId="0" xfId="0" applyFont="1" applyAlignment="1">
      <alignment horizontal="center" vertical="center" wrapText="1"/>
    </xf>
    <xf numFmtId="0" fontId="2" fillId="0" borderId="0" xfId="0" applyFont="1" applyAlignment="1">
      <alignment horizont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9" fontId="2" fillId="0" borderId="0" xfId="0" applyNumberFormat="1" applyFont="1" applyAlignment="1">
      <alignment horizontal="center" wrapText="1"/>
    </xf>
    <xf numFmtId="9" fontId="2" fillId="0" borderId="0" xfId="0" applyNumberFormat="1" applyFont="1" applyAlignment="1">
      <alignment horizontal="center" vertical="center"/>
    </xf>
    <xf numFmtId="0" fontId="0" fillId="6" borderId="0" xfId="0" applyFill="1"/>
    <xf numFmtId="0" fontId="6" fillId="6" borderId="0" xfId="2" applyFill="1"/>
    <xf numFmtId="0" fontId="7" fillId="6" borderId="0" xfId="2" applyFont="1" applyFill="1" applyAlignment="1">
      <alignment horizontal="center"/>
    </xf>
    <xf numFmtId="0" fontId="8" fillId="6" borderId="0" xfId="0" applyFont="1" applyFill="1" applyAlignment="1">
      <alignment horizontal="center"/>
    </xf>
    <xf numFmtId="0" fontId="4" fillId="0" borderId="0" xfId="0" applyFont="1" applyAlignment="1">
      <alignment horizontal="center" vertical="center"/>
    </xf>
    <xf numFmtId="0" fontId="2" fillId="0" borderId="0" xfId="0" applyFont="1" applyAlignment="1">
      <alignment horizontal="center" vertical="center" wrapText="1"/>
    </xf>
    <xf numFmtId="0" fontId="7" fillId="6" borderId="0" xfId="2" applyFont="1" applyFill="1" applyAlignment="1"/>
    <xf numFmtId="0" fontId="8" fillId="6" borderId="0" xfId="0" applyFont="1" applyFill="1" applyAlignment="1"/>
    <xf numFmtId="0" fontId="0" fillId="2" borderId="0" xfId="0" applyFill="1" applyAlignment="1"/>
  </cellXfs>
  <cellStyles count="3">
    <cellStyle name="Hyperlink" xfId="2" builtinId="8"/>
    <cellStyle name="Normal" xfId="0" builtinId="0"/>
    <cellStyle name="Percent" xfId="1" builtinId="5"/>
  </cellStyles>
  <dxfs count="8">
    <dxf>
      <font>
        <b/>
        <color theme="1"/>
      </font>
      <border>
        <bottom style="thin">
          <color theme="4"/>
        </bottom>
        <vertical/>
        <horizontal/>
      </border>
    </dxf>
    <dxf>
      <font>
        <color theme="1"/>
      </font>
      <fill>
        <patternFill>
          <bgColor theme="0"/>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theme="0"/>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s>
  <tableStyles count="4" defaultTableStyle="TableStyleMedium2" defaultPivotStyle="PivotStyleLight16">
    <tableStyle name="SlicerStyleLight1 2" pivot="0" table="0" count="10" xr9:uid="{9B33A2EE-0FCC-4D65-A090-D35098EE5AC2}">
      <tableStyleElement type="wholeTable" dxfId="7"/>
      <tableStyleElement type="headerRow" dxfId="6"/>
    </tableStyle>
    <tableStyle name="SlicerStyleLight1 2 2" pivot="0" table="0" count="10" xr9:uid="{13A9A677-B2C1-40E5-AD12-C8A65F624816}">
      <tableStyleElement type="wholeTable" dxfId="5"/>
      <tableStyleElement type="headerRow" dxfId="4"/>
    </tableStyle>
    <tableStyle name="SlicerStyleLight1 2 3" pivot="0" table="0" count="10" xr9:uid="{1E5F7C7C-D726-4907-BE74-86D9EB2A8A02}">
      <tableStyleElement type="wholeTable" dxfId="3"/>
      <tableStyleElement type="headerRow" dxfId="2"/>
    </tableStyle>
    <tableStyle name="SlicerStyleLight1 2 3 2" pivot="0" table="0" count="10" xr9:uid="{505A704D-70A9-46C0-B570-7095B91720C7}">
      <tableStyleElement type="wholeTable" dxfId="1"/>
      <tableStyleElement type="headerRow" dxfId="0"/>
    </tableStyle>
  </tableStyles>
  <colors>
    <mruColors>
      <color rgb="FF73FDF0"/>
      <color rgb="FF04B7DF"/>
      <color rgb="FFC4FEF9"/>
      <color rgb="FF02A696"/>
      <color rgb="FFF3D43B"/>
      <color rgb="FFFBF1BD"/>
      <color rgb="FFFE2827"/>
      <color rgb="FF33F561"/>
      <color rgb="FF54F67B"/>
      <color rgb="FFFF00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theme="0"/>
          </font>
          <fill>
            <gradientFill degree="90">
              <stop position="0">
                <color rgb="FFF28F33"/>
              </stop>
              <stop position="1">
                <color rgb="FFFE2827"/>
              </stop>
            </gradientFill>
          </fill>
          <border>
            <left/>
            <right/>
            <top/>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F28F33"/>
              </stop>
              <stop position="1">
                <color rgb="FFFE2827"/>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1" tint="0.34998626667073579"/>
          </font>
          <fill>
            <patternFill patternType="solid">
              <fgColor rgb="FFFFFFFF"/>
              <bgColor theme="0"/>
            </patternFill>
          </fill>
          <border>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theme="0"/>
          </font>
          <fill>
            <gradientFill degree="90">
              <stop position="0">
                <color rgb="FFF28F33"/>
              </stop>
              <stop position="1">
                <color rgb="FFFE2827"/>
              </stop>
            </gradientFill>
          </fill>
          <border>
            <left/>
            <right/>
            <top/>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F28F33"/>
              </stop>
              <stop position="1">
                <color rgb="FFFE2827"/>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tint="0.34998626667073579"/>
          </font>
          <fill>
            <patternFill patternType="solid">
              <fgColor rgb="FFFFFFFF"/>
              <bgColor theme="0"/>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theme="0"/>
          </font>
          <fill>
            <gradientFill degree="90">
              <stop position="0">
                <color rgb="FFF28F33"/>
              </stop>
              <stop position="1">
                <color rgb="FFFE2827"/>
              </stop>
            </gradientFill>
          </fill>
          <border>
            <left/>
            <right/>
            <top/>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F28F33"/>
              </stop>
              <stop position="1">
                <color rgb="FFFE2827"/>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0" tint="-0.24994659260841701"/>
          </font>
          <fill>
            <patternFill patternType="solid">
              <fgColor rgb="FFFFFFFF"/>
              <bgColor rgb="FF24273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theme="0"/>
          </font>
          <fill>
            <gradientFill degree="90">
              <stop position="0">
                <color rgb="FFF28F33"/>
              </stop>
              <stop position="1">
                <color rgb="FFFE2827"/>
              </stop>
            </gradientFill>
          </fill>
          <border>
            <left/>
            <right/>
            <top/>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F28F33"/>
              </stop>
              <stop position="1">
                <color rgb="FFFE2827"/>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0" tint="-0.24994659260841701"/>
          </font>
          <fill>
            <patternFill patternType="solid">
              <fgColor rgb="FFFFFFFF"/>
              <bgColor rgb="FF24273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4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4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5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5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5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6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6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6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Processing!$A$2</c:f>
          <c:strCache>
            <c:ptCount val="1"/>
            <c:pt idx="0">
              <c:v>Income &amp; Expenses</c:v>
            </c:pt>
          </c:strCache>
        </c:strRef>
      </c:tx>
      <c:layout>
        <c:manualLayout>
          <c:xMode val="edge"/>
          <c:yMode val="edge"/>
          <c:x val="7.423849379231709E-2"/>
          <c:y val="2.6729554784537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5.972706456312505E-2"/>
          <c:y val="0.13930555555555557"/>
          <c:w val="0.92282239560061519"/>
          <c:h val="0.75329505686789155"/>
        </c:manualLayout>
      </c:layout>
      <c:lineChart>
        <c:grouping val="standard"/>
        <c:varyColors val="0"/>
        <c:ser>
          <c:idx val="0"/>
          <c:order val="0"/>
          <c:tx>
            <c:strRef>
              <c:f>Processing!$C$3</c:f>
              <c:strCache>
                <c:ptCount val="1"/>
                <c:pt idx="0">
                  <c:v>Income</c:v>
                </c:pt>
              </c:strCache>
            </c:strRef>
          </c:tx>
          <c:spPr>
            <a:ln w="31750" cap="rnd">
              <a:gradFill>
                <a:gsLst>
                  <a:gs pos="0">
                    <a:srgbClr val="F28F33"/>
                  </a:gs>
                  <a:gs pos="100000">
                    <a:srgbClr val="FE2827"/>
                  </a:gs>
                </a:gsLst>
                <a:lin ang="0" scaled="0"/>
              </a:gradFill>
              <a:round/>
            </a:ln>
            <a:effectLst>
              <a:outerShdw blurRad="50800" dist="38100" dir="5400000" algn="t" rotWithShape="0">
                <a:prstClr val="black">
                  <a:alpha val="40000"/>
                </a:prstClr>
              </a:outerShdw>
            </a:effectLst>
          </c:spPr>
          <c:marker>
            <c:symbol val="none"/>
          </c:marker>
          <c:cat>
            <c:strRef>
              <c:f>Processing!$B$4:$B$15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Processing!$C$4:$C$15</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smooth val="1"/>
          <c:extLst>
            <c:ext xmlns:c16="http://schemas.microsoft.com/office/drawing/2014/chart" uri="{C3380CC4-5D6E-409C-BE32-E72D297353CC}">
              <c16:uniqueId val="{00000000-0FA6-4D23-934F-A8954ED36B77}"/>
            </c:ext>
          </c:extLst>
        </c:ser>
        <c:ser>
          <c:idx val="1"/>
          <c:order val="1"/>
          <c:tx>
            <c:strRef>
              <c:f>Processing!$D$3</c:f>
              <c:strCache>
                <c:ptCount val="1"/>
                <c:pt idx="0">
                  <c:v>Expenses</c:v>
                </c:pt>
              </c:strCache>
            </c:strRef>
          </c:tx>
          <c:spPr>
            <a:ln w="31750" cap="rnd">
              <a:gradFill>
                <a:gsLst>
                  <a:gs pos="100000">
                    <a:srgbClr val="F28F33"/>
                  </a:gs>
                  <a:gs pos="8000">
                    <a:srgbClr val="AD27FE"/>
                  </a:gs>
                </a:gsLst>
                <a:lin ang="0" scaled="0"/>
              </a:gradFill>
              <a:round/>
            </a:ln>
            <a:effectLst>
              <a:outerShdw blurRad="50800" dist="38100" dir="5400000" algn="t" rotWithShape="0">
                <a:prstClr val="black">
                  <a:alpha val="40000"/>
                </a:prstClr>
              </a:outerShdw>
            </a:effectLst>
          </c:spPr>
          <c:marker>
            <c:symbol val="none"/>
          </c:marker>
          <c:cat>
            <c:strRef>
              <c:f>Processing!$B$4:$B$15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Processing!$D$4:$D$15</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1-0FA6-4D23-934F-A8954ED36B77}"/>
            </c:ext>
          </c:extLst>
        </c:ser>
        <c:dLbls>
          <c:showLegendKey val="0"/>
          <c:showVal val="0"/>
          <c:showCatName val="0"/>
          <c:showSerName val="0"/>
          <c:showPercent val="0"/>
          <c:showBubbleSize val="0"/>
        </c:dLbls>
        <c:marker val="1"/>
        <c:smooth val="0"/>
        <c:axId val="1070895696"/>
        <c:axId val="1070891856"/>
      </c:lineChart>
      <c:scatterChart>
        <c:scatterStyle val="lineMarker"/>
        <c:varyColors val="0"/>
        <c:ser>
          <c:idx val="2"/>
          <c:order val="2"/>
          <c:spPr>
            <a:ln w="25400" cap="rnd">
              <a:noFill/>
              <a:round/>
            </a:ln>
            <a:effectLst>
              <a:outerShdw blurRad="50800" dist="38100" dir="2700000" algn="tl" rotWithShape="0">
                <a:prstClr val="black">
                  <a:alpha val="40000"/>
                </a:prstClr>
              </a:outerShdw>
            </a:effectLst>
          </c:spPr>
          <c:marker>
            <c:symbol val="circle"/>
            <c:size val="10"/>
            <c:spPr>
              <a:solidFill>
                <a:schemeClr val="bg1">
                  <a:lumMod val="95000"/>
                </a:schemeClr>
              </a:solidFill>
              <a:ln w="19050">
                <a:solidFill>
                  <a:srgbClr val="AD27FE"/>
                </a:solidFill>
              </a:ln>
              <a:effectLst>
                <a:outerShdw blurRad="50800" dist="38100" dir="2700000" algn="tl" rotWithShape="0">
                  <a:prstClr val="black">
                    <a:alpha val="40000"/>
                  </a:prstClr>
                </a:outerShdw>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minus"/>
            <c:errValType val="cust"/>
            <c:noEndCap val="1"/>
            <c:plus>
              <c:numLit>
                <c:formatCode>General</c:formatCode>
                <c:ptCount val="1"/>
                <c:pt idx="0">
                  <c:v>0</c:v>
                </c:pt>
              </c:numLit>
            </c:plus>
            <c:minus>
              <c:numRef>
                <c:f>Processing!$I$8</c:f>
                <c:numCache>
                  <c:formatCode>General</c:formatCode>
                  <c:ptCount val="1"/>
                  <c:pt idx="0">
                    <c:v>31211</c:v>
                  </c:pt>
                </c:numCache>
              </c:numRef>
            </c:minus>
            <c:spPr>
              <a:noFill/>
              <a:ln w="9525" cap="flat" cmpd="sng" algn="ctr">
                <a:solidFill>
                  <a:schemeClr val="bg1">
                    <a:lumMod val="50000"/>
                  </a:schemeClr>
                </a:solidFill>
                <a:round/>
              </a:ln>
              <a:effectLst/>
            </c:spPr>
          </c:errBars>
          <c:xVal>
            <c:numRef>
              <c:f>Processing!$H$8</c:f>
              <c:numCache>
                <c:formatCode>General</c:formatCode>
                <c:ptCount val="1"/>
                <c:pt idx="0">
                  <c:v>6</c:v>
                </c:pt>
              </c:numCache>
            </c:numRef>
          </c:xVal>
          <c:yVal>
            <c:numRef>
              <c:f>Processing!$I$8</c:f>
              <c:numCache>
                <c:formatCode>_-[$$-409]* #,##0_ ;_-[$$-409]* \-#,##0\ ;_-[$$-409]* "-"??_ ;_-@_ </c:formatCode>
                <c:ptCount val="1"/>
                <c:pt idx="0">
                  <c:v>31211</c:v>
                </c:pt>
              </c:numCache>
            </c:numRef>
          </c:yVal>
          <c:smooth val="0"/>
          <c:extLst>
            <c:ext xmlns:c16="http://schemas.microsoft.com/office/drawing/2014/chart" uri="{C3380CC4-5D6E-409C-BE32-E72D297353CC}">
              <c16:uniqueId val="{00000002-0FA6-4D23-934F-A8954ED36B77}"/>
            </c:ext>
          </c:extLst>
        </c:ser>
        <c:ser>
          <c:idx val="3"/>
          <c:order val="3"/>
          <c:spPr>
            <a:ln w="25400" cap="rnd">
              <a:noFill/>
              <a:round/>
            </a:ln>
            <a:effectLst>
              <a:outerShdw blurRad="50800" dist="38100" dir="2700000" algn="tl" rotWithShape="0">
                <a:prstClr val="black">
                  <a:alpha val="40000"/>
                </a:prstClr>
              </a:outerShdw>
            </a:effectLst>
          </c:spPr>
          <c:marker>
            <c:symbol val="circle"/>
            <c:size val="9"/>
            <c:spPr>
              <a:solidFill>
                <a:schemeClr val="bg1"/>
              </a:solidFill>
              <a:ln w="19050">
                <a:solidFill>
                  <a:srgbClr val="FE2827">
                    <a:alpha val="97000"/>
                  </a:srgbClr>
                </a:solidFill>
              </a:ln>
              <a:effectLst>
                <a:outerShdw blurRad="50800" dist="38100" dir="2700000" algn="tl" rotWithShape="0">
                  <a:prstClr val="black">
                    <a:alpha val="40000"/>
                  </a:prstClr>
                </a:outerShdw>
              </a:effectLst>
            </c:spPr>
          </c:marker>
          <c:xVal>
            <c:numRef>
              <c:f>Processing!$H$9</c:f>
              <c:numCache>
                <c:formatCode>General</c:formatCode>
                <c:ptCount val="1"/>
                <c:pt idx="0">
                  <c:v>6</c:v>
                </c:pt>
              </c:numCache>
            </c:numRef>
          </c:xVal>
          <c:yVal>
            <c:numRef>
              <c:f>Processing!$I$9</c:f>
              <c:numCache>
                <c:formatCode>_-[$$-409]* #,##0_ ;_-[$$-409]* \-#,##0\ ;_-[$$-409]* "-"??_ ;_-@_ </c:formatCode>
                <c:ptCount val="1"/>
                <c:pt idx="0">
                  <c:v>24837</c:v>
                </c:pt>
              </c:numCache>
            </c:numRef>
          </c:yVal>
          <c:smooth val="0"/>
          <c:extLst>
            <c:ext xmlns:c16="http://schemas.microsoft.com/office/drawing/2014/chart" uri="{C3380CC4-5D6E-409C-BE32-E72D297353CC}">
              <c16:uniqueId val="{00000003-0FA6-4D23-934F-A8954ED36B77}"/>
            </c:ext>
          </c:extLst>
        </c:ser>
        <c:dLbls>
          <c:showLegendKey val="0"/>
          <c:showVal val="0"/>
          <c:showCatName val="0"/>
          <c:showSerName val="0"/>
          <c:showPercent val="0"/>
          <c:showBubbleSize val="0"/>
        </c:dLbls>
        <c:axId val="1070895696"/>
        <c:axId val="1070891856"/>
      </c:scatterChart>
      <c:catAx>
        <c:axId val="1070895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070891856"/>
        <c:crosses val="autoZero"/>
        <c:auto val="1"/>
        <c:lblAlgn val="ctr"/>
        <c:lblOffset val="100"/>
        <c:noMultiLvlLbl val="0"/>
      </c:catAx>
      <c:valAx>
        <c:axId val="107089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70895696"/>
        <c:crosses val="autoZero"/>
        <c:crossBetween val="between"/>
      </c:valAx>
      <c:spPr>
        <a:noFill/>
        <a:ln>
          <a:noFill/>
        </a:ln>
        <a:effectLst/>
      </c:spPr>
    </c:plotArea>
    <c:legend>
      <c:legendPos val="r"/>
      <c:legendEntry>
        <c:idx val="2"/>
        <c:delete val="1"/>
      </c:legendEntry>
      <c:legendEntry>
        <c:idx val="3"/>
        <c:delete val="1"/>
      </c:legendEntry>
      <c:layout>
        <c:manualLayout>
          <c:xMode val="edge"/>
          <c:yMode val="edge"/>
          <c:x val="0.881407655228298"/>
          <c:y val="0.69991692661993976"/>
          <c:w val="0.10114180493544236"/>
          <c:h val="0.15275665700744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Processing!$H$2</c:f>
          <c:strCache>
            <c:ptCount val="1"/>
            <c:pt idx="0">
              <c:v>Ratio Income</c:v>
            </c:pt>
          </c:strCache>
        </c:strRef>
      </c:tx>
      <c:layout>
        <c:manualLayout>
          <c:xMode val="edge"/>
          <c:yMode val="edge"/>
          <c:x val="0.21376157977512786"/>
          <c:y val="0.1076305921061797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ru-RU"/>
        </a:p>
      </c:txPr>
    </c:title>
    <c:autoTitleDeleted val="0"/>
    <c:plotArea>
      <c:layout/>
      <c:doughnutChart>
        <c:varyColors val="1"/>
        <c:ser>
          <c:idx val="0"/>
          <c:order val="0"/>
          <c:spPr>
            <a:ln>
              <a:noFill/>
            </a:ln>
          </c:spPr>
          <c:dPt>
            <c:idx val="0"/>
            <c:bubble3D val="0"/>
            <c:spPr>
              <a:gradFill>
                <a:gsLst>
                  <a:gs pos="100000">
                    <a:srgbClr val="F28F33"/>
                  </a:gs>
                  <a:gs pos="31000">
                    <a:srgbClr val="FE2827"/>
                  </a:gs>
                </a:gsLst>
                <a:lin ang="5400000" scaled="0"/>
              </a:gradFill>
              <a:ln w="19050">
                <a:noFill/>
              </a:ln>
              <a:effectLst/>
            </c:spPr>
            <c:extLst>
              <c:ext xmlns:c16="http://schemas.microsoft.com/office/drawing/2014/chart" uri="{C3380CC4-5D6E-409C-BE32-E72D297353CC}">
                <c16:uniqueId val="{00000001-27DD-4D20-B4A7-8AB14BB0F725}"/>
              </c:ext>
            </c:extLst>
          </c:dPt>
          <c:dPt>
            <c:idx val="1"/>
            <c:bubble3D val="0"/>
            <c:spPr>
              <a:solidFill>
                <a:srgbClr val="3A3D47"/>
              </a:solidFill>
              <a:ln w="19050">
                <a:noFill/>
              </a:ln>
              <a:effectLst/>
            </c:spPr>
            <c:extLst>
              <c:ext xmlns:c16="http://schemas.microsoft.com/office/drawing/2014/chart" uri="{C3380CC4-5D6E-409C-BE32-E72D297353CC}">
                <c16:uniqueId val="{00000003-27DD-4D20-B4A7-8AB14BB0F725}"/>
              </c:ext>
            </c:extLst>
          </c:dPt>
          <c:val>
            <c:numRef>
              <c:f>Processing!$H$4:$I$4</c:f>
              <c:numCache>
                <c:formatCode>0%</c:formatCode>
                <c:ptCount val="2"/>
                <c:pt idx="0">
                  <c:v>0.55686197544961458</c:v>
                </c:pt>
                <c:pt idx="1">
                  <c:v>0.44313802455038537</c:v>
                </c:pt>
              </c:numCache>
            </c:numRef>
          </c:val>
          <c:extLst>
            <c:ext xmlns:c16="http://schemas.microsoft.com/office/drawing/2014/chart" uri="{C3380CC4-5D6E-409C-BE32-E72D297353CC}">
              <c16:uniqueId val="{00000004-27DD-4D20-B4A7-8AB14BB0F725}"/>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FE2827"/>
                </a:solidFill>
                <a:ln w="9525">
                  <a:solidFill>
                    <a:srgbClr val="FE2827"/>
                  </a:solidFill>
                </a:ln>
                <a:effectLst/>
              </c:spPr>
            </c:marker>
            <c:bubble3D val="0"/>
            <c:extLst>
              <c:ext xmlns:c16="http://schemas.microsoft.com/office/drawing/2014/chart" uri="{C3380CC4-5D6E-409C-BE32-E72D297353CC}">
                <c16:uniqueId val="{00000006-27DD-4D20-B4A7-8AB14BB0F725}"/>
              </c:ext>
            </c:extLst>
          </c:dPt>
          <c:dPt>
            <c:idx val="1"/>
            <c:marker>
              <c:symbol val="circle"/>
              <c:size val="17"/>
              <c:spPr>
                <a:solidFill>
                  <a:srgbClr val="F28F33"/>
                </a:solidFill>
                <a:ln w="22225">
                  <a:solidFill>
                    <a:schemeClr val="bg1"/>
                  </a:solidFill>
                </a:ln>
                <a:effectLst>
                  <a:outerShdw blurRad="50800" dist="38100" dir="5400000" algn="t" rotWithShape="0">
                    <a:prstClr val="black">
                      <a:alpha val="40000"/>
                    </a:prstClr>
                  </a:outerShdw>
                </a:effectLst>
              </c:spPr>
            </c:marker>
            <c:bubble3D val="0"/>
            <c:spPr>
              <a:ln w="25400" cap="rnd">
                <a:noFill/>
                <a:round/>
              </a:ln>
              <a:effectLst>
                <a:outerShdw blurRad="50800" dist="38100" dir="5400000" algn="t" rotWithShape="0">
                  <a:prstClr val="black">
                    <a:alpha val="40000"/>
                  </a:prstClr>
                </a:outerShdw>
              </a:effectLst>
            </c:spPr>
            <c:extLst>
              <c:ext xmlns:c16="http://schemas.microsoft.com/office/drawing/2014/chart" uri="{C3380CC4-5D6E-409C-BE32-E72D297353CC}">
                <c16:uniqueId val="{00000007-27DD-4D20-B4A7-8AB14BB0F725}"/>
              </c:ext>
            </c:extLst>
          </c:dPt>
          <c:xVal>
            <c:numRef>
              <c:f>Processing!$K$8:$K$9</c:f>
              <c:numCache>
                <c:formatCode>General</c:formatCode>
                <c:ptCount val="2"/>
                <c:pt idx="0">
                  <c:v>0</c:v>
                </c:pt>
                <c:pt idx="1">
                  <c:v>-0.34972198073313576</c:v>
                </c:pt>
              </c:numCache>
            </c:numRef>
          </c:xVal>
          <c:yVal>
            <c:numRef>
              <c:f>Processing!$L$8:$L$9</c:f>
              <c:numCache>
                <c:formatCode>General</c:formatCode>
                <c:ptCount val="2"/>
                <c:pt idx="0">
                  <c:v>1</c:v>
                </c:pt>
                <c:pt idx="1">
                  <c:v>-0.93685352974309277</c:v>
                </c:pt>
              </c:numCache>
            </c:numRef>
          </c:yVal>
          <c:smooth val="0"/>
          <c:extLst>
            <c:ext xmlns:c16="http://schemas.microsoft.com/office/drawing/2014/chart" uri="{C3380CC4-5D6E-409C-BE32-E72D297353CC}">
              <c16:uniqueId val="{00000005-27DD-4D20-B4A7-8AB14BB0F725}"/>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solidFill>
                <a:srgbClr val="FBF1BD"/>
              </a:solidFill>
              <a:ln w="127000">
                <a:noFill/>
              </a:ln>
              <a:effectLst/>
            </c:spPr>
            <c:extLst>
              <c:ext xmlns:c16="http://schemas.microsoft.com/office/drawing/2014/chart" uri="{C3380CC4-5D6E-409C-BE32-E72D297353CC}">
                <c16:uniqueId val="{00000001-FD7B-4E9B-A216-D0A1B27D37FF}"/>
              </c:ext>
            </c:extLst>
          </c:dPt>
          <c:dPt>
            <c:idx val="1"/>
            <c:bubble3D val="0"/>
            <c:spPr>
              <a:solidFill>
                <a:schemeClr val="accent2"/>
              </a:solidFill>
              <a:ln w="127000">
                <a:noFill/>
              </a:ln>
              <a:effectLst/>
            </c:spPr>
            <c:extLst>
              <c:ext xmlns:c16="http://schemas.microsoft.com/office/drawing/2014/chart" uri="{C3380CC4-5D6E-409C-BE32-E72D297353CC}">
                <c16:uniqueId val="{00000003-FD7B-4E9B-A216-D0A1B27D37FF}"/>
              </c:ext>
            </c:extLst>
          </c:dPt>
          <c:dPt>
            <c:idx val="2"/>
            <c:bubble3D val="0"/>
            <c:spPr>
              <a:noFill/>
              <a:ln w="127000">
                <a:noFill/>
              </a:ln>
              <a:effectLst/>
            </c:spPr>
            <c:extLst>
              <c:ext xmlns:c16="http://schemas.microsoft.com/office/drawing/2014/chart" uri="{C3380CC4-5D6E-409C-BE32-E72D297353CC}">
                <c16:uniqueId val="{00000005-FD7B-4E9B-A216-D0A1B27D37FF}"/>
              </c:ext>
            </c:extLst>
          </c:dPt>
          <c:dPt>
            <c:idx val="3"/>
            <c:bubble3D val="0"/>
            <c:spPr>
              <a:solidFill>
                <a:srgbClr val="C3B4EF"/>
              </a:solidFill>
              <a:ln w="127000">
                <a:noFill/>
              </a:ln>
              <a:effectLst/>
            </c:spPr>
            <c:extLst>
              <c:ext xmlns:c16="http://schemas.microsoft.com/office/drawing/2014/chart" uri="{C3380CC4-5D6E-409C-BE32-E72D297353CC}">
                <c16:uniqueId val="{00000007-FD7B-4E9B-A216-D0A1B27D37FF}"/>
              </c:ext>
            </c:extLst>
          </c:dPt>
          <c:dPt>
            <c:idx val="5"/>
            <c:bubble3D val="0"/>
            <c:spPr>
              <a:noFill/>
              <a:ln w="127000">
                <a:noFill/>
              </a:ln>
            </c:spPr>
            <c:extLst>
              <c:ext xmlns:c16="http://schemas.microsoft.com/office/drawing/2014/chart" uri="{C3380CC4-5D6E-409C-BE32-E72D297353CC}">
                <c16:uniqueId val="{00000009-FD7B-4E9B-A216-D0A1B27D37FF}"/>
              </c:ext>
            </c:extLst>
          </c:dPt>
          <c:val>
            <c:numRef>
              <c:f>Processing!$R$2:$W$2</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A-FD7B-4E9B-A216-D0A1B27D37FF}"/>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FD7B-4E9B-A216-D0A1B27D37FF}"/>
              </c:ext>
            </c:extLst>
          </c:dPt>
          <c:dPt>
            <c:idx val="1"/>
            <c:bubble3D val="0"/>
            <c:spPr>
              <a:noFill/>
              <a:ln w="19050">
                <a:noFill/>
              </a:ln>
              <a:effectLst/>
            </c:spPr>
            <c:extLst>
              <c:ext xmlns:c16="http://schemas.microsoft.com/office/drawing/2014/chart" uri="{C3380CC4-5D6E-409C-BE32-E72D297353CC}">
                <c16:uniqueId val="{0000000E-FD7B-4E9B-A216-D0A1B27D37FF}"/>
              </c:ext>
            </c:extLst>
          </c:dPt>
          <c:dPt>
            <c:idx val="2"/>
            <c:bubble3D val="0"/>
            <c:spPr>
              <a:noFill/>
              <a:ln w="19050">
                <a:noFill/>
              </a:ln>
              <a:effectLst/>
            </c:spPr>
            <c:extLst>
              <c:ext xmlns:c16="http://schemas.microsoft.com/office/drawing/2014/chart" uri="{C3380CC4-5D6E-409C-BE32-E72D297353CC}">
                <c16:uniqueId val="{00000010-FD7B-4E9B-A216-D0A1B27D37FF}"/>
              </c:ext>
            </c:extLst>
          </c:dPt>
          <c:dPt>
            <c:idx val="3"/>
            <c:bubble3D val="0"/>
            <c:spPr>
              <a:noFill/>
              <a:ln w="19050">
                <a:noFill/>
              </a:ln>
              <a:effectLst/>
            </c:spPr>
            <c:extLst>
              <c:ext xmlns:c16="http://schemas.microsoft.com/office/drawing/2014/chart" uri="{C3380CC4-5D6E-409C-BE32-E72D297353CC}">
                <c16:uniqueId val="{00000012-FD7B-4E9B-A216-D0A1B27D37FF}"/>
              </c:ext>
            </c:extLst>
          </c:dPt>
          <c:val>
            <c:numRef>
              <c:f>Processing!$R$3:$W$3</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3-FD7B-4E9B-A216-D0A1B27D37FF}"/>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FD7B-4E9B-A216-D0A1B27D37FF}"/>
              </c:ext>
            </c:extLst>
          </c:dPt>
          <c:dPt>
            <c:idx val="1"/>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17-FD7B-4E9B-A216-D0A1B27D37FF}"/>
              </c:ext>
            </c:extLst>
          </c:dPt>
          <c:dPt>
            <c:idx val="2"/>
            <c:bubble3D val="0"/>
            <c:spPr>
              <a:noFill/>
              <a:ln w="19050">
                <a:noFill/>
              </a:ln>
              <a:effectLst/>
            </c:spPr>
            <c:extLst>
              <c:ext xmlns:c16="http://schemas.microsoft.com/office/drawing/2014/chart" uri="{C3380CC4-5D6E-409C-BE32-E72D297353CC}">
                <c16:uniqueId val="{00000019-FD7B-4E9B-A216-D0A1B27D37FF}"/>
              </c:ext>
            </c:extLst>
          </c:dPt>
          <c:dPt>
            <c:idx val="3"/>
            <c:bubble3D val="0"/>
            <c:spPr>
              <a:noFill/>
              <a:ln w="19050">
                <a:noFill/>
              </a:ln>
              <a:effectLst/>
            </c:spPr>
            <c:extLst>
              <c:ext xmlns:c16="http://schemas.microsoft.com/office/drawing/2014/chart" uri="{C3380CC4-5D6E-409C-BE32-E72D297353CC}">
                <c16:uniqueId val="{0000001B-FD7B-4E9B-A216-D0A1B27D37FF}"/>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F-FD7B-4E9B-A216-D0A1B27D37FF}"/>
              </c:ext>
            </c:extLst>
          </c:dPt>
          <c:dPt>
            <c:idx val="5"/>
            <c:bubble3D val="0"/>
            <c:spPr>
              <a:noFill/>
              <a:ln>
                <a:noFill/>
              </a:ln>
            </c:spPr>
            <c:extLst>
              <c:ext xmlns:c16="http://schemas.microsoft.com/office/drawing/2014/chart" uri="{C3380CC4-5D6E-409C-BE32-E72D297353CC}">
                <c16:uniqueId val="{0000001D-FD7B-4E9B-A216-D0A1B27D37FF}"/>
              </c:ext>
            </c:extLst>
          </c:dPt>
          <c:val>
            <c:numRef>
              <c:f>Processing!$R$4:$W$4</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E-FD7B-4E9B-A216-D0A1B27D37FF}"/>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Processing!$H$16</c:f>
          <c:strCache>
            <c:ptCount val="1"/>
            <c:pt idx="0">
              <c:v>Investments</c:v>
            </c:pt>
          </c:strCache>
        </c:strRef>
      </c:tx>
      <c:layout>
        <c:manualLayout>
          <c:xMode val="edge"/>
          <c:yMode val="edge"/>
          <c:x val="0.1606859385860166"/>
          <c:y val="0.12597520993752834"/>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1-A47A-404E-9427-324AEE516EAB}"/>
              </c:ext>
            </c:extLst>
          </c:dPt>
          <c:dPt>
            <c:idx val="1"/>
            <c:bubble3D val="0"/>
            <c:spPr>
              <a:solidFill>
                <a:srgbClr val="E57CF8"/>
              </a:solidFill>
              <a:ln w="19050">
                <a:noFill/>
              </a:ln>
              <a:effectLst/>
            </c:spPr>
            <c:extLst>
              <c:ext xmlns:c16="http://schemas.microsoft.com/office/drawing/2014/chart" uri="{C3380CC4-5D6E-409C-BE32-E72D297353CC}">
                <c16:uniqueId val="{00000003-A47A-404E-9427-324AEE516EAB}"/>
              </c:ext>
            </c:extLst>
          </c:dPt>
          <c:dPt>
            <c:idx val="2"/>
            <c:bubble3D val="0"/>
            <c:spPr>
              <a:solidFill>
                <a:srgbClr val="FBF1BD"/>
              </a:solidFill>
              <a:ln w="19050">
                <a:noFill/>
              </a:ln>
              <a:effectLst/>
            </c:spPr>
            <c:extLst>
              <c:ext xmlns:c16="http://schemas.microsoft.com/office/drawing/2014/chart" uri="{C3380CC4-5D6E-409C-BE32-E72D297353CC}">
                <c16:uniqueId val="{00000005-A47A-404E-9427-324AEE516EAB}"/>
              </c:ext>
            </c:extLst>
          </c:dPt>
          <c:dPt>
            <c:idx val="3"/>
            <c:bubble3D val="0"/>
            <c:spPr>
              <a:solidFill>
                <a:srgbClr val="BFCDE4"/>
              </a:solidFill>
              <a:ln w="19050">
                <a:noFill/>
              </a:ln>
              <a:effectLst/>
            </c:spPr>
            <c:extLst>
              <c:ext xmlns:c16="http://schemas.microsoft.com/office/drawing/2014/chart" uri="{C3380CC4-5D6E-409C-BE32-E72D297353CC}">
                <c16:uniqueId val="{00000007-A47A-404E-9427-324AEE516EAB}"/>
              </c:ext>
            </c:extLst>
          </c:dPt>
          <c:dPt>
            <c:idx val="4"/>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09-A47A-404E-9427-324AEE516EAB}"/>
              </c:ext>
            </c:extLst>
          </c:dPt>
          <c:dPt>
            <c:idx val="5"/>
            <c:bubble3D val="0"/>
            <c:spPr>
              <a:noFill/>
              <a:ln w="19050">
                <a:noFill/>
              </a:ln>
              <a:effectLst/>
            </c:spPr>
            <c:extLst>
              <c:ext xmlns:c16="http://schemas.microsoft.com/office/drawing/2014/chart" uri="{C3380CC4-5D6E-409C-BE32-E72D297353CC}">
                <c16:uniqueId val="{0000000B-A47A-404E-9427-324AEE516EAB}"/>
              </c:ext>
            </c:extLst>
          </c:dPt>
          <c:cat>
            <c:strRef>
              <c:f>Processing!$G$17:$G$21</c:f>
              <c:strCache>
                <c:ptCount val="5"/>
                <c:pt idx="0">
                  <c:v>Business</c:v>
                </c:pt>
                <c:pt idx="1">
                  <c:v>Securities</c:v>
                </c:pt>
                <c:pt idx="2">
                  <c:v>Gold</c:v>
                </c:pt>
                <c:pt idx="3">
                  <c:v>Real estate</c:v>
                </c:pt>
                <c:pt idx="4">
                  <c:v>Cryptocurrency</c:v>
                </c:pt>
              </c:strCache>
            </c:strRef>
          </c:cat>
          <c:val>
            <c:numRef>
              <c:f>Processing!$I$17:$I$22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0C-A47A-404E-9427-324AEE516EAB}"/>
            </c:ext>
          </c:extLst>
        </c:ser>
        <c:ser>
          <c:idx val="1"/>
          <c:order val="1"/>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E-A47A-404E-9427-324AEE516EAB}"/>
              </c:ext>
            </c:extLst>
          </c:dPt>
          <c:dPt>
            <c:idx val="1"/>
            <c:bubble3D val="0"/>
            <c:spPr>
              <a:solidFill>
                <a:srgbClr val="E57CF8"/>
              </a:solidFill>
              <a:ln w="19050">
                <a:noFill/>
              </a:ln>
              <a:effectLst/>
            </c:spPr>
            <c:extLst>
              <c:ext xmlns:c16="http://schemas.microsoft.com/office/drawing/2014/chart" uri="{C3380CC4-5D6E-409C-BE32-E72D297353CC}">
                <c16:uniqueId val="{00000010-A47A-404E-9427-324AEE516EAB}"/>
              </c:ext>
            </c:extLst>
          </c:dPt>
          <c:dPt>
            <c:idx val="2"/>
            <c:bubble3D val="0"/>
            <c:spPr>
              <a:solidFill>
                <a:srgbClr val="FBF1BD"/>
              </a:solidFill>
              <a:ln w="19050">
                <a:noFill/>
              </a:ln>
              <a:effectLst/>
            </c:spPr>
            <c:extLst>
              <c:ext xmlns:c16="http://schemas.microsoft.com/office/drawing/2014/chart" uri="{C3380CC4-5D6E-409C-BE32-E72D297353CC}">
                <c16:uniqueId val="{00000012-A47A-404E-9427-324AEE516EAB}"/>
              </c:ext>
            </c:extLst>
          </c:dPt>
          <c:dPt>
            <c:idx val="3"/>
            <c:bubble3D val="0"/>
            <c:spPr>
              <a:solidFill>
                <a:srgbClr val="BFCDE4"/>
              </a:solidFill>
              <a:ln w="19050">
                <a:noFill/>
              </a:ln>
              <a:effectLst/>
            </c:spPr>
            <c:extLst>
              <c:ext xmlns:c16="http://schemas.microsoft.com/office/drawing/2014/chart" uri="{C3380CC4-5D6E-409C-BE32-E72D297353CC}">
                <c16:uniqueId val="{00000014-A47A-404E-9427-324AEE516EAB}"/>
              </c:ext>
            </c:extLst>
          </c:dPt>
          <c:dPt>
            <c:idx val="4"/>
            <c:bubble3D val="0"/>
            <c:spPr>
              <a:noFill/>
              <a:ln w="19050">
                <a:noFill/>
              </a:ln>
              <a:effectLst/>
            </c:spPr>
            <c:extLst>
              <c:ext xmlns:c16="http://schemas.microsoft.com/office/drawing/2014/chart" uri="{C3380CC4-5D6E-409C-BE32-E72D297353CC}">
                <c16:uniqueId val="{00000016-A47A-404E-9427-324AEE516EAB}"/>
              </c:ext>
            </c:extLst>
          </c:dPt>
          <c:dPt>
            <c:idx val="5"/>
            <c:bubble3D val="0"/>
            <c:spPr>
              <a:noFill/>
              <a:ln w="19050">
                <a:noFill/>
              </a:ln>
              <a:effectLst/>
            </c:spPr>
            <c:extLst>
              <c:ext xmlns:c16="http://schemas.microsoft.com/office/drawing/2014/chart" uri="{C3380CC4-5D6E-409C-BE32-E72D297353CC}">
                <c16:uniqueId val="{00000018-A47A-404E-9427-324AEE516EAB}"/>
              </c:ext>
            </c:extLst>
          </c:dPt>
          <c:cat>
            <c:strRef>
              <c:f>Processing!$G$17:$G$21</c:f>
              <c:strCache>
                <c:ptCount val="5"/>
                <c:pt idx="0">
                  <c:v>Business</c:v>
                </c:pt>
                <c:pt idx="1">
                  <c:v>Securities</c:v>
                </c:pt>
                <c:pt idx="2">
                  <c:v>Gold</c:v>
                </c:pt>
                <c:pt idx="3">
                  <c:v>Real estate</c:v>
                </c:pt>
                <c:pt idx="4">
                  <c:v>Cryptocurrency</c:v>
                </c:pt>
              </c:strCache>
            </c:strRef>
          </c:cat>
          <c:val>
            <c:numRef>
              <c:f>Processing!$J$17:$J$22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19-A47A-404E-9427-324AEE516EAB}"/>
            </c:ext>
          </c:extLst>
        </c:ser>
        <c:ser>
          <c:idx val="2"/>
          <c:order val="2"/>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1B-A47A-404E-9427-324AEE516EAB}"/>
              </c:ext>
            </c:extLst>
          </c:dPt>
          <c:dPt>
            <c:idx val="1"/>
            <c:bubble3D val="0"/>
            <c:spPr>
              <a:solidFill>
                <a:srgbClr val="E57CF8"/>
              </a:solidFill>
              <a:ln w="19050">
                <a:noFill/>
              </a:ln>
              <a:effectLst/>
            </c:spPr>
            <c:extLst>
              <c:ext xmlns:c16="http://schemas.microsoft.com/office/drawing/2014/chart" uri="{C3380CC4-5D6E-409C-BE32-E72D297353CC}">
                <c16:uniqueId val="{0000001D-A47A-404E-9427-324AEE516EAB}"/>
              </c:ext>
            </c:extLst>
          </c:dPt>
          <c:dPt>
            <c:idx val="2"/>
            <c:bubble3D val="0"/>
            <c:spPr>
              <a:solidFill>
                <a:srgbClr val="FBF1BD"/>
              </a:solidFill>
              <a:ln w="19050">
                <a:noFill/>
              </a:ln>
              <a:effectLst/>
            </c:spPr>
            <c:extLst>
              <c:ext xmlns:c16="http://schemas.microsoft.com/office/drawing/2014/chart" uri="{C3380CC4-5D6E-409C-BE32-E72D297353CC}">
                <c16:uniqueId val="{0000001F-A47A-404E-9427-324AEE516EAB}"/>
              </c:ext>
            </c:extLst>
          </c:dPt>
          <c:dPt>
            <c:idx val="3"/>
            <c:bubble3D val="0"/>
            <c:spPr>
              <a:noFill/>
              <a:ln w="19050">
                <a:noFill/>
              </a:ln>
              <a:effectLst/>
            </c:spPr>
            <c:extLst>
              <c:ext xmlns:c16="http://schemas.microsoft.com/office/drawing/2014/chart" uri="{C3380CC4-5D6E-409C-BE32-E72D297353CC}">
                <c16:uniqueId val="{00000021-A47A-404E-9427-324AEE516EAB}"/>
              </c:ext>
            </c:extLst>
          </c:dPt>
          <c:dPt>
            <c:idx val="4"/>
            <c:bubble3D val="0"/>
            <c:spPr>
              <a:noFill/>
              <a:ln w="19050">
                <a:noFill/>
              </a:ln>
              <a:effectLst/>
            </c:spPr>
            <c:extLst>
              <c:ext xmlns:c16="http://schemas.microsoft.com/office/drawing/2014/chart" uri="{C3380CC4-5D6E-409C-BE32-E72D297353CC}">
                <c16:uniqueId val="{00000023-A47A-404E-9427-324AEE516EAB}"/>
              </c:ext>
            </c:extLst>
          </c:dPt>
          <c:dPt>
            <c:idx val="5"/>
            <c:bubble3D val="0"/>
            <c:spPr>
              <a:noFill/>
              <a:ln w="19050">
                <a:noFill/>
              </a:ln>
              <a:effectLst/>
            </c:spPr>
            <c:extLst>
              <c:ext xmlns:c16="http://schemas.microsoft.com/office/drawing/2014/chart" uri="{C3380CC4-5D6E-409C-BE32-E72D297353CC}">
                <c16:uniqueId val="{00000025-A47A-404E-9427-324AEE516EAB}"/>
              </c:ext>
            </c:extLst>
          </c:dPt>
          <c:cat>
            <c:strRef>
              <c:f>Processing!$G$17:$G$21</c:f>
              <c:strCache>
                <c:ptCount val="5"/>
                <c:pt idx="0">
                  <c:v>Business</c:v>
                </c:pt>
                <c:pt idx="1">
                  <c:v>Securities</c:v>
                </c:pt>
                <c:pt idx="2">
                  <c:v>Gold</c:v>
                </c:pt>
                <c:pt idx="3">
                  <c:v>Real estate</c:v>
                </c:pt>
                <c:pt idx="4">
                  <c:v>Cryptocurrency</c:v>
                </c:pt>
              </c:strCache>
            </c:strRef>
          </c:cat>
          <c:val>
            <c:numRef>
              <c:f>Processing!$K$17:$K$22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26-A47A-404E-9427-324AEE516EAB}"/>
            </c:ext>
          </c:extLst>
        </c:ser>
        <c:ser>
          <c:idx val="3"/>
          <c:order val="3"/>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28-A47A-404E-9427-324AEE516EAB}"/>
              </c:ext>
            </c:extLst>
          </c:dPt>
          <c:dPt>
            <c:idx val="1"/>
            <c:bubble3D val="0"/>
            <c:spPr>
              <a:solidFill>
                <a:srgbClr val="E57CF8"/>
              </a:solidFill>
              <a:ln w="19050">
                <a:noFill/>
              </a:ln>
              <a:effectLst/>
            </c:spPr>
            <c:extLst>
              <c:ext xmlns:c16="http://schemas.microsoft.com/office/drawing/2014/chart" uri="{C3380CC4-5D6E-409C-BE32-E72D297353CC}">
                <c16:uniqueId val="{0000002A-A47A-404E-9427-324AEE516EAB}"/>
              </c:ext>
            </c:extLst>
          </c:dPt>
          <c:dPt>
            <c:idx val="2"/>
            <c:bubble3D val="0"/>
            <c:spPr>
              <a:noFill/>
              <a:ln w="19050">
                <a:noFill/>
              </a:ln>
              <a:effectLst/>
            </c:spPr>
            <c:extLst>
              <c:ext xmlns:c16="http://schemas.microsoft.com/office/drawing/2014/chart" uri="{C3380CC4-5D6E-409C-BE32-E72D297353CC}">
                <c16:uniqueId val="{0000002C-A47A-404E-9427-324AEE516EAB}"/>
              </c:ext>
            </c:extLst>
          </c:dPt>
          <c:dPt>
            <c:idx val="3"/>
            <c:bubble3D val="0"/>
            <c:spPr>
              <a:noFill/>
              <a:ln w="19050">
                <a:noFill/>
              </a:ln>
              <a:effectLst/>
            </c:spPr>
            <c:extLst>
              <c:ext xmlns:c16="http://schemas.microsoft.com/office/drawing/2014/chart" uri="{C3380CC4-5D6E-409C-BE32-E72D297353CC}">
                <c16:uniqueId val="{0000002E-A47A-404E-9427-324AEE516EAB}"/>
              </c:ext>
            </c:extLst>
          </c:dPt>
          <c:dPt>
            <c:idx val="4"/>
            <c:bubble3D val="0"/>
            <c:spPr>
              <a:noFill/>
              <a:ln w="19050">
                <a:noFill/>
              </a:ln>
              <a:effectLst/>
            </c:spPr>
            <c:extLst>
              <c:ext xmlns:c16="http://schemas.microsoft.com/office/drawing/2014/chart" uri="{C3380CC4-5D6E-409C-BE32-E72D297353CC}">
                <c16:uniqueId val="{00000030-A47A-404E-9427-324AEE516EAB}"/>
              </c:ext>
            </c:extLst>
          </c:dPt>
          <c:dPt>
            <c:idx val="5"/>
            <c:bubble3D val="0"/>
            <c:spPr>
              <a:noFill/>
              <a:ln w="19050">
                <a:noFill/>
              </a:ln>
              <a:effectLst/>
            </c:spPr>
            <c:extLst>
              <c:ext xmlns:c16="http://schemas.microsoft.com/office/drawing/2014/chart" uri="{C3380CC4-5D6E-409C-BE32-E72D297353CC}">
                <c16:uniqueId val="{00000032-A47A-404E-9427-324AEE516EAB}"/>
              </c:ext>
            </c:extLst>
          </c:dPt>
          <c:cat>
            <c:strRef>
              <c:f>Processing!$G$17:$G$21</c:f>
              <c:strCache>
                <c:ptCount val="5"/>
                <c:pt idx="0">
                  <c:v>Business</c:v>
                </c:pt>
                <c:pt idx="1">
                  <c:v>Securities</c:v>
                </c:pt>
                <c:pt idx="2">
                  <c:v>Gold</c:v>
                </c:pt>
                <c:pt idx="3">
                  <c:v>Real estate</c:v>
                </c:pt>
                <c:pt idx="4">
                  <c:v>Cryptocurrency</c:v>
                </c:pt>
              </c:strCache>
            </c:strRef>
          </c:cat>
          <c:val>
            <c:numRef>
              <c:f>Processing!$L$17:$L$22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33-A47A-404E-9427-324AEE516EAB}"/>
            </c:ext>
          </c:extLst>
        </c:ser>
        <c:ser>
          <c:idx val="4"/>
          <c:order val="4"/>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35-A47A-404E-9427-324AEE516EAB}"/>
              </c:ext>
            </c:extLst>
          </c:dPt>
          <c:dPt>
            <c:idx val="1"/>
            <c:bubble3D val="0"/>
            <c:spPr>
              <a:noFill/>
              <a:ln w="19050">
                <a:noFill/>
              </a:ln>
              <a:effectLst/>
            </c:spPr>
            <c:extLst>
              <c:ext xmlns:c16="http://schemas.microsoft.com/office/drawing/2014/chart" uri="{C3380CC4-5D6E-409C-BE32-E72D297353CC}">
                <c16:uniqueId val="{00000037-A47A-404E-9427-324AEE516EAB}"/>
              </c:ext>
            </c:extLst>
          </c:dPt>
          <c:dPt>
            <c:idx val="2"/>
            <c:bubble3D val="0"/>
            <c:spPr>
              <a:noFill/>
              <a:ln w="19050">
                <a:noFill/>
              </a:ln>
              <a:effectLst/>
            </c:spPr>
            <c:extLst>
              <c:ext xmlns:c16="http://schemas.microsoft.com/office/drawing/2014/chart" uri="{C3380CC4-5D6E-409C-BE32-E72D297353CC}">
                <c16:uniqueId val="{00000039-A47A-404E-9427-324AEE516EAB}"/>
              </c:ext>
            </c:extLst>
          </c:dPt>
          <c:dPt>
            <c:idx val="3"/>
            <c:bubble3D val="0"/>
            <c:spPr>
              <a:noFill/>
              <a:ln w="19050">
                <a:noFill/>
              </a:ln>
              <a:effectLst/>
            </c:spPr>
            <c:extLst>
              <c:ext xmlns:c16="http://schemas.microsoft.com/office/drawing/2014/chart" uri="{C3380CC4-5D6E-409C-BE32-E72D297353CC}">
                <c16:uniqueId val="{0000003B-A47A-404E-9427-324AEE516EAB}"/>
              </c:ext>
            </c:extLst>
          </c:dPt>
          <c:dPt>
            <c:idx val="4"/>
            <c:bubble3D val="0"/>
            <c:spPr>
              <a:noFill/>
              <a:ln w="19050">
                <a:noFill/>
              </a:ln>
              <a:effectLst/>
            </c:spPr>
            <c:extLst>
              <c:ext xmlns:c16="http://schemas.microsoft.com/office/drawing/2014/chart" uri="{C3380CC4-5D6E-409C-BE32-E72D297353CC}">
                <c16:uniqueId val="{0000003D-A47A-404E-9427-324AEE516EAB}"/>
              </c:ext>
            </c:extLst>
          </c:dPt>
          <c:dPt>
            <c:idx val="5"/>
            <c:bubble3D val="0"/>
            <c:spPr>
              <a:noFill/>
              <a:ln w="19050">
                <a:noFill/>
              </a:ln>
              <a:effectLst/>
            </c:spPr>
            <c:extLst>
              <c:ext xmlns:c16="http://schemas.microsoft.com/office/drawing/2014/chart" uri="{C3380CC4-5D6E-409C-BE32-E72D297353CC}">
                <c16:uniqueId val="{0000003F-A47A-404E-9427-324AEE516EAB}"/>
              </c:ext>
            </c:extLst>
          </c:dPt>
          <c:cat>
            <c:strRef>
              <c:f>Processing!$G$17:$G$21</c:f>
              <c:strCache>
                <c:ptCount val="5"/>
                <c:pt idx="0">
                  <c:v>Business</c:v>
                </c:pt>
                <c:pt idx="1">
                  <c:v>Securities</c:v>
                </c:pt>
                <c:pt idx="2">
                  <c:v>Gold</c:v>
                </c:pt>
                <c:pt idx="3">
                  <c:v>Real estate</c:v>
                </c:pt>
                <c:pt idx="4">
                  <c:v>Cryptocurrency</c:v>
                </c:pt>
              </c:strCache>
            </c:strRef>
          </c:cat>
          <c:val>
            <c:numRef>
              <c:f>Processing!$M$17:$M$22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40-A47A-404E-9427-324AEE516EAB}"/>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3224642915781057"/>
          <c:y val="0.60576281968481172"/>
          <c:w val="0.72955519671859048"/>
          <c:h val="7.1959448829861064E-2"/>
        </c:manualLayout>
      </c:layout>
      <c:overlay val="0"/>
      <c:txPr>
        <a:bodyPr/>
        <a:lstStyle/>
        <a:p>
          <a:pPr>
            <a:defRPr sz="800">
              <a:solidFill>
                <a:srgbClr val="BFCDE4"/>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strRef>
              <c:f>Processing!$A$18</c:f>
              <c:strCache>
                <c:ptCount val="1"/>
                <c:pt idx="0">
                  <c:v>Mortgage</c:v>
                </c:pt>
              </c:strCache>
            </c:strRef>
          </c:tx>
          <c:spPr>
            <a:ln w="19050" cap="rnd">
              <a:noFill/>
              <a:round/>
            </a:ln>
            <a:effectLst/>
          </c:spPr>
          <c:marker>
            <c:symbol val="circle"/>
            <c:size val="50"/>
            <c:spPr>
              <a:solidFill>
                <a:srgbClr val="43ADA9">
                  <a:alpha val="30000"/>
                </a:srgbClr>
              </a:solidFill>
              <a:ln w="9525">
                <a:solidFill>
                  <a:srgbClr val="43ADA9"/>
                </a:solidFill>
              </a:ln>
              <a:effectLst/>
            </c:spPr>
          </c:marker>
          <c:dPt>
            <c:idx val="0"/>
            <c:bubble3D val="0"/>
            <c:extLst>
              <c:ext xmlns:c16="http://schemas.microsoft.com/office/drawing/2014/chart" uri="{C3380CC4-5D6E-409C-BE32-E72D297353CC}">
                <c16:uniqueId val="{00000000-15CC-4374-BC5E-29298D271B1E}"/>
              </c:ext>
            </c:extLst>
          </c:dPt>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1-15CC-4374-BC5E-29298D271B1E}"/>
            </c:ext>
          </c:extLst>
        </c:ser>
        <c:ser>
          <c:idx val="1"/>
          <c:order val="1"/>
          <c:tx>
            <c:strRef>
              <c:f>Processing!$A$19</c:f>
              <c:strCache>
                <c:ptCount val="1"/>
                <c:pt idx="0">
                  <c:v>Credit Card</c:v>
                </c:pt>
              </c:strCache>
            </c:strRef>
          </c:tx>
          <c:spPr>
            <a:ln w="25400" cap="rnd">
              <a:noFill/>
              <a:round/>
            </a:ln>
            <a:effectLst/>
          </c:spPr>
          <c:marker>
            <c:symbol val="circle"/>
            <c:size val="40"/>
            <c:spPr>
              <a:solidFill>
                <a:srgbClr val="5EB2CD">
                  <a:alpha val="30000"/>
                </a:srgbClr>
              </a:solidFill>
              <a:ln w="9525">
                <a:solidFill>
                  <a:srgbClr val="5EB2CD"/>
                </a:solidFill>
              </a:ln>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2-15CC-4374-BC5E-29298D271B1E}"/>
            </c:ext>
          </c:extLst>
        </c:ser>
        <c:ser>
          <c:idx val="2"/>
          <c:order val="2"/>
          <c:tx>
            <c:strRef>
              <c:f>Processing!$A$20</c:f>
              <c:strCache>
                <c:ptCount val="1"/>
                <c:pt idx="0">
                  <c:v>Car Leasing</c:v>
                </c:pt>
              </c:strCache>
            </c:strRef>
          </c:tx>
          <c:spPr>
            <a:ln w="25400" cap="rnd">
              <a:noFill/>
              <a:round/>
            </a:ln>
            <a:effectLst/>
          </c:spPr>
          <c:marker>
            <c:symbol val="circle"/>
            <c:size val="35"/>
            <c:spPr>
              <a:solidFill>
                <a:srgbClr val="AD27FE">
                  <a:alpha val="30000"/>
                </a:srgbClr>
              </a:solidFill>
              <a:ln w="9525">
                <a:solidFill>
                  <a:srgbClr val="AD27FE"/>
                </a:solidFill>
              </a:ln>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3-15CC-4374-BC5E-29298D271B1E}"/>
            </c:ext>
          </c:extLst>
        </c:ser>
        <c:ser>
          <c:idx val="6"/>
          <c:order val="3"/>
          <c:tx>
            <c:strRef>
              <c:f>Processing!$A$21</c:f>
              <c:strCache>
                <c:ptCount val="1"/>
                <c:pt idx="0">
                  <c:v>Consumer Credit</c:v>
                </c:pt>
              </c:strCache>
            </c:strRef>
          </c:tx>
          <c:spPr>
            <a:ln w="25400" cap="rnd">
              <a:noFill/>
              <a:round/>
            </a:ln>
            <a:effectLst/>
          </c:spPr>
          <c:marker>
            <c:symbol val="circle"/>
            <c:size val="25"/>
            <c:spPr>
              <a:solidFill>
                <a:srgbClr val="FBF1BD">
                  <a:alpha val="30000"/>
                </a:srgbClr>
              </a:solidFill>
              <a:ln w="9525">
                <a:solidFill>
                  <a:srgbClr val="FBF1BD">
                    <a:alpha val="94000"/>
                  </a:srgbClr>
                </a:solidFill>
              </a:ln>
              <a:effectLst/>
            </c:spPr>
          </c:marker>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4-15CC-4374-BC5E-29298D271B1E}"/>
            </c:ext>
          </c:extLst>
        </c:ser>
        <c:ser>
          <c:idx val="3"/>
          <c:order val="4"/>
          <c:spPr>
            <a:ln w="25400" cap="rnd">
              <a:noFill/>
              <a:round/>
            </a:ln>
            <a:effectLst/>
          </c:spPr>
          <c:marker>
            <c:symbol val="circle"/>
            <c:size val="10"/>
            <c:spPr>
              <a:solidFill>
                <a:srgbClr val="43ADA9"/>
              </a:solidFill>
              <a:ln w="9525">
                <a:noFill/>
              </a:ln>
              <a:effectLst/>
            </c:spPr>
          </c:marker>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5-15CC-4374-BC5E-29298D271B1E}"/>
            </c:ext>
          </c:extLst>
        </c:ser>
        <c:ser>
          <c:idx val="4"/>
          <c:order val="5"/>
          <c:spPr>
            <a:ln w="25400" cap="rnd">
              <a:noFill/>
              <a:round/>
            </a:ln>
            <a:effectLst/>
          </c:spPr>
          <c:marker>
            <c:symbol val="circle"/>
            <c:size val="9"/>
            <c:spPr>
              <a:solidFill>
                <a:srgbClr val="5EB2CD"/>
              </a:solidFill>
              <a:ln w="9525">
                <a:noFill/>
              </a:ln>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6-15CC-4374-BC5E-29298D271B1E}"/>
            </c:ext>
          </c:extLst>
        </c:ser>
        <c:ser>
          <c:idx val="5"/>
          <c:order val="6"/>
          <c:spPr>
            <a:ln w="25400" cap="rnd">
              <a:noFill/>
              <a:round/>
            </a:ln>
            <a:effectLst/>
          </c:spPr>
          <c:marker>
            <c:symbol val="circle"/>
            <c:size val="8"/>
            <c:spPr>
              <a:solidFill>
                <a:srgbClr val="AD27FE"/>
              </a:solidFill>
              <a:ln w="9525">
                <a:noFill/>
              </a:ln>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7-15CC-4374-BC5E-29298D271B1E}"/>
            </c:ext>
          </c:extLst>
        </c:ser>
        <c:ser>
          <c:idx val="7"/>
          <c:order val="7"/>
          <c:spPr>
            <a:ln w="25400" cap="rnd">
              <a:noFill/>
              <a:round/>
            </a:ln>
            <a:effectLst/>
          </c:spPr>
          <c:marker>
            <c:symbol val="circle"/>
            <c:size val="7"/>
            <c:spPr>
              <a:solidFill>
                <a:srgbClr val="FBF1BD"/>
              </a:solidFill>
              <a:ln w="9525">
                <a:noFill/>
              </a:ln>
              <a:effectLst/>
            </c:spPr>
          </c:marker>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8-15CC-4374-BC5E-29298D271B1E}"/>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0%" sourceLinked="1"/>
        <c:majorTickMark val="out"/>
        <c:minorTickMark val="none"/>
        <c:tickLblPos val="nextTo"/>
        <c:crossAx val="363615919"/>
        <c:crosses val="autoZero"/>
        <c:crossBetween val="midCat"/>
      </c:valAx>
      <c:valAx>
        <c:axId val="363615919"/>
        <c:scaling>
          <c:orientation val="minMax"/>
        </c:scaling>
        <c:delete val="1"/>
        <c:axPos val="l"/>
        <c:numFmt formatCode="_-[$$-409]* #,##0_ ;_-[$$-409]* \-#,##0\ ;_-[$$-409]* &quot;-&quot;??_ ;_-@_ "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60996757110943922"/>
          <c:w val="0.30566509347466542"/>
          <c:h val="0.38513112898058471"/>
        </c:manualLayout>
      </c:layout>
      <c:overlay val="0"/>
      <c:txPr>
        <a:bodyPr/>
        <a:lstStyle/>
        <a:p>
          <a:pPr>
            <a:defRPr sz="800">
              <a:solidFill>
                <a:srgbClr val="BFCDE4"/>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Processing!$Q$12</c:f>
          <c:strCache>
            <c:ptCount val="1"/>
            <c:pt idx="0">
              <c:v>Financial Goals</c:v>
            </c:pt>
          </c:strCache>
        </c:strRef>
      </c:tx>
      <c:layout>
        <c:manualLayout>
          <c:xMode val="edge"/>
          <c:yMode val="edge"/>
          <c:x val="2.7002713267284823E-4"/>
          <c:y val="1.175690737409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01-3880-48E5-839E-A87EF1D1611F}"/>
              </c:ext>
            </c:extLst>
          </c:dPt>
          <c:dPt>
            <c:idx val="1"/>
            <c:bubble3D val="0"/>
            <c:spPr>
              <a:solidFill>
                <a:srgbClr val="DABEF7"/>
              </a:solidFill>
              <a:ln w="19050">
                <a:noFill/>
              </a:ln>
              <a:effectLst/>
            </c:spPr>
            <c:extLst>
              <c:ext xmlns:c16="http://schemas.microsoft.com/office/drawing/2014/chart" uri="{C3380CC4-5D6E-409C-BE32-E72D297353CC}">
                <c16:uniqueId val="{00000003-3880-48E5-839E-A87EF1D1611F}"/>
              </c:ext>
            </c:extLst>
          </c:dPt>
          <c:dPt>
            <c:idx val="2"/>
            <c:bubble3D val="0"/>
            <c:spPr>
              <a:solidFill>
                <a:srgbClr val="DABEF7">
                  <a:alpha val="20000"/>
                </a:srgbClr>
              </a:solidFill>
              <a:ln w="19050">
                <a:noFill/>
              </a:ln>
              <a:effectLst/>
            </c:spPr>
            <c:extLst>
              <c:ext xmlns:c16="http://schemas.microsoft.com/office/drawing/2014/chart" uri="{C3380CC4-5D6E-409C-BE32-E72D297353CC}">
                <c16:uniqueId val="{00000005-3880-48E5-839E-A87EF1D1611F}"/>
              </c:ext>
            </c:extLst>
          </c:dPt>
          <c:dPt>
            <c:idx val="3"/>
            <c:bubble3D val="0"/>
            <c:spPr>
              <a:noFill/>
              <a:ln w="19050">
                <a:noFill/>
              </a:ln>
              <a:effectLst/>
            </c:spPr>
            <c:extLst>
              <c:ext xmlns:c16="http://schemas.microsoft.com/office/drawing/2014/chart" uri="{C3380CC4-5D6E-409C-BE32-E72D297353CC}">
                <c16:uniqueId val="{00000007-3880-48E5-839E-A87EF1D1611F}"/>
              </c:ext>
            </c:extLst>
          </c:dPt>
          <c:val>
            <c:numRef>
              <c:f>Processing!$R$18:$R$21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08-3880-48E5-839E-A87EF1D1611F}"/>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3880-48E5-839E-A87EF1D1611F}"/>
              </c:ext>
            </c:extLst>
          </c:dPt>
          <c:dPt>
            <c:idx val="1"/>
            <c:bubble3D val="0"/>
            <c:spPr>
              <a:noFill/>
              <a:ln w="19050">
                <a:noFill/>
              </a:ln>
              <a:effectLst/>
            </c:spPr>
            <c:extLst>
              <c:ext xmlns:c16="http://schemas.microsoft.com/office/drawing/2014/chart" uri="{C3380CC4-5D6E-409C-BE32-E72D297353CC}">
                <c16:uniqueId val="{0000000C-3880-48E5-839E-A87EF1D1611F}"/>
              </c:ext>
            </c:extLst>
          </c:dPt>
          <c:dPt>
            <c:idx val="2"/>
            <c:bubble3D val="0"/>
            <c:spPr>
              <a:noFill/>
              <a:ln w="19050">
                <a:noFill/>
              </a:ln>
              <a:effectLst/>
            </c:spPr>
            <c:extLst>
              <c:ext xmlns:c16="http://schemas.microsoft.com/office/drawing/2014/chart" uri="{C3380CC4-5D6E-409C-BE32-E72D297353CC}">
                <c16:uniqueId val="{0000000E-3880-48E5-839E-A87EF1D1611F}"/>
              </c:ext>
            </c:extLst>
          </c:dPt>
          <c:dPt>
            <c:idx val="3"/>
            <c:bubble3D val="0"/>
            <c:spPr>
              <a:noFill/>
              <a:ln w="19050">
                <a:noFill/>
              </a:ln>
              <a:effectLst/>
            </c:spPr>
            <c:extLst>
              <c:ext xmlns:c16="http://schemas.microsoft.com/office/drawing/2014/chart" uri="{C3380CC4-5D6E-409C-BE32-E72D297353CC}">
                <c16:uniqueId val="{00000010-3880-48E5-839E-A87EF1D1611F}"/>
              </c:ext>
            </c:extLst>
          </c:dPt>
          <c:val>
            <c:numRef>
              <c:f>Processing!$S$18:$S$21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11-3880-48E5-839E-A87EF1D1611F}"/>
            </c:ext>
          </c:extLst>
        </c:ser>
        <c:ser>
          <c:idx val="2"/>
          <c:order val="2"/>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13-3880-48E5-839E-A87EF1D1611F}"/>
              </c:ext>
            </c:extLst>
          </c:dPt>
          <c:dPt>
            <c:idx val="1"/>
            <c:bubble3D val="0"/>
            <c:spPr>
              <a:solidFill>
                <a:srgbClr val="DABEF7"/>
              </a:solidFill>
              <a:ln w="19050">
                <a:noFill/>
              </a:ln>
              <a:effectLst/>
            </c:spPr>
            <c:extLst>
              <c:ext xmlns:c16="http://schemas.microsoft.com/office/drawing/2014/chart" uri="{C3380CC4-5D6E-409C-BE32-E72D297353CC}">
                <c16:uniqueId val="{00000015-3880-48E5-839E-A87EF1D1611F}"/>
              </c:ext>
            </c:extLst>
          </c:dPt>
          <c:dPt>
            <c:idx val="2"/>
            <c:bubble3D val="0"/>
            <c:spPr>
              <a:solidFill>
                <a:srgbClr val="DABEF7">
                  <a:alpha val="20000"/>
                </a:srgbClr>
              </a:solidFill>
              <a:ln w="19050">
                <a:noFill/>
              </a:ln>
              <a:effectLst/>
            </c:spPr>
            <c:extLst>
              <c:ext xmlns:c16="http://schemas.microsoft.com/office/drawing/2014/chart" uri="{C3380CC4-5D6E-409C-BE32-E72D297353CC}">
                <c16:uniqueId val="{00000017-3880-48E5-839E-A87EF1D1611F}"/>
              </c:ext>
            </c:extLst>
          </c:dPt>
          <c:dPt>
            <c:idx val="3"/>
            <c:bubble3D val="0"/>
            <c:spPr>
              <a:noFill/>
              <a:ln w="19050">
                <a:noFill/>
              </a:ln>
              <a:effectLst/>
            </c:spPr>
            <c:extLst>
              <c:ext xmlns:c16="http://schemas.microsoft.com/office/drawing/2014/chart" uri="{C3380CC4-5D6E-409C-BE32-E72D297353CC}">
                <c16:uniqueId val="{00000019-3880-48E5-839E-A87EF1D1611F}"/>
              </c:ext>
            </c:extLst>
          </c:dPt>
          <c:val>
            <c:numRef>
              <c:f>Processing!$T$18:$T$21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1A-3880-48E5-839E-A87EF1D1611F}"/>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3880-48E5-839E-A87EF1D1611F}"/>
              </c:ext>
            </c:extLst>
          </c:dPt>
          <c:dPt>
            <c:idx val="1"/>
            <c:bubble3D val="0"/>
            <c:spPr>
              <a:noFill/>
              <a:ln w="19050">
                <a:noFill/>
              </a:ln>
              <a:effectLst/>
            </c:spPr>
            <c:extLst>
              <c:ext xmlns:c16="http://schemas.microsoft.com/office/drawing/2014/chart" uri="{C3380CC4-5D6E-409C-BE32-E72D297353CC}">
                <c16:uniqueId val="{0000001E-3880-48E5-839E-A87EF1D1611F}"/>
              </c:ext>
            </c:extLst>
          </c:dPt>
          <c:dPt>
            <c:idx val="2"/>
            <c:bubble3D val="0"/>
            <c:spPr>
              <a:noFill/>
              <a:ln w="19050">
                <a:noFill/>
              </a:ln>
              <a:effectLst/>
            </c:spPr>
            <c:extLst>
              <c:ext xmlns:c16="http://schemas.microsoft.com/office/drawing/2014/chart" uri="{C3380CC4-5D6E-409C-BE32-E72D297353CC}">
                <c16:uniqueId val="{00000020-3880-48E5-839E-A87EF1D1611F}"/>
              </c:ext>
            </c:extLst>
          </c:dPt>
          <c:dPt>
            <c:idx val="3"/>
            <c:bubble3D val="0"/>
            <c:spPr>
              <a:noFill/>
              <a:ln w="19050">
                <a:noFill/>
              </a:ln>
              <a:effectLst/>
            </c:spPr>
            <c:extLst>
              <c:ext xmlns:c16="http://schemas.microsoft.com/office/drawing/2014/chart" uri="{C3380CC4-5D6E-409C-BE32-E72D297353CC}">
                <c16:uniqueId val="{00000022-3880-48E5-839E-A87EF1D1611F}"/>
              </c:ext>
            </c:extLst>
          </c:dPt>
          <c:val>
            <c:numRef>
              <c:f>Processing!$U$18:$U$21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23-3880-48E5-839E-A87EF1D1611F}"/>
            </c:ext>
          </c:extLst>
        </c:ser>
        <c:ser>
          <c:idx val="4"/>
          <c:order val="4"/>
          <c:dPt>
            <c:idx val="0"/>
            <c:bubble3D val="0"/>
            <c:spPr>
              <a:gradFill>
                <a:gsLst>
                  <a:gs pos="1000">
                    <a:srgbClr val="F28F33"/>
                  </a:gs>
                  <a:gs pos="76000">
                    <a:srgbClr val="FE2827"/>
                  </a:gs>
                </a:gsLst>
                <a:path path="circle">
                  <a:fillToRect l="100000" t="100000"/>
                </a:path>
              </a:gradFill>
              <a:effectLst/>
            </c:spPr>
            <c:extLst>
              <c:ext xmlns:c16="http://schemas.microsoft.com/office/drawing/2014/chart" uri="{C3380CC4-5D6E-409C-BE32-E72D297353CC}">
                <c16:uniqueId val="{00000025-3880-48E5-839E-A87EF1D1611F}"/>
              </c:ext>
            </c:extLst>
          </c:dPt>
          <c:dPt>
            <c:idx val="1"/>
            <c:bubble3D val="0"/>
            <c:spPr>
              <a:solidFill>
                <a:srgbClr val="DABEF7"/>
              </a:solidFill>
              <a:effectLst/>
            </c:spPr>
            <c:extLst>
              <c:ext xmlns:c16="http://schemas.microsoft.com/office/drawing/2014/chart" uri="{C3380CC4-5D6E-409C-BE32-E72D297353CC}">
                <c16:uniqueId val="{00000027-3880-48E5-839E-A87EF1D1611F}"/>
              </c:ext>
            </c:extLst>
          </c:dPt>
          <c:dPt>
            <c:idx val="2"/>
            <c:bubble3D val="0"/>
            <c:spPr>
              <a:solidFill>
                <a:srgbClr val="DABEF7">
                  <a:alpha val="20000"/>
                </a:srgbClr>
              </a:solidFill>
              <a:effectLst/>
            </c:spPr>
            <c:extLst>
              <c:ext xmlns:c16="http://schemas.microsoft.com/office/drawing/2014/chart" uri="{C3380CC4-5D6E-409C-BE32-E72D297353CC}">
                <c16:uniqueId val="{00000029-3880-48E5-839E-A87EF1D1611F}"/>
              </c:ext>
            </c:extLst>
          </c:dPt>
          <c:dPt>
            <c:idx val="3"/>
            <c:bubble3D val="0"/>
            <c:spPr>
              <a:noFill/>
              <a:effectLst/>
            </c:spPr>
            <c:extLst>
              <c:ext xmlns:c16="http://schemas.microsoft.com/office/drawing/2014/chart" uri="{C3380CC4-5D6E-409C-BE32-E72D297353CC}">
                <c16:uniqueId val="{0000002B-3880-48E5-839E-A87EF1D1611F}"/>
              </c:ext>
            </c:extLst>
          </c:dPt>
          <c:val>
            <c:numRef>
              <c:f>Processing!$V$18:$V$21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2C-3880-48E5-839E-A87EF1D1611F}"/>
            </c:ext>
          </c:extLst>
        </c:ser>
        <c:ser>
          <c:idx val="5"/>
          <c:order val="5"/>
          <c:spPr>
            <a:noFill/>
          </c:spPr>
          <c:dPt>
            <c:idx val="0"/>
            <c:bubble3D val="0"/>
            <c:spPr>
              <a:noFill/>
              <a:effectLst/>
            </c:spPr>
            <c:extLst>
              <c:ext xmlns:c16="http://schemas.microsoft.com/office/drawing/2014/chart" uri="{C3380CC4-5D6E-409C-BE32-E72D297353CC}">
                <c16:uniqueId val="{0000002E-3880-48E5-839E-A87EF1D1611F}"/>
              </c:ext>
            </c:extLst>
          </c:dPt>
          <c:dPt>
            <c:idx val="1"/>
            <c:bubble3D val="0"/>
            <c:spPr>
              <a:noFill/>
              <a:effectLst/>
            </c:spPr>
            <c:extLst>
              <c:ext xmlns:c16="http://schemas.microsoft.com/office/drawing/2014/chart" uri="{C3380CC4-5D6E-409C-BE32-E72D297353CC}">
                <c16:uniqueId val="{00000030-3880-48E5-839E-A87EF1D1611F}"/>
              </c:ext>
            </c:extLst>
          </c:dPt>
          <c:dPt>
            <c:idx val="2"/>
            <c:bubble3D val="0"/>
            <c:spPr>
              <a:noFill/>
              <a:effectLst/>
            </c:spPr>
            <c:extLst>
              <c:ext xmlns:c16="http://schemas.microsoft.com/office/drawing/2014/chart" uri="{C3380CC4-5D6E-409C-BE32-E72D297353CC}">
                <c16:uniqueId val="{00000032-3880-48E5-839E-A87EF1D1611F}"/>
              </c:ext>
            </c:extLst>
          </c:dPt>
          <c:dPt>
            <c:idx val="3"/>
            <c:bubble3D val="0"/>
            <c:spPr>
              <a:noFill/>
              <a:effectLst/>
            </c:spPr>
            <c:extLst>
              <c:ext xmlns:c16="http://schemas.microsoft.com/office/drawing/2014/chart" uri="{C3380CC4-5D6E-409C-BE32-E72D297353CC}">
                <c16:uniqueId val="{00000034-3880-48E5-839E-A87EF1D1611F}"/>
              </c:ext>
            </c:extLst>
          </c:dPt>
          <c:val>
            <c:numRef>
              <c:f>Processing!$W$18:$W$21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35-3880-48E5-839E-A87EF1D1611F}"/>
            </c:ext>
          </c:extLst>
        </c:ser>
        <c:ser>
          <c:idx val="6"/>
          <c:order val="6"/>
          <c:dPt>
            <c:idx val="0"/>
            <c:bubble3D val="0"/>
            <c:spPr>
              <a:gradFill flip="none" rotWithShape="1">
                <a:gsLst>
                  <a:gs pos="1000">
                    <a:srgbClr val="F28F33"/>
                  </a:gs>
                  <a:gs pos="76000">
                    <a:srgbClr val="FE2827"/>
                  </a:gs>
                </a:gsLst>
                <a:path path="circle">
                  <a:fillToRect l="100000" t="100000"/>
                </a:path>
                <a:tileRect r="-100000" b="-100000"/>
              </a:gradFill>
              <a:effectLst/>
            </c:spPr>
            <c:extLst>
              <c:ext xmlns:c16="http://schemas.microsoft.com/office/drawing/2014/chart" uri="{C3380CC4-5D6E-409C-BE32-E72D297353CC}">
                <c16:uniqueId val="{00000037-3880-48E5-839E-A87EF1D1611F}"/>
              </c:ext>
            </c:extLst>
          </c:dPt>
          <c:dPt>
            <c:idx val="1"/>
            <c:bubble3D val="0"/>
            <c:spPr>
              <a:solidFill>
                <a:srgbClr val="DABEF7"/>
              </a:solidFill>
              <a:effectLst/>
            </c:spPr>
            <c:extLst>
              <c:ext xmlns:c16="http://schemas.microsoft.com/office/drawing/2014/chart" uri="{C3380CC4-5D6E-409C-BE32-E72D297353CC}">
                <c16:uniqueId val="{00000039-3880-48E5-839E-A87EF1D1611F}"/>
              </c:ext>
            </c:extLst>
          </c:dPt>
          <c:dPt>
            <c:idx val="2"/>
            <c:bubble3D val="0"/>
            <c:spPr>
              <a:solidFill>
                <a:srgbClr val="DABEF7">
                  <a:alpha val="20000"/>
                </a:srgbClr>
              </a:solidFill>
              <a:effectLst/>
            </c:spPr>
            <c:extLst>
              <c:ext xmlns:c16="http://schemas.microsoft.com/office/drawing/2014/chart" uri="{C3380CC4-5D6E-409C-BE32-E72D297353CC}">
                <c16:uniqueId val="{0000003B-3880-48E5-839E-A87EF1D1611F}"/>
              </c:ext>
            </c:extLst>
          </c:dPt>
          <c:dPt>
            <c:idx val="3"/>
            <c:bubble3D val="0"/>
            <c:spPr>
              <a:noFill/>
              <a:effectLst/>
            </c:spPr>
            <c:extLst>
              <c:ext xmlns:c16="http://schemas.microsoft.com/office/drawing/2014/chart" uri="{C3380CC4-5D6E-409C-BE32-E72D297353CC}">
                <c16:uniqueId val="{0000003D-3880-48E5-839E-A87EF1D1611F}"/>
              </c:ext>
            </c:extLst>
          </c:dPt>
          <c:val>
            <c:numRef>
              <c:f>Processing!$X$18:$X$21</c:f>
              <c:numCache>
                <c:formatCode>0%</c:formatCode>
                <c:ptCount val="4"/>
                <c:pt idx="0">
                  <c:v>0.62709090909090914</c:v>
                </c:pt>
                <c:pt idx="1">
                  <c:v>0.37290909090909086</c:v>
                </c:pt>
                <c:pt idx="2">
                  <c:v>0</c:v>
                </c:pt>
                <c:pt idx="3">
                  <c:v>0.34</c:v>
                </c:pt>
              </c:numCache>
            </c:numRef>
          </c:val>
          <c:extLst>
            <c:ext xmlns:c16="http://schemas.microsoft.com/office/drawing/2014/chart" uri="{C3380CC4-5D6E-409C-BE32-E72D297353CC}">
              <c16:uniqueId val="{0000003E-3880-48E5-839E-A87EF1D1611F}"/>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Processing!$A$2</c:f>
          <c:strCache>
            <c:ptCount val="1"/>
            <c:pt idx="0">
              <c:v>Income &amp; Expenses</c:v>
            </c:pt>
          </c:strCache>
        </c:strRef>
      </c:tx>
      <c:layout>
        <c:manualLayout>
          <c:xMode val="edge"/>
          <c:yMode val="edge"/>
          <c:x val="7.423849379231709E-2"/>
          <c:y val="2.6729554784537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5.972706456312505E-2"/>
          <c:y val="0.13930555555555557"/>
          <c:w val="0.92282239560061519"/>
          <c:h val="0.75329505686789155"/>
        </c:manualLayout>
      </c:layout>
      <c:lineChart>
        <c:grouping val="standard"/>
        <c:varyColors val="0"/>
        <c:ser>
          <c:idx val="0"/>
          <c:order val="0"/>
          <c:tx>
            <c:strRef>
              <c:f>Processing!$C$3</c:f>
              <c:strCache>
                <c:ptCount val="1"/>
                <c:pt idx="0">
                  <c:v>Income</c:v>
                </c:pt>
              </c:strCache>
            </c:strRef>
          </c:tx>
          <c:spPr>
            <a:ln w="31750" cap="rnd">
              <a:gradFill>
                <a:gsLst>
                  <a:gs pos="0">
                    <a:srgbClr val="F28F33"/>
                  </a:gs>
                  <a:gs pos="100000">
                    <a:srgbClr val="FE2827"/>
                  </a:gs>
                </a:gsLst>
                <a:lin ang="0" scaled="0"/>
              </a:gradFill>
              <a:round/>
            </a:ln>
            <a:effectLst>
              <a:outerShdw blurRad="50800" dist="38100" dir="5400000" algn="t" rotWithShape="0">
                <a:prstClr val="black">
                  <a:alpha val="40000"/>
                </a:prstClr>
              </a:outerShdw>
            </a:effectLst>
          </c:spPr>
          <c:marker>
            <c:symbol val="none"/>
          </c:marker>
          <c:cat>
            <c:strRef>
              <c:f>Processing!$B$4:$B$15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Processing!$C$4:$C$15</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smooth val="1"/>
          <c:extLst>
            <c:ext xmlns:c16="http://schemas.microsoft.com/office/drawing/2014/chart" uri="{C3380CC4-5D6E-409C-BE32-E72D297353CC}">
              <c16:uniqueId val="{00000000-4378-41C9-8DCB-21484DDE9C6B}"/>
            </c:ext>
          </c:extLst>
        </c:ser>
        <c:ser>
          <c:idx val="1"/>
          <c:order val="1"/>
          <c:tx>
            <c:strRef>
              <c:f>Processing!$D$3</c:f>
              <c:strCache>
                <c:ptCount val="1"/>
                <c:pt idx="0">
                  <c:v>Expenses</c:v>
                </c:pt>
              </c:strCache>
            </c:strRef>
          </c:tx>
          <c:spPr>
            <a:ln w="31750" cap="rnd">
              <a:gradFill>
                <a:gsLst>
                  <a:gs pos="100000">
                    <a:srgbClr val="F28F33"/>
                  </a:gs>
                  <a:gs pos="8000">
                    <a:srgbClr val="AD27FE"/>
                  </a:gs>
                </a:gsLst>
                <a:lin ang="0" scaled="0"/>
              </a:gradFill>
              <a:round/>
            </a:ln>
            <a:effectLst>
              <a:outerShdw blurRad="50800" dist="38100" dir="5400000" algn="t" rotWithShape="0">
                <a:prstClr val="black">
                  <a:alpha val="40000"/>
                </a:prstClr>
              </a:outerShdw>
            </a:effectLst>
          </c:spPr>
          <c:marker>
            <c:symbol val="none"/>
          </c:marker>
          <c:cat>
            <c:strRef>
              <c:f>Processing!$B$4:$B$15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Processing!$D$4:$D$15</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1-4378-41C9-8DCB-21484DDE9C6B}"/>
            </c:ext>
          </c:extLst>
        </c:ser>
        <c:dLbls>
          <c:showLegendKey val="0"/>
          <c:showVal val="0"/>
          <c:showCatName val="0"/>
          <c:showSerName val="0"/>
          <c:showPercent val="0"/>
          <c:showBubbleSize val="0"/>
        </c:dLbls>
        <c:marker val="1"/>
        <c:smooth val="0"/>
        <c:axId val="1070895696"/>
        <c:axId val="1070891856"/>
      </c:lineChart>
      <c:scatterChart>
        <c:scatterStyle val="lineMarker"/>
        <c:varyColors val="0"/>
        <c:ser>
          <c:idx val="2"/>
          <c:order val="2"/>
          <c:spPr>
            <a:ln w="25400" cap="rnd">
              <a:noFill/>
              <a:round/>
            </a:ln>
            <a:effectLst>
              <a:outerShdw blurRad="50800" dist="38100" dir="2700000" algn="tl" rotWithShape="0">
                <a:prstClr val="black">
                  <a:alpha val="40000"/>
                </a:prstClr>
              </a:outerShdw>
            </a:effectLst>
          </c:spPr>
          <c:marker>
            <c:symbol val="circle"/>
            <c:size val="10"/>
            <c:spPr>
              <a:solidFill>
                <a:schemeClr val="bg1">
                  <a:lumMod val="95000"/>
                </a:schemeClr>
              </a:solidFill>
              <a:ln w="19050">
                <a:solidFill>
                  <a:srgbClr val="AD27FE"/>
                </a:solidFill>
              </a:ln>
              <a:effectLst>
                <a:outerShdw blurRad="50800" dist="38100" dir="2700000" algn="tl" rotWithShape="0">
                  <a:prstClr val="black">
                    <a:alpha val="40000"/>
                  </a:prstClr>
                </a:outerShdw>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minus"/>
            <c:errValType val="cust"/>
            <c:noEndCap val="1"/>
            <c:plus>
              <c:numLit>
                <c:formatCode>General</c:formatCode>
                <c:ptCount val="1"/>
                <c:pt idx="0">
                  <c:v>0</c:v>
                </c:pt>
              </c:numLit>
            </c:plus>
            <c:minus>
              <c:numRef>
                <c:f>Processing!$I$8</c:f>
                <c:numCache>
                  <c:formatCode>General</c:formatCode>
                  <c:ptCount val="1"/>
                  <c:pt idx="0">
                    <c:v>31211</c:v>
                  </c:pt>
                </c:numCache>
              </c:numRef>
            </c:minus>
            <c:spPr>
              <a:noFill/>
              <a:ln w="9525" cap="flat" cmpd="sng" algn="ctr">
                <a:solidFill>
                  <a:schemeClr val="bg1">
                    <a:lumMod val="50000"/>
                  </a:schemeClr>
                </a:solidFill>
                <a:round/>
              </a:ln>
              <a:effectLst/>
            </c:spPr>
          </c:errBars>
          <c:xVal>
            <c:numRef>
              <c:f>Processing!$H$8</c:f>
              <c:numCache>
                <c:formatCode>General</c:formatCode>
                <c:ptCount val="1"/>
                <c:pt idx="0">
                  <c:v>6</c:v>
                </c:pt>
              </c:numCache>
            </c:numRef>
          </c:xVal>
          <c:yVal>
            <c:numRef>
              <c:f>Processing!$I$8</c:f>
              <c:numCache>
                <c:formatCode>_-[$$-409]* #,##0_ ;_-[$$-409]* \-#,##0\ ;_-[$$-409]* "-"??_ ;_-@_ </c:formatCode>
                <c:ptCount val="1"/>
                <c:pt idx="0">
                  <c:v>31211</c:v>
                </c:pt>
              </c:numCache>
            </c:numRef>
          </c:yVal>
          <c:smooth val="0"/>
          <c:extLst>
            <c:ext xmlns:c16="http://schemas.microsoft.com/office/drawing/2014/chart" uri="{C3380CC4-5D6E-409C-BE32-E72D297353CC}">
              <c16:uniqueId val="{00000002-4378-41C9-8DCB-21484DDE9C6B}"/>
            </c:ext>
          </c:extLst>
        </c:ser>
        <c:ser>
          <c:idx val="3"/>
          <c:order val="3"/>
          <c:spPr>
            <a:ln w="25400" cap="rnd">
              <a:noFill/>
              <a:round/>
            </a:ln>
            <a:effectLst>
              <a:outerShdw blurRad="50800" dist="38100" dir="2700000" algn="tl" rotWithShape="0">
                <a:prstClr val="black">
                  <a:alpha val="40000"/>
                </a:prstClr>
              </a:outerShdw>
            </a:effectLst>
          </c:spPr>
          <c:marker>
            <c:symbol val="circle"/>
            <c:size val="9"/>
            <c:spPr>
              <a:solidFill>
                <a:schemeClr val="bg1"/>
              </a:solidFill>
              <a:ln w="19050">
                <a:solidFill>
                  <a:srgbClr val="FE2827">
                    <a:alpha val="97000"/>
                  </a:srgbClr>
                </a:solidFill>
              </a:ln>
              <a:effectLst>
                <a:outerShdw blurRad="50800" dist="38100" dir="2700000" algn="tl" rotWithShape="0">
                  <a:prstClr val="black">
                    <a:alpha val="40000"/>
                  </a:prstClr>
                </a:outerShdw>
              </a:effectLst>
            </c:spPr>
          </c:marker>
          <c:xVal>
            <c:numRef>
              <c:f>Processing!$H$9</c:f>
              <c:numCache>
                <c:formatCode>General</c:formatCode>
                <c:ptCount val="1"/>
                <c:pt idx="0">
                  <c:v>6</c:v>
                </c:pt>
              </c:numCache>
            </c:numRef>
          </c:xVal>
          <c:yVal>
            <c:numRef>
              <c:f>Processing!$I$9</c:f>
              <c:numCache>
                <c:formatCode>_-[$$-409]* #,##0_ ;_-[$$-409]* \-#,##0\ ;_-[$$-409]* "-"??_ ;_-@_ </c:formatCode>
                <c:ptCount val="1"/>
                <c:pt idx="0">
                  <c:v>24837</c:v>
                </c:pt>
              </c:numCache>
            </c:numRef>
          </c:yVal>
          <c:smooth val="0"/>
          <c:extLst>
            <c:ext xmlns:c16="http://schemas.microsoft.com/office/drawing/2014/chart" uri="{C3380CC4-5D6E-409C-BE32-E72D297353CC}">
              <c16:uniqueId val="{00000003-4378-41C9-8DCB-21484DDE9C6B}"/>
            </c:ext>
          </c:extLst>
        </c:ser>
        <c:dLbls>
          <c:showLegendKey val="0"/>
          <c:showVal val="0"/>
          <c:showCatName val="0"/>
          <c:showSerName val="0"/>
          <c:showPercent val="0"/>
          <c:showBubbleSize val="0"/>
        </c:dLbls>
        <c:axId val="1070895696"/>
        <c:axId val="1070891856"/>
      </c:scatterChart>
      <c:catAx>
        <c:axId val="1070895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70891856"/>
        <c:crosses val="autoZero"/>
        <c:auto val="1"/>
        <c:lblAlgn val="ctr"/>
        <c:lblOffset val="100"/>
        <c:noMultiLvlLbl val="0"/>
      </c:catAx>
      <c:valAx>
        <c:axId val="107089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70895696"/>
        <c:crosses val="autoZero"/>
        <c:crossBetween val="between"/>
      </c:valAx>
      <c:spPr>
        <a:noFill/>
        <a:ln>
          <a:noFill/>
        </a:ln>
        <a:effectLst/>
      </c:spPr>
    </c:plotArea>
    <c:legend>
      <c:legendPos val="r"/>
      <c:legendEntry>
        <c:idx val="2"/>
        <c:delete val="1"/>
      </c:legendEntry>
      <c:legendEntry>
        <c:idx val="3"/>
        <c:delete val="1"/>
      </c:legendEntry>
      <c:layout>
        <c:manualLayout>
          <c:xMode val="edge"/>
          <c:yMode val="edge"/>
          <c:x val="0.881407655228298"/>
          <c:y val="0.69991692661993976"/>
          <c:w val="0.10114180493544236"/>
          <c:h val="0.15275665700744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Processing!$H$2</c:f>
          <c:strCache>
            <c:ptCount val="1"/>
            <c:pt idx="0">
              <c:v>Ratio Income</c:v>
            </c:pt>
          </c:strCache>
        </c:strRef>
      </c:tx>
      <c:layout>
        <c:manualLayout>
          <c:xMode val="edge"/>
          <c:yMode val="edge"/>
          <c:x val="0.21376157977512786"/>
          <c:y val="0.1076305921061797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spPr>
            <a:ln>
              <a:noFill/>
            </a:ln>
          </c:spPr>
          <c:dPt>
            <c:idx val="0"/>
            <c:bubble3D val="0"/>
            <c:spPr>
              <a:gradFill>
                <a:gsLst>
                  <a:gs pos="100000">
                    <a:srgbClr val="F28F33"/>
                  </a:gs>
                  <a:gs pos="31000">
                    <a:srgbClr val="FE2827"/>
                  </a:gs>
                </a:gsLst>
                <a:lin ang="5400000" scaled="0"/>
              </a:gradFill>
              <a:ln w="19050">
                <a:noFill/>
              </a:ln>
              <a:effectLst/>
            </c:spPr>
            <c:extLst>
              <c:ext xmlns:c16="http://schemas.microsoft.com/office/drawing/2014/chart" uri="{C3380CC4-5D6E-409C-BE32-E72D297353CC}">
                <c16:uniqueId val="{00000001-19BC-47FF-9868-5B262104B87A}"/>
              </c:ext>
            </c:extLst>
          </c:dPt>
          <c:dPt>
            <c:idx val="1"/>
            <c:bubble3D val="0"/>
            <c:spPr>
              <a:solidFill>
                <a:srgbClr val="DABEF7"/>
              </a:solidFill>
              <a:ln w="19050">
                <a:noFill/>
              </a:ln>
              <a:effectLst/>
            </c:spPr>
            <c:extLst>
              <c:ext xmlns:c16="http://schemas.microsoft.com/office/drawing/2014/chart" uri="{C3380CC4-5D6E-409C-BE32-E72D297353CC}">
                <c16:uniqueId val="{00000003-19BC-47FF-9868-5B262104B87A}"/>
              </c:ext>
            </c:extLst>
          </c:dPt>
          <c:val>
            <c:numRef>
              <c:f>Processing!$H$4:$I$4</c:f>
              <c:numCache>
                <c:formatCode>0%</c:formatCode>
                <c:ptCount val="2"/>
                <c:pt idx="0">
                  <c:v>0.55686197544961458</c:v>
                </c:pt>
                <c:pt idx="1">
                  <c:v>0.44313802455038537</c:v>
                </c:pt>
              </c:numCache>
            </c:numRef>
          </c:val>
          <c:extLst>
            <c:ext xmlns:c16="http://schemas.microsoft.com/office/drawing/2014/chart" uri="{C3380CC4-5D6E-409C-BE32-E72D297353CC}">
              <c16:uniqueId val="{00000004-19BC-47FF-9868-5B262104B87A}"/>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FE2827"/>
                </a:solidFill>
                <a:ln w="9525">
                  <a:solidFill>
                    <a:srgbClr val="FE2827"/>
                  </a:solidFill>
                </a:ln>
                <a:effectLst/>
              </c:spPr>
            </c:marker>
            <c:bubble3D val="0"/>
            <c:extLst>
              <c:ext xmlns:c16="http://schemas.microsoft.com/office/drawing/2014/chart" uri="{C3380CC4-5D6E-409C-BE32-E72D297353CC}">
                <c16:uniqueId val="{00000005-19BC-47FF-9868-5B262104B87A}"/>
              </c:ext>
            </c:extLst>
          </c:dPt>
          <c:dPt>
            <c:idx val="1"/>
            <c:marker>
              <c:symbol val="circle"/>
              <c:size val="17"/>
              <c:spPr>
                <a:solidFill>
                  <a:srgbClr val="F28F33"/>
                </a:solidFill>
                <a:ln w="22225">
                  <a:solidFill>
                    <a:schemeClr val="bg1"/>
                  </a:solidFill>
                </a:ln>
                <a:effectLst>
                  <a:outerShdw blurRad="50800" dist="38100" dir="5400000" algn="t" rotWithShape="0">
                    <a:prstClr val="black">
                      <a:alpha val="40000"/>
                    </a:prstClr>
                  </a:outerShdw>
                </a:effectLst>
              </c:spPr>
            </c:marker>
            <c:bubble3D val="0"/>
            <c:spPr>
              <a:ln w="25400" cap="rnd">
                <a:noFill/>
                <a:round/>
              </a:ln>
              <a:effectLst>
                <a:outerShdw blurRad="50800" dist="38100" dir="5400000" algn="t" rotWithShape="0">
                  <a:prstClr val="black">
                    <a:alpha val="40000"/>
                  </a:prstClr>
                </a:outerShdw>
              </a:effectLst>
            </c:spPr>
            <c:extLst>
              <c:ext xmlns:c16="http://schemas.microsoft.com/office/drawing/2014/chart" uri="{C3380CC4-5D6E-409C-BE32-E72D297353CC}">
                <c16:uniqueId val="{00000007-19BC-47FF-9868-5B262104B87A}"/>
              </c:ext>
            </c:extLst>
          </c:dPt>
          <c:xVal>
            <c:numRef>
              <c:f>Processing!$K$8:$K$9</c:f>
              <c:numCache>
                <c:formatCode>General</c:formatCode>
                <c:ptCount val="2"/>
                <c:pt idx="0">
                  <c:v>0</c:v>
                </c:pt>
                <c:pt idx="1">
                  <c:v>-0.34972198073313576</c:v>
                </c:pt>
              </c:numCache>
            </c:numRef>
          </c:xVal>
          <c:yVal>
            <c:numRef>
              <c:f>Processing!$L$8:$L$9</c:f>
              <c:numCache>
                <c:formatCode>General</c:formatCode>
                <c:ptCount val="2"/>
                <c:pt idx="0">
                  <c:v>1</c:v>
                </c:pt>
                <c:pt idx="1">
                  <c:v>-0.93685352974309277</c:v>
                </c:pt>
              </c:numCache>
            </c:numRef>
          </c:yVal>
          <c:smooth val="0"/>
          <c:extLst>
            <c:ext xmlns:c16="http://schemas.microsoft.com/office/drawing/2014/chart" uri="{C3380CC4-5D6E-409C-BE32-E72D297353CC}">
              <c16:uniqueId val="{00000008-19BC-47FF-9868-5B262104B87A}"/>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solidFill>
                <a:srgbClr val="FBF1BD"/>
              </a:solidFill>
              <a:ln w="127000">
                <a:noFill/>
              </a:ln>
              <a:effectLst/>
            </c:spPr>
            <c:extLst>
              <c:ext xmlns:c16="http://schemas.microsoft.com/office/drawing/2014/chart" uri="{C3380CC4-5D6E-409C-BE32-E72D297353CC}">
                <c16:uniqueId val="{00000001-12C4-4BC3-8E0F-7E79FBD7F440}"/>
              </c:ext>
            </c:extLst>
          </c:dPt>
          <c:dPt>
            <c:idx val="1"/>
            <c:bubble3D val="0"/>
            <c:spPr>
              <a:solidFill>
                <a:schemeClr val="accent2"/>
              </a:solidFill>
              <a:ln w="127000">
                <a:noFill/>
              </a:ln>
              <a:effectLst/>
            </c:spPr>
            <c:extLst>
              <c:ext xmlns:c16="http://schemas.microsoft.com/office/drawing/2014/chart" uri="{C3380CC4-5D6E-409C-BE32-E72D297353CC}">
                <c16:uniqueId val="{00000003-12C4-4BC3-8E0F-7E79FBD7F440}"/>
              </c:ext>
            </c:extLst>
          </c:dPt>
          <c:dPt>
            <c:idx val="2"/>
            <c:bubble3D val="0"/>
            <c:spPr>
              <a:noFill/>
              <a:ln w="127000">
                <a:noFill/>
              </a:ln>
              <a:effectLst/>
            </c:spPr>
            <c:extLst>
              <c:ext xmlns:c16="http://schemas.microsoft.com/office/drawing/2014/chart" uri="{C3380CC4-5D6E-409C-BE32-E72D297353CC}">
                <c16:uniqueId val="{00000005-12C4-4BC3-8E0F-7E79FBD7F440}"/>
              </c:ext>
            </c:extLst>
          </c:dPt>
          <c:dPt>
            <c:idx val="3"/>
            <c:bubble3D val="0"/>
            <c:spPr>
              <a:solidFill>
                <a:srgbClr val="C3B4EF"/>
              </a:solidFill>
              <a:ln w="127000">
                <a:noFill/>
              </a:ln>
              <a:effectLst/>
            </c:spPr>
            <c:extLst>
              <c:ext xmlns:c16="http://schemas.microsoft.com/office/drawing/2014/chart" uri="{C3380CC4-5D6E-409C-BE32-E72D297353CC}">
                <c16:uniqueId val="{00000007-12C4-4BC3-8E0F-7E79FBD7F440}"/>
              </c:ext>
            </c:extLst>
          </c:dPt>
          <c:dPt>
            <c:idx val="5"/>
            <c:bubble3D val="0"/>
            <c:spPr>
              <a:noFill/>
              <a:ln w="127000">
                <a:noFill/>
              </a:ln>
            </c:spPr>
            <c:extLst>
              <c:ext xmlns:c16="http://schemas.microsoft.com/office/drawing/2014/chart" uri="{C3380CC4-5D6E-409C-BE32-E72D297353CC}">
                <c16:uniqueId val="{00000009-12C4-4BC3-8E0F-7E79FBD7F440}"/>
              </c:ext>
            </c:extLst>
          </c:dPt>
          <c:val>
            <c:numRef>
              <c:f>Processing!$R$2:$W$2</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A-12C4-4BC3-8E0F-7E79FBD7F440}"/>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12C4-4BC3-8E0F-7E79FBD7F440}"/>
              </c:ext>
            </c:extLst>
          </c:dPt>
          <c:dPt>
            <c:idx val="1"/>
            <c:bubble3D val="0"/>
            <c:spPr>
              <a:noFill/>
              <a:ln w="19050">
                <a:noFill/>
              </a:ln>
              <a:effectLst/>
            </c:spPr>
            <c:extLst>
              <c:ext xmlns:c16="http://schemas.microsoft.com/office/drawing/2014/chart" uri="{C3380CC4-5D6E-409C-BE32-E72D297353CC}">
                <c16:uniqueId val="{0000000E-12C4-4BC3-8E0F-7E79FBD7F440}"/>
              </c:ext>
            </c:extLst>
          </c:dPt>
          <c:dPt>
            <c:idx val="2"/>
            <c:bubble3D val="0"/>
            <c:spPr>
              <a:noFill/>
              <a:ln w="19050">
                <a:noFill/>
              </a:ln>
              <a:effectLst/>
            </c:spPr>
            <c:extLst>
              <c:ext xmlns:c16="http://schemas.microsoft.com/office/drawing/2014/chart" uri="{C3380CC4-5D6E-409C-BE32-E72D297353CC}">
                <c16:uniqueId val="{00000010-12C4-4BC3-8E0F-7E79FBD7F440}"/>
              </c:ext>
            </c:extLst>
          </c:dPt>
          <c:dPt>
            <c:idx val="3"/>
            <c:bubble3D val="0"/>
            <c:spPr>
              <a:noFill/>
              <a:ln w="19050">
                <a:noFill/>
              </a:ln>
              <a:effectLst/>
            </c:spPr>
            <c:extLst>
              <c:ext xmlns:c16="http://schemas.microsoft.com/office/drawing/2014/chart" uri="{C3380CC4-5D6E-409C-BE32-E72D297353CC}">
                <c16:uniqueId val="{00000012-12C4-4BC3-8E0F-7E79FBD7F440}"/>
              </c:ext>
            </c:extLst>
          </c:dPt>
          <c:val>
            <c:numRef>
              <c:f>Processing!$R$3:$W$3</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3-12C4-4BC3-8E0F-7E79FBD7F440}"/>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12C4-4BC3-8E0F-7E79FBD7F440}"/>
              </c:ext>
            </c:extLst>
          </c:dPt>
          <c:dPt>
            <c:idx val="1"/>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17-12C4-4BC3-8E0F-7E79FBD7F440}"/>
              </c:ext>
            </c:extLst>
          </c:dPt>
          <c:dPt>
            <c:idx val="2"/>
            <c:bubble3D val="0"/>
            <c:spPr>
              <a:noFill/>
              <a:ln w="19050">
                <a:noFill/>
              </a:ln>
              <a:effectLst/>
            </c:spPr>
            <c:extLst>
              <c:ext xmlns:c16="http://schemas.microsoft.com/office/drawing/2014/chart" uri="{C3380CC4-5D6E-409C-BE32-E72D297353CC}">
                <c16:uniqueId val="{00000019-12C4-4BC3-8E0F-7E79FBD7F440}"/>
              </c:ext>
            </c:extLst>
          </c:dPt>
          <c:dPt>
            <c:idx val="3"/>
            <c:bubble3D val="0"/>
            <c:spPr>
              <a:noFill/>
              <a:ln w="19050">
                <a:noFill/>
              </a:ln>
              <a:effectLst/>
            </c:spPr>
            <c:extLst>
              <c:ext xmlns:c16="http://schemas.microsoft.com/office/drawing/2014/chart" uri="{C3380CC4-5D6E-409C-BE32-E72D297353CC}">
                <c16:uniqueId val="{0000001B-12C4-4BC3-8E0F-7E79FBD7F440}"/>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12C4-4BC3-8E0F-7E79FBD7F440}"/>
              </c:ext>
            </c:extLst>
          </c:dPt>
          <c:dPt>
            <c:idx val="5"/>
            <c:bubble3D val="0"/>
            <c:spPr>
              <a:noFill/>
              <a:ln>
                <a:noFill/>
              </a:ln>
            </c:spPr>
            <c:extLst>
              <c:ext xmlns:c16="http://schemas.microsoft.com/office/drawing/2014/chart" uri="{C3380CC4-5D6E-409C-BE32-E72D297353CC}">
                <c16:uniqueId val="{0000001F-12C4-4BC3-8E0F-7E79FBD7F440}"/>
              </c:ext>
            </c:extLst>
          </c:dPt>
          <c:val>
            <c:numRef>
              <c:f>Processing!$R$4:$W$4</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20-12C4-4BC3-8E0F-7E79FBD7F440}"/>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Processing!$H$16</c:f>
          <c:strCache>
            <c:ptCount val="1"/>
            <c:pt idx="0">
              <c:v>Investments</c:v>
            </c:pt>
          </c:strCache>
        </c:strRef>
      </c:tx>
      <c:layout>
        <c:manualLayout>
          <c:xMode val="edge"/>
          <c:yMode val="edge"/>
          <c:x val="0.1606859385860166"/>
          <c:y val="0.12597520993752834"/>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1-5B9C-48F1-A31E-1D58703A7D5C}"/>
              </c:ext>
            </c:extLst>
          </c:dPt>
          <c:dPt>
            <c:idx val="1"/>
            <c:bubble3D val="0"/>
            <c:spPr>
              <a:solidFill>
                <a:srgbClr val="E57CF8"/>
              </a:solidFill>
              <a:ln w="19050">
                <a:noFill/>
              </a:ln>
              <a:effectLst/>
            </c:spPr>
            <c:extLst>
              <c:ext xmlns:c16="http://schemas.microsoft.com/office/drawing/2014/chart" uri="{C3380CC4-5D6E-409C-BE32-E72D297353CC}">
                <c16:uniqueId val="{00000003-5B9C-48F1-A31E-1D58703A7D5C}"/>
              </c:ext>
            </c:extLst>
          </c:dPt>
          <c:dPt>
            <c:idx val="2"/>
            <c:bubble3D val="0"/>
            <c:spPr>
              <a:solidFill>
                <a:srgbClr val="FBF1BD"/>
              </a:solidFill>
              <a:ln w="19050">
                <a:noFill/>
              </a:ln>
              <a:effectLst/>
            </c:spPr>
            <c:extLst>
              <c:ext xmlns:c16="http://schemas.microsoft.com/office/drawing/2014/chart" uri="{C3380CC4-5D6E-409C-BE32-E72D297353CC}">
                <c16:uniqueId val="{00000005-5B9C-48F1-A31E-1D58703A7D5C}"/>
              </c:ext>
            </c:extLst>
          </c:dPt>
          <c:dPt>
            <c:idx val="3"/>
            <c:bubble3D val="0"/>
            <c:spPr>
              <a:solidFill>
                <a:srgbClr val="BFCDE4"/>
              </a:solidFill>
              <a:ln w="19050">
                <a:noFill/>
              </a:ln>
              <a:effectLst/>
            </c:spPr>
            <c:extLst>
              <c:ext xmlns:c16="http://schemas.microsoft.com/office/drawing/2014/chart" uri="{C3380CC4-5D6E-409C-BE32-E72D297353CC}">
                <c16:uniqueId val="{00000007-5B9C-48F1-A31E-1D58703A7D5C}"/>
              </c:ext>
            </c:extLst>
          </c:dPt>
          <c:dPt>
            <c:idx val="4"/>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09-5B9C-48F1-A31E-1D58703A7D5C}"/>
              </c:ext>
            </c:extLst>
          </c:dPt>
          <c:dPt>
            <c:idx val="5"/>
            <c:bubble3D val="0"/>
            <c:spPr>
              <a:noFill/>
              <a:ln w="19050">
                <a:noFill/>
              </a:ln>
              <a:effectLst/>
            </c:spPr>
            <c:extLst>
              <c:ext xmlns:c16="http://schemas.microsoft.com/office/drawing/2014/chart" uri="{C3380CC4-5D6E-409C-BE32-E72D297353CC}">
                <c16:uniqueId val="{0000000B-5B9C-48F1-A31E-1D58703A7D5C}"/>
              </c:ext>
            </c:extLst>
          </c:dPt>
          <c:cat>
            <c:strRef>
              <c:f>Processing!$G$17:$G$21</c:f>
              <c:strCache>
                <c:ptCount val="5"/>
                <c:pt idx="0">
                  <c:v>Business</c:v>
                </c:pt>
                <c:pt idx="1">
                  <c:v>Securities</c:v>
                </c:pt>
                <c:pt idx="2">
                  <c:v>Gold</c:v>
                </c:pt>
                <c:pt idx="3">
                  <c:v>Real estate</c:v>
                </c:pt>
                <c:pt idx="4">
                  <c:v>Cryptocurrency</c:v>
                </c:pt>
              </c:strCache>
            </c:strRef>
          </c:cat>
          <c:val>
            <c:numRef>
              <c:f>Processing!$I$17:$I$22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0C-5B9C-48F1-A31E-1D58703A7D5C}"/>
            </c:ext>
          </c:extLst>
        </c:ser>
        <c:ser>
          <c:idx val="1"/>
          <c:order val="1"/>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E-5B9C-48F1-A31E-1D58703A7D5C}"/>
              </c:ext>
            </c:extLst>
          </c:dPt>
          <c:dPt>
            <c:idx val="1"/>
            <c:bubble3D val="0"/>
            <c:spPr>
              <a:solidFill>
                <a:srgbClr val="E57CF8"/>
              </a:solidFill>
              <a:ln w="19050">
                <a:noFill/>
              </a:ln>
              <a:effectLst/>
            </c:spPr>
            <c:extLst>
              <c:ext xmlns:c16="http://schemas.microsoft.com/office/drawing/2014/chart" uri="{C3380CC4-5D6E-409C-BE32-E72D297353CC}">
                <c16:uniqueId val="{00000010-5B9C-48F1-A31E-1D58703A7D5C}"/>
              </c:ext>
            </c:extLst>
          </c:dPt>
          <c:dPt>
            <c:idx val="2"/>
            <c:bubble3D val="0"/>
            <c:spPr>
              <a:solidFill>
                <a:srgbClr val="FBF1BD"/>
              </a:solidFill>
              <a:ln w="19050">
                <a:noFill/>
              </a:ln>
              <a:effectLst/>
            </c:spPr>
            <c:extLst>
              <c:ext xmlns:c16="http://schemas.microsoft.com/office/drawing/2014/chart" uri="{C3380CC4-5D6E-409C-BE32-E72D297353CC}">
                <c16:uniqueId val="{00000012-5B9C-48F1-A31E-1D58703A7D5C}"/>
              </c:ext>
            </c:extLst>
          </c:dPt>
          <c:dPt>
            <c:idx val="3"/>
            <c:bubble3D val="0"/>
            <c:spPr>
              <a:solidFill>
                <a:srgbClr val="BFCDE4"/>
              </a:solidFill>
              <a:ln w="19050">
                <a:noFill/>
              </a:ln>
              <a:effectLst/>
            </c:spPr>
            <c:extLst>
              <c:ext xmlns:c16="http://schemas.microsoft.com/office/drawing/2014/chart" uri="{C3380CC4-5D6E-409C-BE32-E72D297353CC}">
                <c16:uniqueId val="{00000014-5B9C-48F1-A31E-1D58703A7D5C}"/>
              </c:ext>
            </c:extLst>
          </c:dPt>
          <c:dPt>
            <c:idx val="4"/>
            <c:bubble3D val="0"/>
            <c:spPr>
              <a:noFill/>
              <a:ln w="19050">
                <a:noFill/>
              </a:ln>
              <a:effectLst/>
            </c:spPr>
            <c:extLst>
              <c:ext xmlns:c16="http://schemas.microsoft.com/office/drawing/2014/chart" uri="{C3380CC4-5D6E-409C-BE32-E72D297353CC}">
                <c16:uniqueId val="{00000016-5B9C-48F1-A31E-1D58703A7D5C}"/>
              </c:ext>
            </c:extLst>
          </c:dPt>
          <c:dPt>
            <c:idx val="5"/>
            <c:bubble3D val="0"/>
            <c:spPr>
              <a:noFill/>
              <a:ln w="19050">
                <a:noFill/>
              </a:ln>
              <a:effectLst/>
            </c:spPr>
            <c:extLst>
              <c:ext xmlns:c16="http://schemas.microsoft.com/office/drawing/2014/chart" uri="{C3380CC4-5D6E-409C-BE32-E72D297353CC}">
                <c16:uniqueId val="{00000018-5B9C-48F1-A31E-1D58703A7D5C}"/>
              </c:ext>
            </c:extLst>
          </c:dPt>
          <c:cat>
            <c:strRef>
              <c:f>Processing!$G$17:$G$21</c:f>
              <c:strCache>
                <c:ptCount val="5"/>
                <c:pt idx="0">
                  <c:v>Business</c:v>
                </c:pt>
                <c:pt idx="1">
                  <c:v>Securities</c:v>
                </c:pt>
                <c:pt idx="2">
                  <c:v>Gold</c:v>
                </c:pt>
                <c:pt idx="3">
                  <c:v>Real estate</c:v>
                </c:pt>
                <c:pt idx="4">
                  <c:v>Cryptocurrency</c:v>
                </c:pt>
              </c:strCache>
            </c:strRef>
          </c:cat>
          <c:val>
            <c:numRef>
              <c:f>Processing!$J$17:$J$22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19-5B9C-48F1-A31E-1D58703A7D5C}"/>
            </c:ext>
          </c:extLst>
        </c:ser>
        <c:ser>
          <c:idx val="2"/>
          <c:order val="2"/>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1B-5B9C-48F1-A31E-1D58703A7D5C}"/>
              </c:ext>
            </c:extLst>
          </c:dPt>
          <c:dPt>
            <c:idx val="1"/>
            <c:bubble3D val="0"/>
            <c:spPr>
              <a:solidFill>
                <a:srgbClr val="E57CF8"/>
              </a:solidFill>
              <a:ln w="19050">
                <a:noFill/>
              </a:ln>
              <a:effectLst/>
            </c:spPr>
            <c:extLst>
              <c:ext xmlns:c16="http://schemas.microsoft.com/office/drawing/2014/chart" uri="{C3380CC4-5D6E-409C-BE32-E72D297353CC}">
                <c16:uniqueId val="{0000001D-5B9C-48F1-A31E-1D58703A7D5C}"/>
              </c:ext>
            </c:extLst>
          </c:dPt>
          <c:dPt>
            <c:idx val="2"/>
            <c:bubble3D val="0"/>
            <c:spPr>
              <a:solidFill>
                <a:srgbClr val="FBF1BD"/>
              </a:solidFill>
              <a:ln w="19050">
                <a:noFill/>
              </a:ln>
              <a:effectLst/>
            </c:spPr>
            <c:extLst>
              <c:ext xmlns:c16="http://schemas.microsoft.com/office/drawing/2014/chart" uri="{C3380CC4-5D6E-409C-BE32-E72D297353CC}">
                <c16:uniqueId val="{0000001F-5B9C-48F1-A31E-1D58703A7D5C}"/>
              </c:ext>
            </c:extLst>
          </c:dPt>
          <c:dPt>
            <c:idx val="3"/>
            <c:bubble3D val="0"/>
            <c:spPr>
              <a:noFill/>
              <a:ln w="19050">
                <a:noFill/>
              </a:ln>
              <a:effectLst/>
            </c:spPr>
            <c:extLst>
              <c:ext xmlns:c16="http://schemas.microsoft.com/office/drawing/2014/chart" uri="{C3380CC4-5D6E-409C-BE32-E72D297353CC}">
                <c16:uniqueId val="{00000021-5B9C-48F1-A31E-1D58703A7D5C}"/>
              </c:ext>
            </c:extLst>
          </c:dPt>
          <c:dPt>
            <c:idx val="4"/>
            <c:bubble3D val="0"/>
            <c:spPr>
              <a:noFill/>
              <a:ln w="19050">
                <a:noFill/>
              </a:ln>
              <a:effectLst/>
            </c:spPr>
            <c:extLst>
              <c:ext xmlns:c16="http://schemas.microsoft.com/office/drawing/2014/chart" uri="{C3380CC4-5D6E-409C-BE32-E72D297353CC}">
                <c16:uniqueId val="{00000023-5B9C-48F1-A31E-1D58703A7D5C}"/>
              </c:ext>
            </c:extLst>
          </c:dPt>
          <c:dPt>
            <c:idx val="5"/>
            <c:bubble3D val="0"/>
            <c:spPr>
              <a:noFill/>
              <a:ln w="19050">
                <a:noFill/>
              </a:ln>
              <a:effectLst/>
            </c:spPr>
            <c:extLst>
              <c:ext xmlns:c16="http://schemas.microsoft.com/office/drawing/2014/chart" uri="{C3380CC4-5D6E-409C-BE32-E72D297353CC}">
                <c16:uniqueId val="{00000025-5B9C-48F1-A31E-1D58703A7D5C}"/>
              </c:ext>
            </c:extLst>
          </c:dPt>
          <c:cat>
            <c:strRef>
              <c:f>Processing!$G$17:$G$21</c:f>
              <c:strCache>
                <c:ptCount val="5"/>
                <c:pt idx="0">
                  <c:v>Business</c:v>
                </c:pt>
                <c:pt idx="1">
                  <c:v>Securities</c:v>
                </c:pt>
                <c:pt idx="2">
                  <c:v>Gold</c:v>
                </c:pt>
                <c:pt idx="3">
                  <c:v>Real estate</c:v>
                </c:pt>
                <c:pt idx="4">
                  <c:v>Cryptocurrency</c:v>
                </c:pt>
              </c:strCache>
            </c:strRef>
          </c:cat>
          <c:val>
            <c:numRef>
              <c:f>Processing!$K$17:$K$22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26-5B9C-48F1-A31E-1D58703A7D5C}"/>
            </c:ext>
          </c:extLst>
        </c:ser>
        <c:ser>
          <c:idx val="3"/>
          <c:order val="3"/>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28-5B9C-48F1-A31E-1D58703A7D5C}"/>
              </c:ext>
            </c:extLst>
          </c:dPt>
          <c:dPt>
            <c:idx val="1"/>
            <c:bubble3D val="0"/>
            <c:spPr>
              <a:solidFill>
                <a:srgbClr val="E57CF8"/>
              </a:solidFill>
              <a:ln w="19050">
                <a:noFill/>
              </a:ln>
              <a:effectLst/>
            </c:spPr>
            <c:extLst>
              <c:ext xmlns:c16="http://schemas.microsoft.com/office/drawing/2014/chart" uri="{C3380CC4-5D6E-409C-BE32-E72D297353CC}">
                <c16:uniqueId val="{0000002A-5B9C-48F1-A31E-1D58703A7D5C}"/>
              </c:ext>
            </c:extLst>
          </c:dPt>
          <c:dPt>
            <c:idx val="2"/>
            <c:bubble3D val="0"/>
            <c:spPr>
              <a:noFill/>
              <a:ln w="19050">
                <a:noFill/>
              </a:ln>
              <a:effectLst/>
            </c:spPr>
            <c:extLst>
              <c:ext xmlns:c16="http://schemas.microsoft.com/office/drawing/2014/chart" uri="{C3380CC4-5D6E-409C-BE32-E72D297353CC}">
                <c16:uniqueId val="{0000002C-5B9C-48F1-A31E-1D58703A7D5C}"/>
              </c:ext>
            </c:extLst>
          </c:dPt>
          <c:dPt>
            <c:idx val="3"/>
            <c:bubble3D val="0"/>
            <c:spPr>
              <a:noFill/>
              <a:ln w="19050">
                <a:noFill/>
              </a:ln>
              <a:effectLst/>
            </c:spPr>
            <c:extLst>
              <c:ext xmlns:c16="http://schemas.microsoft.com/office/drawing/2014/chart" uri="{C3380CC4-5D6E-409C-BE32-E72D297353CC}">
                <c16:uniqueId val="{0000002E-5B9C-48F1-A31E-1D58703A7D5C}"/>
              </c:ext>
            </c:extLst>
          </c:dPt>
          <c:dPt>
            <c:idx val="4"/>
            <c:bubble3D val="0"/>
            <c:spPr>
              <a:noFill/>
              <a:ln w="19050">
                <a:noFill/>
              </a:ln>
              <a:effectLst/>
            </c:spPr>
            <c:extLst>
              <c:ext xmlns:c16="http://schemas.microsoft.com/office/drawing/2014/chart" uri="{C3380CC4-5D6E-409C-BE32-E72D297353CC}">
                <c16:uniqueId val="{00000030-5B9C-48F1-A31E-1D58703A7D5C}"/>
              </c:ext>
            </c:extLst>
          </c:dPt>
          <c:dPt>
            <c:idx val="5"/>
            <c:bubble3D val="0"/>
            <c:spPr>
              <a:noFill/>
              <a:ln w="19050">
                <a:noFill/>
              </a:ln>
              <a:effectLst/>
            </c:spPr>
            <c:extLst>
              <c:ext xmlns:c16="http://schemas.microsoft.com/office/drawing/2014/chart" uri="{C3380CC4-5D6E-409C-BE32-E72D297353CC}">
                <c16:uniqueId val="{00000032-5B9C-48F1-A31E-1D58703A7D5C}"/>
              </c:ext>
            </c:extLst>
          </c:dPt>
          <c:cat>
            <c:strRef>
              <c:f>Processing!$G$17:$G$21</c:f>
              <c:strCache>
                <c:ptCount val="5"/>
                <c:pt idx="0">
                  <c:v>Business</c:v>
                </c:pt>
                <c:pt idx="1">
                  <c:v>Securities</c:v>
                </c:pt>
                <c:pt idx="2">
                  <c:v>Gold</c:v>
                </c:pt>
                <c:pt idx="3">
                  <c:v>Real estate</c:v>
                </c:pt>
                <c:pt idx="4">
                  <c:v>Cryptocurrency</c:v>
                </c:pt>
              </c:strCache>
            </c:strRef>
          </c:cat>
          <c:val>
            <c:numRef>
              <c:f>Processing!$L$17:$L$22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33-5B9C-48F1-A31E-1D58703A7D5C}"/>
            </c:ext>
          </c:extLst>
        </c:ser>
        <c:ser>
          <c:idx val="4"/>
          <c:order val="4"/>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35-5B9C-48F1-A31E-1D58703A7D5C}"/>
              </c:ext>
            </c:extLst>
          </c:dPt>
          <c:dPt>
            <c:idx val="1"/>
            <c:bubble3D val="0"/>
            <c:spPr>
              <a:noFill/>
              <a:ln w="19050">
                <a:noFill/>
              </a:ln>
              <a:effectLst/>
            </c:spPr>
            <c:extLst>
              <c:ext xmlns:c16="http://schemas.microsoft.com/office/drawing/2014/chart" uri="{C3380CC4-5D6E-409C-BE32-E72D297353CC}">
                <c16:uniqueId val="{00000037-5B9C-48F1-A31E-1D58703A7D5C}"/>
              </c:ext>
            </c:extLst>
          </c:dPt>
          <c:dPt>
            <c:idx val="2"/>
            <c:bubble3D val="0"/>
            <c:spPr>
              <a:noFill/>
              <a:ln w="19050">
                <a:noFill/>
              </a:ln>
              <a:effectLst/>
            </c:spPr>
            <c:extLst>
              <c:ext xmlns:c16="http://schemas.microsoft.com/office/drawing/2014/chart" uri="{C3380CC4-5D6E-409C-BE32-E72D297353CC}">
                <c16:uniqueId val="{00000039-5B9C-48F1-A31E-1D58703A7D5C}"/>
              </c:ext>
            </c:extLst>
          </c:dPt>
          <c:dPt>
            <c:idx val="3"/>
            <c:bubble3D val="0"/>
            <c:spPr>
              <a:noFill/>
              <a:ln w="19050">
                <a:noFill/>
              </a:ln>
              <a:effectLst/>
            </c:spPr>
            <c:extLst>
              <c:ext xmlns:c16="http://schemas.microsoft.com/office/drawing/2014/chart" uri="{C3380CC4-5D6E-409C-BE32-E72D297353CC}">
                <c16:uniqueId val="{0000003B-5B9C-48F1-A31E-1D58703A7D5C}"/>
              </c:ext>
            </c:extLst>
          </c:dPt>
          <c:dPt>
            <c:idx val="4"/>
            <c:bubble3D val="0"/>
            <c:spPr>
              <a:noFill/>
              <a:ln w="19050">
                <a:noFill/>
              </a:ln>
              <a:effectLst/>
            </c:spPr>
            <c:extLst>
              <c:ext xmlns:c16="http://schemas.microsoft.com/office/drawing/2014/chart" uri="{C3380CC4-5D6E-409C-BE32-E72D297353CC}">
                <c16:uniqueId val="{0000003D-5B9C-48F1-A31E-1D58703A7D5C}"/>
              </c:ext>
            </c:extLst>
          </c:dPt>
          <c:dPt>
            <c:idx val="5"/>
            <c:bubble3D val="0"/>
            <c:spPr>
              <a:noFill/>
              <a:ln w="19050">
                <a:noFill/>
              </a:ln>
              <a:effectLst/>
            </c:spPr>
            <c:extLst>
              <c:ext xmlns:c16="http://schemas.microsoft.com/office/drawing/2014/chart" uri="{C3380CC4-5D6E-409C-BE32-E72D297353CC}">
                <c16:uniqueId val="{0000003F-5B9C-48F1-A31E-1D58703A7D5C}"/>
              </c:ext>
            </c:extLst>
          </c:dPt>
          <c:cat>
            <c:strRef>
              <c:f>Processing!$G$17:$G$21</c:f>
              <c:strCache>
                <c:ptCount val="5"/>
                <c:pt idx="0">
                  <c:v>Business</c:v>
                </c:pt>
                <c:pt idx="1">
                  <c:v>Securities</c:v>
                </c:pt>
                <c:pt idx="2">
                  <c:v>Gold</c:v>
                </c:pt>
                <c:pt idx="3">
                  <c:v>Real estate</c:v>
                </c:pt>
                <c:pt idx="4">
                  <c:v>Cryptocurrency</c:v>
                </c:pt>
              </c:strCache>
            </c:strRef>
          </c:cat>
          <c:val>
            <c:numRef>
              <c:f>Processing!$M$17:$M$22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40-5B9C-48F1-A31E-1D58703A7D5C}"/>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3224642915781057"/>
          <c:y val="0.60576281968481172"/>
          <c:w val="0.72955519671859048"/>
          <c:h val="7.1959448829861064E-2"/>
        </c:manualLayout>
      </c:layout>
      <c:overlay val="0"/>
      <c:txPr>
        <a:bodyPr/>
        <a:lstStyle/>
        <a:p>
          <a:pPr>
            <a:defRPr sz="800">
              <a:solidFill>
                <a:schemeClr val="tx1">
                  <a:lumMod val="65000"/>
                  <a:lumOff val="3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strRef>
              <c:f>Processing!$A$18</c:f>
              <c:strCache>
                <c:ptCount val="1"/>
                <c:pt idx="0">
                  <c:v>Mortgage</c:v>
                </c:pt>
              </c:strCache>
            </c:strRef>
          </c:tx>
          <c:spPr>
            <a:ln w="19050" cap="rnd">
              <a:noFill/>
              <a:round/>
            </a:ln>
            <a:effectLst>
              <a:outerShdw blurRad="50800" dist="38100" dir="2700000" algn="tl" rotWithShape="0">
                <a:prstClr val="black">
                  <a:alpha val="40000"/>
                </a:prstClr>
              </a:outerShdw>
            </a:effectLst>
          </c:spPr>
          <c:marker>
            <c:symbol val="circle"/>
            <c:size val="50"/>
            <c:spPr>
              <a:solidFill>
                <a:srgbClr val="43ADA9">
                  <a:alpha val="30000"/>
                </a:srgbClr>
              </a:solidFill>
              <a:ln w="9525">
                <a:solidFill>
                  <a:srgbClr val="43ADA9"/>
                </a:solidFill>
              </a:ln>
              <a:effectLst>
                <a:outerShdw blurRad="50800" dist="38100" dir="2700000" algn="tl" rotWithShape="0">
                  <a:prstClr val="black">
                    <a:alpha val="40000"/>
                  </a:prstClr>
                </a:outerShdw>
              </a:effectLst>
            </c:spPr>
          </c:marker>
          <c:dPt>
            <c:idx val="0"/>
            <c:bubble3D val="0"/>
            <c:extLst>
              <c:ext xmlns:c16="http://schemas.microsoft.com/office/drawing/2014/chart" uri="{C3380CC4-5D6E-409C-BE32-E72D297353CC}">
                <c16:uniqueId val="{00000000-B79B-4169-B83D-BDDD17CBB3EF}"/>
              </c:ext>
            </c:extLst>
          </c:dPt>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1-B79B-4169-B83D-BDDD17CBB3EF}"/>
            </c:ext>
          </c:extLst>
        </c:ser>
        <c:ser>
          <c:idx val="1"/>
          <c:order val="1"/>
          <c:tx>
            <c:strRef>
              <c:f>Processing!$A$19</c:f>
              <c:strCache>
                <c:ptCount val="1"/>
                <c:pt idx="0">
                  <c:v>Credit Card</c:v>
                </c:pt>
              </c:strCache>
            </c:strRef>
          </c:tx>
          <c:spPr>
            <a:ln w="25400" cap="rnd">
              <a:noFill/>
              <a:round/>
            </a:ln>
            <a:effectLst>
              <a:outerShdw blurRad="50800" dist="38100" dir="2700000" algn="tl" rotWithShape="0">
                <a:prstClr val="black">
                  <a:alpha val="40000"/>
                </a:prstClr>
              </a:outerShdw>
            </a:effectLst>
          </c:spPr>
          <c:marker>
            <c:symbol val="circle"/>
            <c:size val="40"/>
            <c:spPr>
              <a:solidFill>
                <a:srgbClr val="5EB2CD">
                  <a:alpha val="30000"/>
                </a:srgbClr>
              </a:solidFill>
              <a:ln w="9525">
                <a:solidFill>
                  <a:srgbClr val="5EB2CD"/>
                </a:solidFill>
              </a:ln>
              <a:effectLst>
                <a:outerShdw blurRad="50800" dist="38100" dir="2700000" algn="tl" rotWithShape="0">
                  <a:prstClr val="black">
                    <a:alpha val="40000"/>
                  </a:prstClr>
                </a:outerShdw>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2-B79B-4169-B83D-BDDD17CBB3EF}"/>
            </c:ext>
          </c:extLst>
        </c:ser>
        <c:ser>
          <c:idx val="2"/>
          <c:order val="2"/>
          <c:tx>
            <c:strRef>
              <c:f>Processing!$A$20</c:f>
              <c:strCache>
                <c:ptCount val="1"/>
                <c:pt idx="0">
                  <c:v>Car Leasing</c:v>
                </c:pt>
              </c:strCache>
            </c:strRef>
          </c:tx>
          <c:spPr>
            <a:ln w="25400" cap="rnd">
              <a:noFill/>
              <a:round/>
            </a:ln>
            <a:effectLst>
              <a:outerShdw blurRad="50800" dist="38100" dir="2700000" algn="tl" rotWithShape="0">
                <a:prstClr val="black">
                  <a:alpha val="40000"/>
                </a:prstClr>
              </a:outerShdw>
            </a:effectLst>
          </c:spPr>
          <c:marker>
            <c:symbol val="circle"/>
            <c:size val="35"/>
            <c:spPr>
              <a:solidFill>
                <a:srgbClr val="AD27FE">
                  <a:alpha val="30000"/>
                </a:srgbClr>
              </a:solidFill>
              <a:ln w="9525">
                <a:solidFill>
                  <a:srgbClr val="AD27FE"/>
                </a:solidFill>
              </a:ln>
              <a:effectLst>
                <a:outerShdw blurRad="50800" dist="38100" dir="2700000" algn="tl" rotWithShape="0">
                  <a:prstClr val="black">
                    <a:alpha val="40000"/>
                  </a:prstClr>
                </a:outerShdw>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3-B79B-4169-B83D-BDDD17CBB3EF}"/>
            </c:ext>
          </c:extLst>
        </c:ser>
        <c:ser>
          <c:idx val="6"/>
          <c:order val="3"/>
          <c:tx>
            <c:strRef>
              <c:f>Processing!$A$21</c:f>
              <c:strCache>
                <c:ptCount val="1"/>
                <c:pt idx="0">
                  <c:v>Consumer Credit</c:v>
                </c:pt>
              </c:strCache>
            </c:strRef>
          </c:tx>
          <c:spPr>
            <a:ln w="25400" cap="rnd">
              <a:noFill/>
              <a:round/>
            </a:ln>
            <a:effectLst>
              <a:outerShdw blurRad="50800" dist="38100" dir="2700000" algn="tl" rotWithShape="0">
                <a:prstClr val="black">
                  <a:alpha val="40000"/>
                </a:prstClr>
              </a:outerShdw>
            </a:effectLst>
          </c:spPr>
          <c:marker>
            <c:symbol val="circle"/>
            <c:size val="25"/>
            <c:spPr>
              <a:solidFill>
                <a:srgbClr val="FF3300">
                  <a:alpha val="30000"/>
                </a:srgbClr>
              </a:solidFill>
              <a:ln w="9525">
                <a:solidFill>
                  <a:srgbClr val="FF3300">
                    <a:alpha val="94000"/>
                  </a:srgbClr>
                </a:solidFill>
              </a:ln>
              <a:effectLst>
                <a:outerShdw blurRad="50800" dist="38100" dir="2700000" algn="tl" rotWithShape="0">
                  <a:prstClr val="black">
                    <a:alpha val="40000"/>
                  </a:prstClr>
                </a:outerShdw>
              </a:effectLst>
            </c:spPr>
          </c:marker>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4-B79B-4169-B83D-BDDD17CBB3EF}"/>
            </c:ext>
          </c:extLst>
        </c:ser>
        <c:ser>
          <c:idx val="3"/>
          <c:order val="4"/>
          <c:spPr>
            <a:ln w="25400" cap="rnd">
              <a:noFill/>
              <a:round/>
            </a:ln>
            <a:effectLst/>
          </c:spPr>
          <c:marker>
            <c:symbol val="circle"/>
            <c:size val="10"/>
            <c:spPr>
              <a:solidFill>
                <a:srgbClr val="43ADA9"/>
              </a:solidFill>
              <a:ln w="9525">
                <a:noFill/>
              </a:ln>
              <a:effectLst/>
            </c:spPr>
          </c:marker>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5-B79B-4169-B83D-BDDD17CBB3EF}"/>
            </c:ext>
          </c:extLst>
        </c:ser>
        <c:ser>
          <c:idx val="4"/>
          <c:order val="5"/>
          <c:spPr>
            <a:ln w="25400" cap="rnd">
              <a:noFill/>
              <a:round/>
            </a:ln>
            <a:effectLst/>
          </c:spPr>
          <c:marker>
            <c:symbol val="circle"/>
            <c:size val="9"/>
            <c:spPr>
              <a:solidFill>
                <a:srgbClr val="5EB2CD"/>
              </a:solidFill>
              <a:ln w="9525">
                <a:noFill/>
              </a:ln>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6-B79B-4169-B83D-BDDD17CBB3EF}"/>
            </c:ext>
          </c:extLst>
        </c:ser>
        <c:ser>
          <c:idx val="5"/>
          <c:order val="6"/>
          <c:spPr>
            <a:ln w="25400" cap="rnd">
              <a:noFill/>
              <a:round/>
            </a:ln>
            <a:effectLst/>
          </c:spPr>
          <c:marker>
            <c:symbol val="circle"/>
            <c:size val="8"/>
            <c:spPr>
              <a:solidFill>
                <a:srgbClr val="AD27FE"/>
              </a:solidFill>
              <a:ln w="9525">
                <a:noFill/>
              </a:ln>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7-B79B-4169-B83D-BDDD17CBB3EF}"/>
            </c:ext>
          </c:extLst>
        </c:ser>
        <c:ser>
          <c:idx val="7"/>
          <c:order val="7"/>
          <c:spPr>
            <a:ln w="25400" cap="rnd">
              <a:noFill/>
              <a:round/>
            </a:ln>
            <a:effectLst/>
          </c:spPr>
          <c:marker>
            <c:symbol val="circle"/>
            <c:size val="7"/>
            <c:spPr>
              <a:solidFill>
                <a:srgbClr val="FF3300"/>
              </a:solidFill>
              <a:ln w="9525">
                <a:noFill/>
              </a:ln>
              <a:effectLst/>
            </c:spPr>
          </c:marker>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8-B79B-4169-B83D-BDDD17CBB3EF}"/>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0%" sourceLinked="1"/>
        <c:majorTickMark val="out"/>
        <c:minorTickMark val="none"/>
        <c:tickLblPos val="nextTo"/>
        <c:crossAx val="363615919"/>
        <c:crosses val="autoZero"/>
        <c:crossBetween val="midCat"/>
      </c:valAx>
      <c:valAx>
        <c:axId val="363615919"/>
        <c:scaling>
          <c:orientation val="minMax"/>
        </c:scaling>
        <c:delete val="1"/>
        <c:axPos val="l"/>
        <c:numFmt formatCode="_-[$$-409]* #,##0_ ;_-[$$-409]* \-#,##0\ ;_-[$$-409]* &quot;-&quot;??_ ;_-@_ "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60996757110943922"/>
          <c:w val="0.30566509347466542"/>
          <c:h val="0.38513112898058471"/>
        </c:manualLayout>
      </c:layout>
      <c:overlay val="0"/>
      <c:txPr>
        <a:bodyPr/>
        <a:lstStyle/>
        <a:p>
          <a:pPr>
            <a:defRPr sz="800">
              <a:solidFill>
                <a:schemeClr val="tx1">
                  <a:lumMod val="65000"/>
                  <a:lumOff val="3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Processing!$Q$12</c:f>
          <c:strCache>
            <c:ptCount val="1"/>
            <c:pt idx="0">
              <c:v>Financial Goals</c:v>
            </c:pt>
          </c:strCache>
        </c:strRef>
      </c:tx>
      <c:layout>
        <c:manualLayout>
          <c:xMode val="edge"/>
          <c:yMode val="edge"/>
          <c:x val="2.7002713267284823E-4"/>
          <c:y val="1.175690737409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01-4240-42EC-948E-3587F1B887DE}"/>
              </c:ext>
            </c:extLst>
          </c:dPt>
          <c:dPt>
            <c:idx val="1"/>
            <c:bubble3D val="0"/>
            <c:spPr>
              <a:solidFill>
                <a:srgbClr val="DABEF7"/>
              </a:solidFill>
              <a:ln w="19050">
                <a:noFill/>
              </a:ln>
              <a:effectLst/>
            </c:spPr>
            <c:extLst>
              <c:ext xmlns:c16="http://schemas.microsoft.com/office/drawing/2014/chart" uri="{C3380CC4-5D6E-409C-BE32-E72D297353CC}">
                <c16:uniqueId val="{00000003-4240-42EC-948E-3587F1B887DE}"/>
              </c:ext>
            </c:extLst>
          </c:dPt>
          <c:dPt>
            <c:idx val="2"/>
            <c:bubble3D val="0"/>
            <c:spPr>
              <a:solidFill>
                <a:srgbClr val="DABEF7">
                  <a:alpha val="20000"/>
                </a:srgbClr>
              </a:solidFill>
              <a:ln w="19050">
                <a:noFill/>
              </a:ln>
              <a:effectLst/>
            </c:spPr>
            <c:extLst>
              <c:ext xmlns:c16="http://schemas.microsoft.com/office/drawing/2014/chart" uri="{C3380CC4-5D6E-409C-BE32-E72D297353CC}">
                <c16:uniqueId val="{00000005-4240-42EC-948E-3587F1B887DE}"/>
              </c:ext>
            </c:extLst>
          </c:dPt>
          <c:dPt>
            <c:idx val="3"/>
            <c:bubble3D val="0"/>
            <c:spPr>
              <a:noFill/>
              <a:ln w="19050">
                <a:noFill/>
              </a:ln>
              <a:effectLst/>
            </c:spPr>
            <c:extLst>
              <c:ext xmlns:c16="http://schemas.microsoft.com/office/drawing/2014/chart" uri="{C3380CC4-5D6E-409C-BE32-E72D297353CC}">
                <c16:uniqueId val="{00000007-4240-42EC-948E-3587F1B887DE}"/>
              </c:ext>
            </c:extLst>
          </c:dPt>
          <c:val>
            <c:numRef>
              <c:f>Processing!$R$18:$R$21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08-4240-42EC-948E-3587F1B887DE}"/>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4240-42EC-948E-3587F1B887DE}"/>
              </c:ext>
            </c:extLst>
          </c:dPt>
          <c:dPt>
            <c:idx val="1"/>
            <c:bubble3D val="0"/>
            <c:spPr>
              <a:noFill/>
              <a:ln w="19050">
                <a:noFill/>
              </a:ln>
              <a:effectLst/>
            </c:spPr>
            <c:extLst>
              <c:ext xmlns:c16="http://schemas.microsoft.com/office/drawing/2014/chart" uri="{C3380CC4-5D6E-409C-BE32-E72D297353CC}">
                <c16:uniqueId val="{0000000C-4240-42EC-948E-3587F1B887DE}"/>
              </c:ext>
            </c:extLst>
          </c:dPt>
          <c:dPt>
            <c:idx val="2"/>
            <c:bubble3D val="0"/>
            <c:spPr>
              <a:noFill/>
              <a:ln w="19050">
                <a:noFill/>
              </a:ln>
              <a:effectLst/>
            </c:spPr>
            <c:extLst>
              <c:ext xmlns:c16="http://schemas.microsoft.com/office/drawing/2014/chart" uri="{C3380CC4-5D6E-409C-BE32-E72D297353CC}">
                <c16:uniqueId val="{0000000E-4240-42EC-948E-3587F1B887DE}"/>
              </c:ext>
            </c:extLst>
          </c:dPt>
          <c:dPt>
            <c:idx val="3"/>
            <c:bubble3D val="0"/>
            <c:spPr>
              <a:noFill/>
              <a:ln w="19050">
                <a:noFill/>
              </a:ln>
              <a:effectLst/>
            </c:spPr>
            <c:extLst>
              <c:ext xmlns:c16="http://schemas.microsoft.com/office/drawing/2014/chart" uri="{C3380CC4-5D6E-409C-BE32-E72D297353CC}">
                <c16:uniqueId val="{00000010-4240-42EC-948E-3587F1B887DE}"/>
              </c:ext>
            </c:extLst>
          </c:dPt>
          <c:val>
            <c:numRef>
              <c:f>Processing!$S$18:$S$21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11-4240-42EC-948E-3587F1B887DE}"/>
            </c:ext>
          </c:extLst>
        </c:ser>
        <c:ser>
          <c:idx val="2"/>
          <c:order val="2"/>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13-4240-42EC-948E-3587F1B887DE}"/>
              </c:ext>
            </c:extLst>
          </c:dPt>
          <c:dPt>
            <c:idx val="1"/>
            <c:bubble3D val="0"/>
            <c:spPr>
              <a:solidFill>
                <a:srgbClr val="DABEF7"/>
              </a:solidFill>
              <a:ln w="19050">
                <a:noFill/>
              </a:ln>
              <a:effectLst/>
            </c:spPr>
            <c:extLst>
              <c:ext xmlns:c16="http://schemas.microsoft.com/office/drawing/2014/chart" uri="{C3380CC4-5D6E-409C-BE32-E72D297353CC}">
                <c16:uniqueId val="{00000015-4240-42EC-948E-3587F1B887DE}"/>
              </c:ext>
            </c:extLst>
          </c:dPt>
          <c:dPt>
            <c:idx val="2"/>
            <c:bubble3D val="0"/>
            <c:spPr>
              <a:solidFill>
                <a:srgbClr val="DABEF7">
                  <a:alpha val="20000"/>
                </a:srgbClr>
              </a:solidFill>
              <a:ln w="19050">
                <a:noFill/>
              </a:ln>
              <a:effectLst/>
            </c:spPr>
            <c:extLst>
              <c:ext xmlns:c16="http://schemas.microsoft.com/office/drawing/2014/chart" uri="{C3380CC4-5D6E-409C-BE32-E72D297353CC}">
                <c16:uniqueId val="{00000017-4240-42EC-948E-3587F1B887DE}"/>
              </c:ext>
            </c:extLst>
          </c:dPt>
          <c:dPt>
            <c:idx val="3"/>
            <c:bubble3D val="0"/>
            <c:spPr>
              <a:noFill/>
              <a:ln w="19050">
                <a:noFill/>
              </a:ln>
              <a:effectLst/>
            </c:spPr>
            <c:extLst>
              <c:ext xmlns:c16="http://schemas.microsoft.com/office/drawing/2014/chart" uri="{C3380CC4-5D6E-409C-BE32-E72D297353CC}">
                <c16:uniqueId val="{00000019-4240-42EC-948E-3587F1B887DE}"/>
              </c:ext>
            </c:extLst>
          </c:dPt>
          <c:val>
            <c:numRef>
              <c:f>Processing!$T$18:$T$21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1A-4240-42EC-948E-3587F1B887DE}"/>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4240-42EC-948E-3587F1B887DE}"/>
              </c:ext>
            </c:extLst>
          </c:dPt>
          <c:dPt>
            <c:idx val="1"/>
            <c:bubble3D val="0"/>
            <c:spPr>
              <a:noFill/>
              <a:ln w="19050">
                <a:noFill/>
              </a:ln>
              <a:effectLst/>
            </c:spPr>
            <c:extLst>
              <c:ext xmlns:c16="http://schemas.microsoft.com/office/drawing/2014/chart" uri="{C3380CC4-5D6E-409C-BE32-E72D297353CC}">
                <c16:uniqueId val="{0000001E-4240-42EC-948E-3587F1B887DE}"/>
              </c:ext>
            </c:extLst>
          </c:dPt>
          <c:dPt>
            <c:idx val="2"/>
            <c:bubble3D val="0"/>
            <c:spPr>
              <a:noFill/>
              <a:ln w="19050">
                <a:noFill/>
              </a:ln>
              <a:effectLst/>
            </c:spPr>
            <c:extLst>
              <c:ext xmlns:c16="http://schemas.microsoft.com/office/drawing/2014/chart" uri="{C3380CC4-5D6E-409C-BE32-E72D297353CC}">
                <c16:uniqueId val="{00000020-4240-42EC-948E-3587F1B887DE}"/>
              </c:ext>
            </c:extLst>
          </c:dPt>
          <c:dPt>
            <c:idx val="3"/>
            <c:bubble3D val="0"/>
            <c:spPr>
              <a:noFill/>
              <a:ln w="19050">
                <a:noFill/>
              </a:ln>
              <a:effectLst/>
            </c:spPr>
            <c:extLst>
              <c:ext xmlns:c16="http://schemas.microsoft.com/office/drawing/2014/chart" uri="{C3380CC4-5D6E-409C-BE32-E72D297353CC}">
                <c16:uniqueId val="{00000022-4240-42EC-948E-3587F1B887DE}"/>
              </c:ext>
            </c:extLst>
          </c:dPt>
          <c:val>
            <c:numRef>
              <c:f>Processing!$U$18:$U$21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23-4240-42EC-948E-3587F1B887DE}"/>
            </c:ext>
          </c:extLst>
        </c:ser>
        <c:ser>
          <c:idx val="4"/>
          <c:order val="4"/>
          <c:dPt>
            <c:idx val="0"/>
            <c:bubble3D val="0"/>
            <c:spPr>
              <a:gradFill>
                <a:gsLst>
                  <a:gs pos="1000">
                    <a:srgbClr val="F28F33"/>
                  </a:gs>
                  <a:gs pos="76000">
                    <a:srgbClr val="FE2827"/>
                  </a:gs>
                </a:gsLst>
                <a:path path="circle">
                  <a:fillToRect l="100000" t="100000"/>
                </a:path>
              </a:gradFill>
              <a:effectLst/>
            </c:spPr>
            <c:extLst>
              <c:ext xmlns:c16="http://schemas.microsoft.com/office/drawing/2014/chart" uri="{C3380CC4-5D6E-409C-BE32-E72D297353CC}">
                <c16:uniqueId val="{00000025-4240-42EC-948E-3587F1B887DE}"/>
              </c:ext>
            </c:extLst>
          </c:dPt>
          <c:dPt>
            <c:idx val="1"/>
            <c:bubble3D val="0"/>
            <c:spPr>
              <a:solidFill>
                <a:srgbClr val="DABEF7"/>
              </a:solidFill>
              <a:effectLst/>
            </c:spPr>
            <c:extLst>
              <c:ext xmlns:c16="http://schemas.microsoft.com/office/drawing/2014/chart" uri="{C3380CC4-5D6E-409C-BE32-E72D297353CC}">
                <c16:uniqueId val="{00000027-4240-42EC-948E-3587F1B887DE}"/>
              </c:ext>
            </c:extLst>
          </c:dPt>
          <c:dPt>
            <c:idx val="2"/>
            <c:bubble3D val="0"/>
            <c:spPr>
              <a:solidFill>
                <a:srgbClr val="DABEF7">
                  <a:alpha val="20000"/>
                </a:srgbClr>
              </a:solidFill>
              <a:effectLst/>
            </c:spPr>
            <c:extLst>
              <c:ext xmlns:c16="http://schemas.microsoft.com/office/drawing/2014/chart" uri="{C3380CC4-5D6E-409C-BE32-E72D297353CC}">
                <c16:uniqueId val="{00000029-4240-42EC-948E-3587F1B887DE}"/>
              </c:ext>
            </c:extLst>
          </c:dPt>
          <c:dPt>
            <c:idx val="3"/>
            <c:bubble3D val="0"/>
            <c:spPr>
              <a:noFill/>
              <a:effectLst/>
            </c:spPr>
            <c:extLst>
              <c:ext xmlns:c16="http://schemas.microsoft.com/office/drawing/2014/chart" uri="{C3380CC4-5D6E-409C-BE32-E72D297353CC}">
                <c16:uniqueId val="{0000002B-4240-42EC-948E-3587F1B887DE}"/>
              </c:ext>
            </c:extLst>
          </c:dPt>
          <c:val>
            <c:numRef>
              <c:f>Processing!$V$18:$V$21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2C-4240-42EC-948E-3587F1B887DE}"/>
            </c:ext>
          </c:extLst>
        </c:ser>
        <c:ser>
          <c:idx val="5"/>
          <c:order val="5"/>
          <c:spPr>
            <a:noFill/>
          </c:spPr>
          <c:dPt>
            <c:idx val="0"/>
            <c:bubble3D val="0"/>
            <c:spPr>
              <a:noFill/>
              <a:effectLst/>
            </c:spPr>
            <c:extLst>
              <c:ext xmlns:c16="http://schemas.microsoft.com/office/drawing/2014/chart" uri="{C3380CC4-5D6E-409C-BE32-E72D297353CC}">
                <c16:uniqueId val="{0000002E-4240-42EC-948E-3587F1B887DE}"/>
              </c:ext>
            </c:extLst>
          </c:dPt>
          <c:dPt>
            <c:idx val="1"/>
            <c:bubble3D val="0"/>
            <c:spPr>
              <a:noFill/>
              <a:effectLst/>
            </c:spPr>
            <c:extLst>
              <c:ext xmlns:c16="http://schemas.microsoft.com/office/drawing/2014/chart" uri="{C3380CC4-5D6E-409C-BE32-E72D297353CC}">
                <c16:uniqueId val="{00000030-4240-42EC-948E-3587F1B887DE}"/>
              </c:ext>
            </c:extLst>
          </c:dPt>
          <c:dPt>
            <c:idx val="2"/>
            <c:bubble3D val="0"/>
            <c:spPr>
              <a:noFill/>
              <a:effectLst/>
            </c:spPr>
            <c:extLst>
              <c:ext xmlns:c16="http://schemas.microsoft.com/office/drawing/2014/chart" uri="{C3380CC4-5D6E-409C-BE32-E72D297353CC}">
                <c16:uniqueId val="{00000032-4240-42EC-948E-3587F1B887DE}"/>
              </c:ext>
            </c:extLst>
          </c:dPt>
          <c:dPt>
            <c:idx val="3"/>
            <c:bubble3D val="0"/>
            <c:spPr>
              <a:noFill/>
              <a:effectLst/>
            </c:spPr>
            <c:extLst>
              <c:ext xmlns:c16="http://schemas.microsoft.com/office/drawing/2014/chart" uri="{C3380CC4-5D6E-409C-BE32-E72D297353CC}">
                <c16:uniqueId val="{00000034-4240-42EC-948E-3587F1B887DE}"/>
              </c:ext>
            </c:extLst>
          </c:dPt>
          <c:val>
            <c:numRef>
              <c:f>Processing!$W$18:$W$21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35-4240-42EC-948E-3587F1B887DE}"/>
            </c:ext>
          </c:extLst>
        </c:ser>
        <c:ser>
          <c:idx val="6"/>
          <c:order val="6"/>
          <c:dPt>
            <c:idx val="0"/>
            <c:bubble3D val="0"/>
            <c:spPr>
              <a:gradFill flip="none" rotWithShape="1">
                <a:gsLst>
                  <a:gs pos="1000">
                    <a:srgbClr val="F28F33"/>
                  </a:gs>
                  <a:gs pos="76000">
                    <a:srgbClr val="FE2827"/>
                  </a:gs>
                </a:gsLst>
                <a:path path="circle">
                  <a:fillToRect l="100000" t="100000"/>
                </a:path>
                <a:tileRect r="-100000" b="-100000"/>
              </a:gradFill>
              <a:effectLst/>
            </c:spPr>
            <c:extLst>
              <c:ext xmlns:c16="http://schemas.microsoft.com/office/drawing/2014/chart" uri="{C3380CC4-5D6E-409C-BE32-E72D297353CC}">
                <c16:uniqueId val="{00000037-4240-42EC-948E-3587F1B887DE}"/>
              </c:ext>
            </c:extLst>
          </c:dPt>
          <c:dPt>
            <c:idx val="1"/>
            <c:bubble3D val="0"/>
            <c:spPr>
              <a:solidFill>
                <a:srgbClr val="DABEF7"/>
              </a:solidFill>
              <a:effectLst/>
            </c:spPr>
            <c:extLst>
              <c:ext xmlns:c16="http://schemas.microsoft.com/office/drawing/2014/chart" uri="{C3380CC4-5D6E-409C-BE32-E72D297353CC}">
                <c16:uniqueId val="{00000039-4240-42EC-948E-3587F1B887DE}"/>
              </c:ext>
            </c:extLst>
          </c:dPt>
          <c:dPt>
            <c:idx val="2"/>
            <c:bubble3D val="0"/>
            <c:spPr>
              <a:solidFill>
                <a:srgbClr val="DABEF7">
                  <a:alpha val="20000"/>
                </a:srgbClr>
              </a:solidFill>
              <a:effectLst/>
            </c:spPr>
            <c:extLst>
              <c:ext xmlns:c16="http://schemas.microsoft.com/office/drawing/2014/chart" uri="{C3380CC4-5D6E-409C-BE32-E72D297353CC}">
                <c16:uniqueId val="{0000003B-4240-42EC-948E-3587F1B887DE}"/>
              </c:ext>
            </c:extLst>
          </c:dPt>
          <c:dPt>
            <c:idx val="3"/>
            <c:bubble3D val="0"/>
            <c:spPr>
              <a:noFill/>
              <a:effectLst/>
            </c:spPr>
            <c:extLst>
              <c:ext xmlns:c16="http://schemas.microsoft.com/office/drawing/2014/chart" uri="{C3380CC4-5D6E-409C-BE32-E72D297353CC}">
                <c16:uniqueId val="{0000003D-4240-42EC-948E-3587F1B887DE}"/>
              </c:ext>
            </c:extLst>
          </c:dPt>
          <c:val>
            <c:numRef>
              <c:f>Processing!$X$18:$X$21</c:f>
              <c:numCache>
                <c:formatCode>0%</c:formatCode>
                <c:ptCount val="4"/>
                <c:pt idx="0">
                  <c:v>0.62709090909090914</c:v>
                </c:pt>
                <c:pt idx="1">
                  <c:v>0.37290909090909086</c:v>
                </c:pt>
                <c:pt idx="2">
                  <c:v>0</c:v>
                </c:pt>
                <c:pt idx="3">
                  <c:v>0.34</c:v>
                </c:pt>
              </c:numCache>
            </c:numRef>
          </c:val>
          <c:extLst>
            <c:ext xmlns:c16="http://schemas.microsoft.com/office/drawing/2014/chart" uri="{C3380CC4-5D6E-409C-BE32-E72D297353CC}">
              <c16:uniqueId val="{0000003E-4240-42EC-948E-3587F1B887DE}"/>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solidFill>
                <a:srgbClr val="FBF1BD"/>
              </a:solidFill>
              <a:ln w="127000">
                <a:noFill/>
              </a:ln>
              <a:effectLst/>
            </c:spPr>
            <c:extLst>
              <c:ext xmlns:c16="http://schemas.microsoft.com/office/drawing/2014/chart" uri="{C3380CC4-5D6E-409C-BE32-E72D297353CC}">
                <c16:uniqueId val="{00000001-9290-49B7-B375-4CFA49F7F430}"/>
              </c:ext>
            </c:extLst>
          </c:dPt>
          <c:dPt>
            <c:idx val="1"/>
            <c:bubble3D val="0"/>
            <c:spPr>
              <a:solidFill>
                <a:schemeClr val="accent2"/>
              </a:solidFill>
              <a:ln w="127000">
                <a:noFill/>
              </a:ln>
              <a:effectLst/>
            </c:spPr>
            <c:extLst>
              <c:ext xmlns:c16="http://schemas.microsoft.com/office/drawing/2014/chart" uri="{C3380CC4-5D6E-409C-BE32-E72D297353CC}">
                <c16:uniqueId val="{00000003-9290-49B7-B375-4CFA49F7F430}"/>
              </c:ext>
            </c:extLst>
          </c:dPt>
          <c:dPt>
            <c:idx val="2"/>
            <c:bubble3D val="0"/>
            <c:spPr>
              <a:noFill/>
              <a:ln w="127000">
                <a:noFill/>
              </a:ln>
              <a:effectLst/>
            </c:spPr>
            <c:extLst>
              <c:ext xmlns:c16="http://schemas.microsoft.com/office/drawing/2014/chart" uri="{C3380CC4-5D6E-409C-BE32-E72D297353CC}">
                <c16:uniqueId val="{00000005-9290-49B7-B375-4CFA49F7F430}"/>
              </c:ext>
            </c:extLst>
          </c:dPt>
          <c:dPt>
            <c:idx val="3"/>
            <c:bubble3D val="0"/>
            <c:spPr>
              <a:solidFill>
                <a:srgbClr val="C3B4EF"/>
              </a:solidFill>
              <a:ln w="127000">
                <a:noFill/>
              </a:ln>
              <a:effectLst/>
            </c:spPr>
            <c:extLst>
              <c:ext xmlns:c16="http://schemas.microsoft.com/office/drawing/2014/chart" uri="{C3380CC4-5D6E-409C-BE32-E72D297353CC}">
                <c16:uniqueId val="{00000007-9290-49B7-B375-4CFA49F7F430}"/>
              </c:ext>
            </c:extLst>
          </c:dPt>
          <c:dPt>
            <c:idx val="5"/>
            <c:bubble3D val="0"/>
            <c:spPr>
              <a:noFill/>
              <a:ln w="127000">
                <a:noFill/>
              </a:ln>
            </c:spPr>
            <c:extLst>
              <c:ext xmlns:c16="http://schemas.microsoft.com/office/drawing/2014/chart" uri="{C3380CC4-5D6E-409C-BE32-E72D297353CC}">
                <c16:uniqueId val="{00000009-9290-49B7-B375-4CFA49F7F430}"/>
              </c:ext>
            </c:extLst>
          </c:dPt>
          <c:val>
            <c:numRef>
              <c:f>Processing!$R$2:$W$2</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A-9290-49B7-B375-4CFA49F7F430}"/>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9290-49B7-B375-4CFA49F7F430}"/>
              </c:ext>
            </c:extLst>
          </c:dPt>
          <c:dPt>
            <c:idx val="1"/>
            <c:bubble3D val="0"/>
            <c:spPr>
              <a:noFill/>
              <a:ln w="19050">
                <a:noFill/>
              </a:ln>
              <a:effectLst/>
            </c:spPr>
            <c:extLst>
              <c:ext xmlns:c16="http://schemas.microsoft.com/office/drawing/2014/chart" uri="{C3380CC4-5D6E-409C-BE32-E72D297353CC}">
                <c16:uniqueId val="{0000000E-9290-49B7-B375-4CFA49F7F430}"/>
              </c:ext>
            </c:extLst>
          </c:dPt>
          <c:dPt>
            <c:idx val="2"/>
            <c:bubble3D val="0"/>
            <c:spPr>
              <a:noFill/>
              <a:ln w="19050">
                <a:noFill/>
              </a:ln>
              <a:effectLst/>
            </c:spPr>
            <c:extLst>
              <c:ext xmlns:c16="http://schemas.microsoft.com/office/drawing/2014/chart" uri="{C3380CC4-5D6E-409C-BE32-E72D297353CC}">
                <c16:uniqueId val="{00000010-9290-49B7-B375-4CFA49F7F430}"/>
              </c:ext>
            </c:extLst>
          </c:dPt>
          <c:dPt>
            <c:idx val="3"/>
            <c:bubble3D val="0"/>
            <c:spPr>
              <a:noFill/>
              <a:ln w="19050">
                <a:noFill/>
              </a:ln>
              <a:effectLst/>
            </c:spPr>
            <c:extLst>
              <c:ext xmlns:c16="http://schemas.microsoft.com/office/drawing/2014/chart" uri="{C3380CC4-5D6E-409C-BE32-E72D297353CC}">
                <c16:uniqueId val="{00000012-9290-49B7-B375-4CFA49F7F430}"/>
              </c:ext>
            </c:extLst>
          </c:dPt>
          <c:val>
            <c:numRef>
              <c:f>Processing!$R$3:$W$3</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3-9290-49B7-B375-4CFA49F7F430}"/>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9290-49B7-B375-4CFA49F7F430}"/>
              </c:ext>
            </c:extLst>
          </c:dPt>
          <c:dPt>
            <c:idx val="1"/>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17-9290-49B7-B375-4CFA49F7F430}"/>
              </c:ext>
            </c:extLst>
          </c:dPt>
          <c:dPt>
            <c:idx val="2"/>
            <c:bubble3D val="0"/>
            <c:spPr>
              <a:noFill/>
              <a:ln w="19050">
                <a:noFill/>
              </a:ln>
              <a:effectLst/>
            </c:spPr>
            <c:extLst>
              <c:ext xmlns:c16="http://schemas.microsoft.com/office/drawing/2014/chart" uri="{C3380CC4-5D6E-409C-BE32-E72D297353CC}">
                <c16:uniqueId val="{00000019-9290-49B7-B375-4CFA49F7F430}"/>
              </c:ext>
            </c:extLst>
          </c:dPt>
          <c:dPt>
            <c:idx val="3"/>
            <c:bubble3D val="0"/>
            <c:spPr>
              <a:noFill/>
              <a:ln w="19050">
                <a:noFill/>
              </a:ln>
              <a:effectLst/>
            </c:spPr>
            <c:extLst>
              <c:ext xmlns:c16="http://schemas.microsoft.com/office/drawing/2014/chart" uri="{C3380CC4-5D6E-409C-BE32-E72D297353CC}">
                <c16:uniqueId val="{0000001B-9290-49B7-B375-4CFA49F7F430}"/>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9290-49B7-B375-4CFA49F7F430}"/>
              </c:ext>
            </c:extLst>
          </c:dPt>
          <c:dPt>
            <c:idx val="5"/>
            <c:bubble3D val="0"/>
            <c:spPr>
              <a:noFill/>
              <a:ln>
                <a:noFill/>
              </a:ln>
            </c:spPr>
            <c:extLst>
              <c:ext xmlns:c16="http://schemas.microsoft.com/office/drawing/2014/chart" uri="{C3380CC4-5D6E-409C-BE32-E72D297353CC}">
                <c16:uniqueId val="{0000001F-9290-49B7-B375-4CFA49F7F43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5-9290-49B7-B375-4CFA49F7F430}"/>
                </c:ext>
              </c:extLst>
            </c:dLbl>
            <c:dLbl>
              <c:idx val="1"/>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7-9290-49B7-B375-4CFA49F7F430}"/>
                </c:ext>
              </c:extLst>
            </c:dLbl>
            <c:dLbl>
              <c:idx val="2"/>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9-9290-49B7-B375-4CFA49F7F430}"/>
                </c:ext>
              </c:extLst>
            </c:dLbl>
            <c:dLbl>
              <c:idx val="3"/>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B-9290-49B7-B375-4CFA49F7F430}"/>
                </c:ext>
              </c:extLst>
            </c:dLbl>
            <c:dLbl>
              <c:idx val="4"/>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D-9290-49B7-B375-4CFA49F7F430}"/>
                </c:ext>
              </c:extLst>
            </c:dLbl>
            <c:dLbl>
              <c:idx val="5"/>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F-9290-49B7-B375-4CFA49F7F430}"/>
                </c:ext>
              </c:extLst>
            </c:dLbl>
            <c:spPr>
              <a:solidFill>
                <a:sysClr val="window" lastClr="FFFFFF"/>
              </a:solidFill>
              <a:ln>
                <a:solidFill>
                  <a:sysClr val="windowText" lastClr="000000">
                    <a:lumMod val="65000"/>
                    <a:lumOff val="35000"/>
                  </a:sysClr>
                </a:solidFill>
              </a:ln>
              <a:effectLst>
                <a:outerShdw blurRad="50800" dist="38100" dir="5400000" algn="t" rotWithShape="0">
                  <a:prstClr val="black">
                    <a:alpha val="40000"/>
                  </a:prstClr>
                </a:outerShdw>
              </a:effectLst>
            </c:spPr>
            <c:txPr>
              <a:bodyPr/>
              <a:lstStyle/>
              <a:p>
                <a:pPr>
                  <a:defRPr sz="1000"/>
                </a:pPr>
                <a:endParaRPr lang="ru-RU"/>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val>
            <c:numRef>
              <c:f>Processing!$R$4:$W$4</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20-9290-49B7-B375-4CFA49F7F430}"/>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2"/>
          <c:order val="0"/>
          <c:spPr>
            <a:solidFill>
              <a:srgbClr val="3A3F50"/>
            </a:solidFill>
          </c:spPr>
          <c:invertIfNegative val="0"/>
          <c:val>
            <c:numRef>
              <c:f>Processing!$K$26:$K$56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0</c:v>
                </c:pt>
              </c:numCache>
            </c:numRef>
          </c:val>
          <c:extLst>
            <c:ext xmlns:c16="http://schemas.microsoft.com/office/drawing/2014/chart" uri="{C3380CC4-5D6E-409C-BE32-E72D297353CC}">
              <c16:uniqueId val="{00000000-15A2-45EA-927E-FC137815B592}"/>
            </c:ext>
          </c:extLst>
        </c:ser>
        <c:ser>
          <c:idx val="0"/>
          <c:order val="1"/>
          <c:spPr>
            <a:gradFill>
              <a:gsLst>
                <a:gs pos="0">
                  <a:srgbClr val="55E7F9"/>
                </a:gs>
                <a:gs pos="100000">
                  <a:srgbClr val="0C68BE"/>
                </a:gs>
              </a:gsLst>
              <a:lin ang="5400000" scaled="1"/>
            </a:gradFill>
            <a:ln>
              <a:noFill/>
            </a:ln>
            <a:effectLst>
              <a:outerShdw blurRad="50800" dist="38100" dir="16200000" rotWithShape="0">
                <a:prstClr val="black">
                  <a:alpha val="40000"/>
                </a:prstClr>
              </a:outerShdw>
            </a:effectLst>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Processing!$I$26:$I$56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#N/A</c:v>
                </c:pt>
              </c:numCache>
            </c:numRef>
          </c:val>
          <c:extLst>
            <c:ext xmlns:c16="http://schemas.microsoft.com/office/drawing/2014/chart" uri="{C3380CC4-5D6E-409C-BE32-E72D297353CC}">
              <c16:uniqueId val="{00000000-EFD1-4968-93D5-0ECB462752A0}"/>
            </c:ext>
          </c:extLst>
        </c:ser>
        <c:dLbls>
          <c:showLegendKey val="0"/>
          <c:showVal val="0"/>
          <c:showCatName val="0"/>
          <c:showSerName val="0"/>
          <c:showPercent val="0"/>
          <c:showBubbleSize val="0"/>
        </c:dLbls>
        <c:gapWidth val="150"/>
        <c:overlap val="100"/>
        <c:axId val="1851983647"/>
        <c:axId val="1474135967"/>
      </c:barChart>
      <c:lineChart>
        <c:grouping val="standard"/>
        <c:varyColors val="0"/>
        <c:ser>
          <c:idx val="1"/>
          <c:order val="2"/>
          <c:spPr>
            <a:ln w="28575" cap="rnd">
              <a:solidFill>
                <a:schemeClr val="bg1"/>
              </a:solidFill>
              <a:round/>
            </a:ln>
            <a:effectLst>
              <a:outerShdw blurRad="50800" dist="38100" dir="16200000" rotWithShape="0">
                <a:prstClr val="black">
                  <a:alpha val="40000"/>
                </a:prstClr>
              </a:outerShdw>
            </a:effectLst>
          </c:spPr>
          <c:marker>
            <c:symbol val="square"/>
            <c:size val="2"/>
            <c:spPr>
              <a:solidFill>
                <a:schemeClr val="bg1"/>
              </a:solidFill>
              <a:ln>
                <a:noFill/>
              </a:ln>
            </c:spPr>
          </c:marker>
          <c:val>
            <c:numRef>
              <c:f>Processing!$J$26:$J$56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#N/A</c:v>
                </c:pt>
              </c:numCache>
            </c:numRef>
          </c:val>
          <c:smooth val="1"/>
          <c:extLst>
            <c:ext xmlns:c16="http://schemas.microsoft.com/office/drawing/2014/chart" uri="{C3380CC4-5D6E-409C-BE32-E72D297353CC}">
              <c16:uniqueId val="{00000001-EFD1-4968-93D5-0ECB462752A0}"/>
            </c:ext>
          </c:extLst>
        </c:ser>
        <c:dLbls>
          <c:showLegendKey val="0"/>
          <c:showVal val="0"/>
          <c:showCatName val="0"/>
          <c:showSerName val="0"/>
          <c:showPercent val="0"/>
          <c:showBubbleSize val="0"/>
        </c:dLbls>
        <c:marker val="1"/>
        <c:smooth val="0"/>
        <c:axId val="1851983647"/>
        <c:axId val="1474135967"/>
      </c:line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584367009810449E-2"/>
          <c:y val="8.1584367009810449E-2"/>
          <c:w val="0.8654578869346149"/>
          <c:h val="0.8654578869346149"/>
        </c:manualLayout>
      </c:layout>
      <c:doughnutChart>
        <c:varyColors val="1"/>
        <c:ser>
          <c:idx val="0"/>
          <c:order val="0"/>
          <c:spPr>
            <a:ln>
              <a:noFill/>
            </a:ln>
          </c:spPr>
          <c:dPt>
            <c:idx val="0"/>
            <c:bubble3D val="0"/>
            <c:spPr>
              <a:gradFill flip="none" rotWithShape="1">
                <a:gsLst>
                  <a:gs pos="0">
                    <a:srgbClr val="55E7F9"/>
                  </a:gs>
                  <a:gs pos="88000">
                    <a:srgbClr val="0C68BE"/>
                  </a:gs>
                </a:gsLst>
                <a:path path="circle">
                  <a:fillToRect l="100000" t="100000"/>
                </a:path>
                <a:tileRect r="-100000" b="-100000"/>
              </a:gradFill>
              <a:ln w="19050">
                <a:noFill/>
              </a:ln>
              <a:effectLst/>
            </c:spPr>
            <c:extLst>
              <c:ext xmlns:c16="http://schemas.microsoft.com/office/drawing/2014/chart" uri="{C3380CC4-5D6E-409C-BE32-E72D297353CC}">
                <c16:uniqueId val="{00000001-F595-4ECB-A58E-9781ACBF93B6}"/>
              </c:ext>
            </c:extLst>
          </c:dPt>
          <c:dPt>
            <c:idx val="1"/>
            <c:bubble3D val="0"/>
            <c:spPr>
              <a:solidFill>
                <a:schemeClr val="bg1"/>
              </a:solidFill>
              <a:ln w="19050">
                <a:noFill/>
              </a:ln>
              <a:effectLst/>
            </c:spPr>
            <c:extLst>
              <c:ext xmlns:c16="http://schemas.microsoft.com/office/drawing/2014/chart" uri="{C3380CC4-5D6E-409C-BE32-E72D297353CC}">
                <c16:uniqueId val="{00000003-F595-4ECB-A58E-9781ACBF93B6}"/>
              </c:ext>
            </c:extLst>
          </c:dPt>
          <c:val>
            <c:numRef>
              <c:f>Processing!$I$59:$J$59</c:f>
              <c:numCache>
                <c:formatCode>0%</c:formatCode>
                <c:ptCount val="2"/>
                <c:pt idx="0">
                  <c:v>0.20422287014193719</c:v>
                </c:pt>
                <c:pt idx="1">
                  <c:v>0.79577712985806281</c:v>
                </c:pt>
              </c:numCache>
            </c:numRef>
          </c:val>
          <c:extLst>
            <c:ext xmlns:c16="http://schemas.microsoft.com/office/drawing/2014/chart" uri="{C3380CC4-5D6E-409C-BE32-E72D297353CC}">
              <c16:uniqueId val="{00000004-F595-4ECB-A58E-9781ACBF93B6}"/>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ln>
              <a:noFill/>
            </a:ln>
          </c:spPr>
          <c:dPt>
            <c:idx val="0"/>
            <c:bubble3D val="0"/>
            <c:spPr>
              <a:solidFill>
                <a:srgbClr val="FE2827"/>
              </a:solidFill>
              <a:ln w="19050">
                <a:noFill/>
              </a:ln>
              <a:effectLst/>
            </c:spPr>
            <c:extLst>
              <c:ext xmlns:c16="http://schemas.microsoft.com/office/drawing/2014/chart" uri="{C3380CC4-5D6E-409C-BE32-E72D297353CC}">
                <c16:uniqueId val="{00000006-F595-4ECB-A58E-9781ACBF93B6}"/>
              </c:ext>
            </c:extLst>
          </c:dPt>
          <c:dPt>
            <c:idx val="1"/>
            <c:bubble3D val="0"/>
            <c:spPr>
              <a:noFill/>
              <a:ln w="19050">
                <a:noFill/>
              </a:ln>
              <a:effectLst/>
            </c:spPr>
            <c:extLst>
              <c:ext xmlns:c16="http://schemas.microsoft.com/office/drawing/2014/chart" uri="{C3380CC4-5D6E-409C-BE32-E72D297353CC}">
                <c16:uniqueId val="{00000008-F595-4ECB-A58E-9781ACBF93B6}"/>
              </c:ext>
            </c:extLst>
          </c:dPt>
          <c:val>
            <c:numRef>
              <c:f>Processing!$I$60:$J$60</c:f>
              <c:numCache>
                <c:formatCode>0%</c:formatCode>
                <c:ptCount val="2"/>
                <c:pt idx="0">
                  <c:v>0</c:v>
                </c:pt>
                <c:pt idx="1">
                  <c:v>1</c:v>
                </c:pt>
              </c:numCache>
            </c:numRef>
          </c:val>
          <c:extLst>
            <c:ext xmlns:c16="http://schemas.microsoft.com/office/drawing/2014/chart" uri="{C3380CC4-5D6E-409C-BE32-E72D297353CC}">
              <c16:uniqueId val="{00000009-F595-4ECB-A58E-9781ACBF93B6}"/>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solidFill>
                <a:srgbClr val="FBF1BD"/>
              </a:solidFill>
              <a:ln w="127000">
                <a:noFill/>
              </a:ln>
              <a:effectLst/>
            </c:spPr>
            <c:extLst>
              <c:ext xmlns:c16="http://schemas.microsoft.com/office/drawing/2014/chart" uri="{C3380CC4-5D6E-409C-BE32-E72D297353CC}">
                <c16:uniqueId val="{00000001-6549-42E4-BF8B-DA3528C6BF42}"/>
              </c:ext>
            </c:extLst>
          </c:dPt>
          <c:dPt>
            <c:idx val="1"/>
            <c:bubble3D val="0"/>
            <c:spPr>
              <a:solidFill>
                <a:schemeClr val="accent2"/>
              </a:solidFill>
              <a:ln w="127000">
                <a:noFill/>
              </a:ln>
              <a:effectLst/>
            </c:spPr>
            <c:extLst>
              <c:ext xmlns:c16="http://schemas.microsoft.com/office/drawing/2014/chart" uri="{C3380CC4-5D6E-409C-BE32-E72D297353CC}">
                <c16:uniqueId val="{00000003-6549-42E4-BF8B-DA3528C6BF42}"/>
              </c:ext>
            </c:extLst>
          </c:dPt>
          <c:dPt>
            <c:idx val="2"/>
            <c:bubble3D val="0"/>
            <c:spPr>
              <a:noFill/>
              <a:ln w="127000">
                <a:noFill/>
              </a:ln>
              <a:effectLst/>
            </c:spPr>
            <c:extLst>
              <c:ext xmlns:c16="http://schemas.microsoft.com/office/drawing/2014/chart" uri="{C3380CC4-5D6E-409C-BE32-E72D297353CC}">
                <c16:uniqueId val="{00000005-6549-42E4-BF8B-DA3528C6BF42}"/>
              </c:ext>
            </c:extLst>
          </c:dPt>
          <c:dPt>
            <c:idx val="3"/>
            <c:bubble3D val="0"/>
            <c:spPr>
              <a:solidFill>
                <a:srgbClr val="C3B4EF"/>
              </a:solidFill>
              <a:ln w="127000">
                <a:noFill/>
              </a:ln>
              <a:effectLst/>
            </c:spPr>
            <c:extLst>
              <c:ext xmlns:c16="http://schemas.microsoft.com/office/drawing/2014/chart" uri="{C3380CC4-5D6E-409C-BE32-E72D297353CC}">
                <c16:uniqueId val="{00000007-6549-42E4-BF8B-DA3528C6BF42}"/>
              </c:ext>
            </c:extLst>
          </c:dPt>
          <c:dPt>
            <c:idx val="5"/>
            <c:bubble3D val="0"/>
            <c:spPr>
              <a:noFill/>
              <a:ln w="127000">
                <a:noFill/>
              </a:ln>
            </c:spPr>
            <c:extLst>
              <c:ext xmlns:c16="http://schemas.microsoft.com/office/drawing/2014/chart" uri="{C3380CC4-5D6E-409C-BE32-E72D297353CC}">
                <c16:uniqueId val="{00000009-6549-42E4-BF8B-DA3528C6BF42}"/>
              </c:ext>
            </c:extLst>
          </c:dPt>
          <c:val>
            <c:numRef>
              <c:f>Processing!$R$2:$W$2</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A-6549-42E4-BF8B-DA3528C6BF42}"/>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6549-42E4-BF8B-DA3528C6BF42}"/>
              </c:ext>
            </c:extLst>
          </c:dPt>
          <c:dPt>
            <c:idx val="1"/>
            <c:bubble3D val="0"/>
            <c:spPr>
              <a:noFill/>
              <a:ln w="19050">
                <a:noFill/>
              </a:ln>
              <a:effectLst/>
            </c:spPr>
            <c:extLst>
              <c:ext xmlns:c16="http://schemas.microsoft.com/office/drawing/2014/chart" uri="{C3380CC4-5D6E-409C-BE32-E72D297353CC}">
                <c16:uniqueId val="{0000000E-6549-42E4-BF8B-DA3528C6BF42}"/>
              </c:ext>
            </c:extLst>
          </c:dPt>
          <c:dPt>
            <c:idx val="2"/>
            <c:bubble3D val="0"/>
            <c:spPr>
              <a:noFill/>
              <a:ln w="19050">
                <a:noFill/>
              </a:ln>
              <a:effectLst/>
            </c:spPr>
            <c:extLst>
              <c:ext xmlns:c16="http://schemas.microsoft.com/office/drawing/2014/chart" uri="{C3380CC4-5D6E-409C-BE32-E72D297353CC}">
                <c16:uniqueId val="{00000010-6549-42E4-BF8B-DA3528C6BF42}"/>
              </c:ext>
            </c:extLst>
          </c:dPt>
          <c:dPt>
            <c:idx val="3"/>
            <c:bubble3D val="0"/>
            <c:spPr>
              <a:noFill/>
              <a:ln w="19050">
                <a:noFill/>
              </a:ln>
              <a:effectLst/>
            </c:spPr>
            <c:extLst>
              <c:ext xmlns:c16="http://schemas.microsoft.com/office/drawing/2014/chart" uri="{C3380CC4-5D6E-409C-BE32-E72D297353CC}">
                <c16:uniqueId val="{00000012-6549-42E4-BF8B-DA3528C6BF42}"/>
              </c:ext>
            </c:extLst>
          </c:dPt>
          <c:val>
            <c:numRef>
              <c:f>Processing!$R$3:$W$3</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3-6549-42E4-BF8B-DA3528C6BF42}"/>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6549-42E4-BF8B-DA3528C6BF42}"/>
              </c:ext>
            </c:extLst>
          </c:dPt>
          <c:dPt>
            <c:idx val="1"/>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17-6549-42E4-BF8B-DA3528C6BF42}"/>
              </c:ext>
            </c:extLst>
          </c:dPt>
          <c:dPt>
            <c:idx val="2"/>
            <c:bubble3D val="0"/>
            <c:spPr>
              <a:noFill/>
              <a:ln w="19050">
                <a:noFill/>
              </a:ln>
              <a:effectLst/>
            </c:spPr>
            <c:extLst>
              <c:ext xmlns:c16="http://schemas.microsoft.com/office/drawing/2014/chart" uri="{C3380CC4-5D6E-409C-BE32-E72D297353CC}">
                <c16:uniqueId val="{00000019-6549-42E4-BF8B-DA3528C6BF42}"/>
              </c:ext>
            </c:extLst>
          </c:dPt>
          <c:dPt>
            <c:idx val="3"/>
            <c:bubble3D val="0"/>
            <c:spPr>
              <a:noFill/>
              <a:ln w="19050">
                <a:noFill/>
              </a:ln>
              <a:effectLst/>
            </c:spPr>
            <c:extLst>
              <c:ext xmlns:c16="http://schemas.microsoft.com/office/drawing/2014/chart" uri="{C3380CC4-5D6E-409C-BE32-E72D297353CC}">
                <c16:uniqueId val="{0000001B-6549-42E4-BF8B-DA3528C6BF42}"/>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6549-42E4-BF8B-DA3528C6BF42}"/>
              </c:ext>
            </c:extLst>
          </c:dPt>
          <c:dPt>
            <c:idx val="5"/>
            <c:bubble3D val="0"/>
            <c:spPr>
              <a:noFill/>
              <a:ln>
                <a:noFill/>
              </a:ln>
            </c:spPr>
            <c:extLst>
              <c:ext xmlns:c16="http://schemas.microsoft.com/office/drawing/2014/chart" uri="{C3380CC4-5D6E-409C-BE32-E72D297353CC}">
                <c16:uniqueId val="{0000001F-6549-42E4-BF8B-DA3528C6BF42}"/>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5-6549-42E4-BF8B-DA3528C6BF42}"/>
                </c:ext>
              </c:extLst>
            </c:dLbl>
            <c:dLbl>
              <c:idx val="1"/>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7-6549-42E4-BF8B-DA3528C6BF42}"/>
                </c:ext>
              </c:extLst>
            </c:dLbl>
            <c:dLbl>
              <c:idx val="2"/>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9-6549-42E4-BF8B-DA3528C6BF42}"/>
                </c:ext>
              </c:extLst>
            </c:dLbl>
            <c:dLbl>
              <c:idx val="3"/>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B-6549-42E4-BF8B-DA3528C6BF42}"/>
                </c:ext>
              </c:extLst>
            </c:dLbl>
            <c:dLbl>
              <c:idx val="4"/>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D-6549-42E4-BF8B-DA3528C6BF42}"/>
                </c:ext>
              </c:extLst>
            </c:dLbl>
            <c:dLbl>
              <c:idx val="5"/>
              <c:showLegendKey val="0"/>
              <c:showVal val="1"/>
              <c:showCatName val="0"/>
              <c:showSerName val="0"/>
              <c:showPercent val="0"/>
              <c:showBubbleSize val="0"/>
              <c:extLst>
                <c:ext xmlns:c15="http://schemas.microsoft.com/office/drawing/2012/chart" uri="{CE6537A1-D6FC-4f65-9D91-7224C49458BB}">
                  <c15:layout>
                    <c:manualLayout>
                      <c:w val="5.2425733851053632E-2"/>
                      <c:h val="5.8250809106435278E-2"/>
                    </c:manualLayout>
                  </c15:layout>
                </c:ext>
                <c:ext xmlns:c16="http://schemas.microsoft.com/office/drawing/2014/chart" uri="{C3380CC4-5D6E-409C-BE32-E72D297353CC}">
                  <c16:uniqueId val="{0000001F-6549-42E4-BF8B-DA3528C6BF42}"/>
                </c:ext>
              </c:extLst>
            </c:dLbl>
            <c:spPr>
              <a:solidFill>
                <a:sysClr val="window" lastClr="FFFFFF"/>
              </a:solidFill>
              <a:ln>
                <a:solidFill>
                  <a:sysClr val="windowText" lastClr="000000">
                    <a:lumMod val="65000"/>
                    <a:lumOff val="35000"/>
                  </a:sysClr>
                </a:solidFill>
              </a:ln>
              <a:effectLst>
                <a:outerShdw blurRad="50800" dist="38100" dir="5400000" algn="t" rotWithShape="0">
                  <a:prstClr val="black">
                    <a:alpha val="40000"/>
                  </a:prstClr>
                </a:outerShdw>
              </a:effectLst>
            </c:spPr>
            <c:txPr>
              <a:bodyPr/>
              <a:lstStyle/>
              <a:p>
                <a:pPr>
                  <a:defRPr sz="1000"/>
                </a:pPr>
                <a:endParaRPr lang="ru-RU"/>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val>
            <c:numRef>
              <c:f>Processing!$R$4:$W$4</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20-6549-42E4-BF8B-DA3528C6BF42}"/>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2"/>
          <c:order val="0"/>
          <c:spPr>
            <a:solidFill>
              <a:srgbClr val="3A3F50"/>
            </a:solidFill>
          </c:spPr>
          <c:invertIfNegative val="0"/>
          <c:val>
            <c:numRef>
              <c:f>Processing!$K$26:$K$56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0</c:v>
                </c:pt>
              </c:numCache>
            </c:numRef>
          </c:val>
          <c:extLst>
            <c:ext xmlns:c16="http://schemas.microsoft.com/office/drawing/2014/chart" uri="{C3380CC4-5D6E-409C-BE32-E72D297353CC}">
              <c16:uniqueId val="{00000000-29CB-4F61-9C8E-5F65ECB9851C}"/>
            </c:ext>
          </c:extLst>
        </c:ser>
        <c:ser>
          <c:idx val="0"/>
          <c:order val="1"/>
          <c:spPr>
            <a:gradFill>
              <a:gsLst>
                <a:gs pos="0">
                  <a:srgbClr val="55E7F9"/>
                </a:gs>
                <a:gs pos="100000">
                  <a:srgbClr val="0C68BE"/>
                </a:gs>
              </a:gsLst>
              <a:lin ang="5400000" scaled="1"/>
            </a:gradFill>
            <a:ln>
              <a:noFill/>
            </a:ln>
            <a:effectLst/>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Processing!$I$26:$I$56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#N/A</c:v>
                </c:pt>
              </c:numCache>
            </c:numRef>
          </c:val>
          <c:extLst>
            <c:ext xmlns:c16="http://schemas.microsoft.com/office/drawing/2014/chart" uri="{C3380CC4-5D6E-409C-BE32-E72D297353CC}">
              <c16:uniqueId val="{00000001-29CB-4F61-9C8E-5F65ECB9851C}"/>
            </c:ext>
          </c:extLst>
        </c:ser>
        <c:dLbls>
          <c:showLegendKey val="0"/>
          <c:showVal val="0"/>
          <c:showCatName val="0"/>
          <c:showSerName val="0"/>
          <c:showPercent val="0"/>
          <c:showBubbleSize val="0"/>
        </c:dLbls>
        <c:gapWidth val="150"/>
        <c:overlap val="100"/>
        <c:axId val="1851983647"/>
        <c:axId val="1474135967"/>
      </c:barChart>
      <c:lineChart>
        <c:grouping val="standard"/>
        <c:varyColors val="0"/>
        <c:ser>
          <c:idx val="1"/>
          <c:order val="2"/>
          <c:spPr>
            <a:ln w="28575" cap="rnd">
              <a:solidFill>
                <a:schemeClr val="bg1"/>
              </a:solidFill>
              <a:round/>
            </a:ln>
            <a:effectLst>
              <a:outerShdw blurRad="50800" dist="38100" dir="16200000" rotWithShape="0">
                <a:prstClr val="black">
                  <a:alpha val="40000"/>
                </a:prstClr>
              </a:outerShdw>
            </a:effectLst>
          </c:spPr>
          <c:marker>
            <c:symbol val="square"/>
            <c:size val="2"/>
            <c:spPr>
              <a:solidFill>
                <a:schemeClr val="bg1"/>
              </a:solidFill>
              <a:ln>
                <a:noFill/>
              </a:ln>
            </c:spPr>
          </c:marker>
          <c:val>
            <c:numRef>
              <c:f>Processing!$J$26:$J$56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#N/A</c:v>
                </c:pt>
              </c:numCache>
            </c:numRef>
          </c:val>
          <c:smooth val="1"/>
          <c:extLst>
            <c:ext xmlns:c16="http://schemas.microsoft.com/office/drawing/2014/chart" uri="{C3380CC4-5D6E-409C-BE32-E72D297353CC}">
              <c16:uniqueId val="{00000002-29CB-4F61-9C8E-5F65ECB9851C}"/>
            </c:ext>
          </c:extLst>
        </c:ser>
        <c:dLbls>
          <c:showLegendKey val="0"/>
          <c:showVal val="0"/>
          <c:showCatName val="0"/>
          <c:showSerName val="0"/>
          <c:showPercent val="0"/>
          <c:showBubbleSize val="0"/>
        </c:dLbls>
        <c:marker val="1"/>
        <c:smooth val="0"/>
        <c:axId val="1851983647"/>
        <c:axId val="1474135967"/>
      </c:line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vert="horz"/>
          <a:lstStyle/>
          <a:p>
            <a:pPr algn="ctr">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vert="horz"/>
          <a:lstStyle/>
          <a:p>
            <a:pPr algn="ctr">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solidFill>
            <a:schemeClr val="tx1">
              <a:lumMod val="65000"/>
              <a:lumOff val="35000"/>
            </a:schemeClr>
          </a:solidFill>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584367009810449E-2"/>
          <c:y val="8.1584367009810449E-2"/>
          <c:w val="0.8654578869346149"/>
          <c:h val="0.8654578869346149"/>
        </c:manualLayout>
      </c:layout>
      <c:doughnutChart>
        <c:varyColors val="1"/>
        <c:ser>
          <c:idx val="0"/>
          <c:order val="0"/>
          <c:spPr>
            <a:ln>
              <a:noFill/>
            </a:ln>
          </c:spPr>
          <c:dPt>
            <c:idx val="0"/>
            <c:bubble3D val="0"/>
            <c:spPr>
              <a:gradFill flip="none" rotWithShape="1">
                <a:gsLst>
                  <a:gs pos="0">
                    <a:srgbClr val="55E7F9"/>
                  </a:gs>
                  <a:gs pos="88000">
                    <a:srgbClr val="0C68BE"/>
                  </a:gs>
                </a:gsLst>
                <a:path path="circle">
                  <a:fillToRect l="100000" t="100000"/>
                </a:path>
                <a:tileRect r="-100000" b="-100000"/>
              </a:gradFill>
              <a:ln w="19050">
                <a:noFill/>
              </a:ln>
              <a:effectLst/>
            </c:spPr>
            <c:extLst>
              <c:ext xmlns:c16="http://schemas.microsoft.com/office/drawing/2014/chart" uri="{C3380CC4-5D6E-409C-BE32-E72D297353CC}">
                <c16:uniqueId val="{00000001-8842-42B9-B9C6-ABCCC8EA715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842-42B9-B9C6-ABCCC8EA7153}"/>
              </c:ext>
            </c:extLst>
          </c:dPt>
          <c:val>
            <c:numRef>
              <c:f>Processing!$I$59:$J$59</c:f>
              <c:numCache>
                <c:formatCode>0%</c:formatCode>
                <c:ptCount val="2"/>
                <c:pt idx="0">
                  <c:v>0.20422287014193719</c:v>
                </c:pt>
                <c:pt idx="1">
                  <c:v>0.79577712985806281</c:v>
                </c:pt>
              </c:numCache>
            </c:numRef>
          </c:val>
          <c:extLst>
            <c:ext xmlns:c16="http://schemas.microsoft.com/office/drawing/2014/chart" uri="{C3380CC4-5D6E-409C-BE32-E72D297353CC}">
              <c16:uniqueId val="{00000004-8842-42B9-B9C6-ABCCC8EA7153}"/>
            </c:ext>
          </c:extLst>
        </c:ser>
        <c:dLbls>
          <c:showLegendKey val="0"/>
          <c:showVal val="0"/>
          <c:showCatName val="0"/>
          <c:showSerName val="0"/>
          <c:showPercent val="0"/>
          <c:showBubbleSize val="0"/>
          <c:showLeaderLines val="1"/>
        </c:dLbls>
        <c:firstSliceAng val="0"/>
        <c:holeSize val="75"/>
      </c:doughnutChart>
      <c:doughnutChart>
        <c:varyColors val="1"/>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spPr>
                  <a:ln>
                    <a:noFill/>
                  </a:ln>
                </c:spPr>
                <c:dPt>
                  <c:idx val="0"/>
                  <c:bubble3D val="0"/>
                  <c:spPr>
                    <a:solidFill>
                      <a:srgbClr val="FE2827"/>
                    </a:solidFill>
                    <a:ln w="19050">
                      <a:noFill/>
                    </a:ln>
                    <a:effectLst/>
                  </c:spPr>
                  <c:extLst>
                    <c:ext xmlns:c16="http://schemas.microsoft.com/office/drawing/2014/chart" uri="{C3380CC4-5D6E-409C-BE32-E72D297353CC}">
                      <c16:uniqueId val="{00000006-8842-42B9-B9C6-ABCCC8EA7153}"/>
                    </c:ext>
                  </c:extLst>
                </c:dPt>
                <c:dPt>
                  <c:idx val="1"/>
                  <c:bubble3D val="0"/>
                  <c:spPr>
                    <a:noFill/>
                    <a:ln w="19050">
                      <a:noFill/>
                    </a:ln>
                    <a:effectLst/>
                  </c:spPr>
                  <c:extLst>
                    <c:ext xmlns:c16="http://schemas.microsoft.com/office/drawing/2014/chart" uri="{C3380CC4-5D6E-409C-BE32-E72D297353CC}">
                      <c16:uniqueId val="{00000008-8842-42B9-B9C6-ABCCC8EA7153}"/>
                    </c:ext>
                  </c:extLst>
                </c:dPt>
                <c:val>
                  <c:numRef>
                    <c:extLst>
                      <c:ext uri="{02D57815-91ED-43cb-92C2-25804820EDAC}">
                        <c15:formulaRef>
                          <c15:sqref>Processing!$I$60:$J$60</c15:sqref>
                        </c15:formulaRef>
                      </c:ext>
                    </c:extLst>
                    <c:numCache>
                      <c:formatCode>0%</c:formatCode>
                      <c:ptCount val="2"/>
                      <c:pt idx="0">
                        <c:v>0</c:v>
                      </c:pt>
                      <c:pt idx="1">
                        <c:v>1</c:v>
                      </c:pt>
                    </c:numCache>
                  </c:numRef>
                </c:val>
                <c:extLst>
                  <c:ext xmlns:c16="http://schemas.microsoft.com/office/drawing/2014/chart" uri="{C3380CC4-5D6E-409C-BE32-E72D297353CC}">
                    <c16:uniqueId val="{00000009-8842-42B9-B9C6-ABCCC8EA7153}"/>
                  </c:ext>
                </c:extLst>
              </c15:ser>
            </c15:filteredPieSeries>
          </c:ext>
        </c:extLst>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0"/>
          <c:order val="0"/>
          <c:spPr>
            <a:solidFill>
              <a:srgbClr val="3A3F50"/>
            </a:soli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Processing!$AJ$26:$AJ$56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0</c:v>
                </c:pt>
              </c:numCache>
            </c:numRef>
          </c:val>
          <c:extLst>
            <c:ext xmlns:c16="http://schemas.microsoft.com/office/drawing/2014/chart" uri="{C3380CC4-5D6E-409C-BE32-E72D297353CC}">
              <c16:uniqueId val="{00000003-C986-4A6D-B523-675160FA6B03}"/>
            </c:ext>
          </c:extLst>
        </c:ser>
        <c:ser>
          <c:idx val="1"/>
          <c:order val="1"/>
          <c:spPr>
            <a:gradFill>
              <a:gsLst>
                <a:gs pos="75000">
                  <a:srgbClr val="F28F33"/>
                </a:gs>
                <a:gs pos="3000">
                  <a:srgbClr val="FE2827"/>
                </a:gs>
              </a:gsLst>
              <a:lin ang="5400000" scaled="1"/>
            </a:gradFill>
          </c:spPr>
          <c:invertIfNegative val="0"/>
          <c:val>
            <c:numRef>
              <c:f>Processing!$AH$26:$AH$56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#N/A</c:v>
                </c:pt>
              </c:numCache>
            </c:numRef>
          </c:val>
          <c:extLst>
            <c:ext xmlns:c16="http://schemas.microsoft.com/office/drawing/2014/chart" uri="{C3380CC4-5D6E-409C-BE32-E72D297353CC}">
              <c16:uniqueId val="{00000005-C986-4A6D-B523-675160FA6B03}"/>
            </c:ext>
          </c:extLst>
        </c:ser>
        <c:ser>
          <c:idx val="2"/>
          <c:order val="2"/>
          <c:spPr>
            <a:gradFill>
              <a:gsLst>
                <a:gs pos="0">
                  <a:srgbClr val="C4FEF9"/>
                </a:gs>
                <a:gs pos="100000">
                  <a:srgbClr val="00FFFF"/>
                </a:gs>
              </a:gsLst>
              <a:lin ang="5400000" scaled="1"/>
            </a:gradFill>
          </c:spPr>
          <c:invertIfNegative val="0"/>
          <c:val>
            <c:numRef>
              <c:f>Processing!$AI$26:$AI$56</c:f>
              <c:numCache>
                <c:formatCode>General</c:formatCode>
                <c:ptCount val="31"/>
                <c:pt idx="0">
                  <c:v>385</c:v>
                </c:pt>
                <c:pt idx="1">
                  <c:v>506</c:v>
                </c:pt>
                <c:pt idx="2">
                  <c:v>335</c:v>
                </c:pt>
                <c:pt idx="3">
                  <c:v>399</c:v>
                </c:pt>
                <c:pt idx="4">
                  <c:v>523</c:v>
                </c:pt>
                <c:pt idx="5">
                  <c:v>555</c:v>
                </c:pt>
                <c:pt idx="6">
                  <c:v>402</c:v>
                </c:pt>
                <c:pt idx="7">
                  <c:v>448</c:v>
                </c:pt>
                <c:pt idx="8">
                  <c:v>474</c:v>
                </c:pt>
                <c:pt idx="9">
                  <c:v>385</c:v>
                </c:pt>
                <c:pt idx="10">
                  <c:v>421</c:v>
                </c:pt>
                <c:pt idx="11">
                  <c:v>401</c:v>
                </c:pt>
                <c:pt idx="12">
                  <c:v>624</c:v>
                </c:pt>
                <c:pt idx="13">
                  <c:v>620</c:v>
                </c:pt>
                <c:pt idx="14">
                  <c:v>420</c:v>
                </c:pt>
                <c:pt idx="15">
                  <c:v>485</c:v>
                </c:pt>
                <c:pt idx="16">
                  <c:v>394</c:v>
                </c:pt>
                <c:pt idx="17">
                  <c:v>354</c:v>
                </c:pt>
                <c:pt idx="18">
                  <c:v>395</c:v>
                </c:pt>
                <c:pt idx="19">
                  <c:v>359</c:v>
                </c:pt>
                <c:pt idx="20">
                  <c:v>432</c:v>
                </c:pt>
                <c:pt idx="21">
                  <c:v>434</c:v>
                </c:pt>
                <c:pt idx="22">
                  <c:v>466</c:v>
                </c:pt>
                <c:pt idx="23">
                  <c:v>539</c:v>
                </c:pt>
                <c:pt idx="24">
                  <c:v>408</c:v>
                </c:pt>
                <c:pt idx="25">
                  <c:v>501</c:v>
                </c:pt>
                <c:pt idx="26">
                  <c:v>441</c:v>
                </c:pt>
                <c:pt idx="27">
                  <c:v>388</c:v>
                </c:pt>
                <c:pt idx="28">
                  <c:v>360</c:v>
                </c:pt>
                <c:pt idx="29">
                  <c:v>435</c:v>
                </c:pt>
                <c:pt idx="30">
                  <c:v>#N/A</c:v>
                </c:pt>
              </c:numCache>
            </c:numRef>
          </c:val>
          <c:extLst>
            <c:ext xmlns:c16="http://schemas.microsoft.com/office/drawing/2014/chart" uri="{C3380CC4-5D6E-409C-BE32-E72D297353CC}">
              <c16:uniqueId val="{00000002-6688-46D7-861E-186145F408C9}"/>
            </c:ext>
          </c:extLst>
        </c:ser>
        <c:dLbls>
          <c:showLegendKey val="0"/>
          <c:showVal val="0"/>
          <c:showCatName val="0"/>
          <c:showSerName val="0"/>
          <c:showPercent val="0"/>
          <c:showBubbleSize val="0"/>
        </c:dLbls>
        <c:gapWidth val="15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Processing!$D$43</c:f>
          <c:strCache>
            <c:ptCount val="1"/>
            <c:pt idx="0">
              <c:v>Ratio Income</c:v>
            </c:pt>
          </c:strCache>
        </c:strRef>
      </c:tx>
      <c:layout>
        <c:manualLayout>
          <c:xMode val="edge"/>
          <c:yMode val="edge"/>
          <c:x val="0.24013005207369617"/>
          <c:y val="7.50551648074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ru-RU"/>
        </a:p>
      </c:txPr>
    </c:title>
    <c:autoTitleDeleted val="0"/>
    <c:plotArea>
      <c:layout/>
      <c:doughnutChart>
        <c:varyColors val="1"/>
        <c:ser>
          <c:idx val="0"/>
          <c:order val="0"/>
          <c:spPr>
            <a:gradFill>
              <a:gsLst>
                <a:gs pos="77000">
                  <a:srgbClr val="B871FF"/>
                </a:gs>
                <a:gs pos="32000">
                  <a:srgbClr val="C7D5ED"/>
                </a:gs>
              </a:gsLst>
              <a:lin ang="2700000" scaled="1"/>
            </a:gradFill>
            <a:ln>
              <a:noFill/>
            </a:ln>
          </c:spPr>
          <c:dPt>
            <c:idx val="0"/>
            <c:bubble3D val="0"/>
            <c:spPr>
              <a:gradFill>
                <a:gsLst>
                  <a:gs pos="77000">
                    <a:srgbClr val="FE2827"/>
                  </a:gs>
                  <a:gs pos="32000">
                    <a:srgbClr val="F28F33"/>
                  </a:gs>
                </a:gsLst>
                <a:lin ang="2700000" scaled="1"/>
              </a:gradFill>
              <a:ln w="19050">
                <a:noFill/>
              </a:ln>
              <a:effectLst/>
            </c:spPr>
            <c:extLst>
              <c:ext xmlns:c16="http://schemas.microsoft.com/office/drawing/2014/chart" uri="{C3380CC4-5D6E-409C-BE32-E72D297353CC}">
                <c16:uniqueId val="{00000007-0F74-40E9-BF74-3E9C87C78BD5}"/>
              </c:ext>
            </c:extLst>
          </c:dPt>
          <c:dPt>
            <c:idx val="1"/>
            <c:bubble3D val="0"/>
            <c:spPr>
              <a:gradFill flip="none" rotWithShape="1">
                <a:gsLst>
                  <a:gs pos="98000">
                    <a:srgbClr val="00FFFF"/>
                  </a:gs>
                  <a:gs pos="0">
                    <a:srgbClr val="C4FEF9"/>
                  </a:gs>
                </a:gsLst>
                <a:lin ang="13500000" scaled="1"/>
                <a:tileRect/>
              </a:gradFill>
              <a:ln w="19050">
                <a:noFill/>
              </a:ln>
              <a:effectLst/>
            </c:spPr>
            <c:extLst>
              <c:ext xmlns:c16="http://schemas.microsoft.com/office/drawing/2014/chart" uri="{C3380CC4-5D6E-409C-BE32-E72D297353CC}">
                <c16:uniqueId val="{00000009-0F74-40E9-BF74-3E9C87C78BD5}"/>
              </c:ext>
            </c:extLst>
          </c:dPt>
          <c:dLbls>
            <c:dLbl>
              <c:idx val="0"/>
              <c:delete val="1"/>
              <c:extLst>
                <c:ext xmlns:c15="http://schemas.microsoft.com/office/drawing/2012/chart" uri="{CE6537A1-D6FC-4f65-9D91-7224C49458BB}"/>
                <c:ext xmlns:c16="http://schemas.microsoft.com/office/drawing/2014/chart" uri="{C3380CC4-5D6E-409C-BE32-E72D297353CC}">
                  <c16:uniqueId val="{00000007-0F74-40E9-BF74-3E9C87C78BD5}"/>
                </c:ext>
              </c:extLst>
            </c:dLbl>
            <c:dLbl>
              <c:idx val="1"/>
              <c:layout>
                <c:manualLayout>
                  <c:x val="-0.167851761782665"/>
                  <c:y val="-7.2387254713365032E-2"/>
                </c:manualLayout>
              </c:layout>
              <c:spPr>
                <a:noFill/>
                <a:ln>
                  <a:solidFill>
                    <a:schemeClr val="bg1">
                      <a:alpha val="33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9-0F74-40E9-BF74-3E9C87C78BD5}"/>
                </c:ext>
              </c:extLst>
            </c:dLbl>
            <c:spPr>
              <a:noFill/>
              <a:ln>
                <a:solidFill>
                  <a:schemeClr val="bg1">
                    <a:alpha val="33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Processing!$D$45:$E$45</c:f>
              <c:numCache>
                <c:formatCode>0%</c:formatCode>
                <c:ptCount val="2"/>
                <c:pt idx="0">
                  <c:v>0.57422062734292401</c:v>
                </c:pt>
                <c:pt idx="1">
                  <c:v>0.42577937265707599</c:v>
                </c:pt>
              </c:numCache>
            </c:numRef>
          </c:val>
          <c:extLst>
            <c:ext xmlns:c16="http://schemas.microsoft.com/office/drawing/2014/chart" uri="{C3380CC4-5D6E-409C-BE32-E72D297353CC}">
              <c16:uniqueId val="{0000000A-0F74-40E9-BF74-3E9C87C78BD5}"/>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Processing!$B$39</c:f>
              <c:strCache>
                <c:ptCount val="1"/>
                <c:pt idx="0">
                  <c:v>Business</c:v>
                </c:pt>
              </c:strCache>
            </c:strRef>
          </c:tx>
          <c:spPr>
            <a:solidFill>
              <a:srgbClr val="9E7CF8"/>
            </a:solidFill>
            <a:ln>
              <a:noFill/>
            </a:ln>
            <a:effectLst/>
          </c:spPr>
          <c:invertIfNegative val="0"/>
          <c:cat>
            <c:strRef>
              <c:f>Processing!$A$40:$A$41</c:f>
              <c:strCache>
                <c:ptCount val="2"/>
                <c:pt idx="0">
                  <c:v>Fixed Incom</c:v>
                </c:pt>
                <c:pt idx="1">
                  <c:v>Non-Fixed Incom</c:v>
                </c:pt>
              </c:strCache>
            </c:strRef>
          </c:cat>
          <c:val>
            <c:numRef>
              <c:f>Processing!$B$40:$B$41</c:f>
              <c:numCache>
                <c:formatCode>_-[$$-409]* #,##0_ ;_-[$$-409]* \-#,##0\ ;_-[$$-409]* "-"??_ ;_-@_ </c:formatCode>
                <c:ptCount val="2"/>
                <c:pt idx="0">
                  <c:v>8115</c:v>
                </c:pt>
                <c:pt idx="1">
                  <c:v>5373</c:v>
                </c:pt>
              </c:numCache>
            </c:numRef>
          </c:val>
          <c:extLst>
            <c:ext xmlns:c16="http://schemas.microsoft.com/office/drawing/2014/chart" uri="{C3380CC4-5D6E-409C-BE32-E72D297353CC}">
              <c16:uniqueId val="{00000000-44A0-4405-B625-58B78D4A8C9F}"/>
            </c:ext>
          </c:extLst>
        </c:ser>
        <c:ser>
          <c:idx val="3"/>
          <c:order val="1"/>
          <c:tx>
            <c:strRef>
              <c:f>Processing!$C$39</c:f>
              <c:strCache>
                <c:ptCount val="1"/>
                <c:pt idx="0">
                  <c:v>Securities</c:v>
                </c:pt>
              </c:strCache>
            </c:strRef>
          </c:tx>
          <c:spPr>
            <a:solidFill>
              <a:srgbClr val="E57CF8"/>
            </a:solidFill>
            <a:ln>
              <a:noFill/>
            </a:ln>
            <a:effectLst/>
          </c:spPr>
          <c:invertIfNegative val="0"/>
          <c:cat>
            <c:strRef>
              <c:f>Processing!$A$40:$A$41</c:f>
              <c:strCache>
                <c:ptCount val="2"/>
                <c:pt idx="0">
                  <c:v>Fixed Incom</c:v>
                </c:pt>
                <c:pt idx="1">
                  <c:v>Non-Fixed Incom</c:v>
                </c:pt>
              </c:strCache>
            </c:strRef>
          </c:cat>
          <c:val>
            <c:numRef>
              <c:f>Processing!$C$40:$C$41</c:f>
              <c:numCache>
                <c:formatCode>_-[$$-409]* #,##0_ ;_-[$$-409]* \-#,##0\ ;_-[$$-409]* "-"??_ ;_-@_ </c:formatCode>
                <c:ptCount val="2"/>
                <c:pt idx="0">
                  <c:v>4310</c:v>
                </c:pt>
                <c:pt idx="1">
                  <c:v>1964</c:v>
                </c:pt>
              </c:numCache>
            </c:numRef>
          </c:val>
          <c:extLst>
            <c:ext xmlns:c16="http://schemas.microsoft.com/office/drawing/2014/chart" uri="{C3380CC4-5D6E-409C-BE32-E72D297353CC}">
              <c16:uniqueId val="{00000003-44A0-4405-B625-58B78D4A8C9F}"/>
            </c:ext>
          </c:extLst>
        </c:ser>
        <c:ser>
          <c:idx val="2"/>
          <c:order val="2"/>
          <c:tx>
            <c:strRef>
              <c:f>Processing!$D$39</c:f>
              <c:strCache>
                <c:ptCount val="1"/>
                <c:pt idx="0">
                  <c:v>Gold</c:v>
                </c:pt>
              </c:strCache>
            </c:strRef>
          </c:tx>
          <c:spPr>
            <a:solidFill>
              <a:srgbClr val="FBF1BD"/>
            </a:solidFill>
            <a:ln>
              <a:noFill/>
            </a:ln>
            <a:effectLst/>
          </c:spPr>
          <c:invertIfNegative val="0"/>
          <c:cat>
            <c:strRef>
              <c:f>Processing!$A$40:$A$41</c:f>
              <c:strCache>
                <c:ptCount val="2"/>
                <c:pt idx="0">
                  <c:v>Fixed Incom</c:v>
                </c:pt>
                <c:pt idx="1">
                  <c:v>Non-Fixed Incom</c:v>
                </c:pt>
              </c:strCache>
            </c:strRef>
          </c:cat>
          <c:val>
            <c:numRef>
              <c:f>Processing!$D$40:$D$41</c:f>
              <c:numCache>
                <c:formatCode>_-[$$-409]* #,##0_ ;_-[$$-409]* \-#,##0\ ;_-[$$-409]* "-"??_ ;_-@_ </c:formatCode>
                <c:ptCount val="2"/>
                <c:pt idx="0">
                  <c:v>2141</c:v>
                </c:pt>
                <c:pt idx="1">
                  <c:v>1046</c:v>
                </c:pt>
              </c:numCache>
            </c:numRef>
          </c:val>
          <c:extLst>
            <c:ext xmlns:c16="http://schemas.microsoft.com/office/drawing/2014/chart" uri="{C3380CC4-5D6E-409C-BE32-E72D297353CC}">
              <c16:uniqueId val="{00000002-44A0-4405-B625-58B78D4A8C9F}"/>
            </c:ext>
          </c:extLst>
        </c:ser>
        <c:ser>
          <c:idx val="1"/>
          <c:order val="3"/>
          <c:tx>
            <c:strRef>
              <c:f>Processing!$E$39</c:f>
              <c:strCache>
                <c:ptCount val="1"/>
                <c:pt idx="0">
                  <c:v>Real estate</c:v>
                </c:pt>
              </c:strCache>
            </c:strRef>
          </c:tx>
          <c:spPr>
            <a:solidFill>
              <a:srgbClr val="BFCDE4"/>
            </a:solidFill>
            <a:ln>
              <a:noFill/>
            </a:ln>
            <a:effectLst/>
          </c:spPr>
          <c:invertIfNegative val="0"/>
          <c:cat>
            <c:strRef>
              <c:f>Processing!$A$40:$A$41</c:f>
              <c:strCache>
                <c:ptCount val="2"/>
                <c:pt idx="0">
                  <c:v>Fixed Incom</c:v>
                </c:pt>
                <c:pt idx="1">
                  <c:v>Non-Fixed Incom</c:v>
                </c:pt>
              </c:strCache>
            </c:strRef>
          </c:cat>
          <c:val>
            <c:numRef>
              <c:f>Processing!$E$40:$E$41</c:f>
              <c:numCache>
                <c:formatCode>_-[$$-409]* #,##0_ ;_-[$$-409]* \-#,##0\ ;_-[$$-409]* "-"??_ ;_-@_ </c:formatCode>
                <c:ptCount val="2"/>
                <c:pt idx="0">
                  <c:v>2205</c:v>
                </c:pt>
                <c:pt idx="1">
                  <c:v>1201</c:v>
                </c:pt>
              </c:numCache>
            </c:numRef>
          </c:val>
          <c:extLst>
            <c:ext xmlns:c16="http://schemas.microsoft.com/office/drawing/2014/chart" uri="{C3380CC4-5D6E-409C-BE32-E72D297353CC}">
              <c16:uniqueId val="{00000001-44A0-4405-B625-58B78D4A8C9F}"/>
            </c:ext>
          </c:extLst>
        </c:ser>
        <c:ser>
          <c:idx val="4"/>
          <c:order val="4"/>
          <c:tx>
            <c:strRef>
              <c:f>Processing!$F$39</c:f>
              <c:strCache>
                <c:ptCount val="1"/>
                <c:pt idx="0">
                  <c:v>Cryptocurrency</c:v>
                </c:pt>
              </c:strCache>
            </c:strRef>
          </c:tx>
          <c:spPr>
            <a:solidFill>
              <a:srgbClr val="F9562C"/>
            </a:solidFill>
            <a:ln>
              <a:noFill/>
            </a:ln>
            <a:effectLst/>
          </c:spPr>
          <c:invertIfNegative val="0"/>
          <c:cat>
            <c:strRef>
              <c:f>Processing!$A$40:$A$41</c:f>
              <c:strCache>
                <c:ptCount val="2"/>
                <c:pt idx="0">
                  <c:v>Fixed Incom</c:v>
                </c:pt>
                <c:pt idx="1">
                  <c:v>Non-Fixed Incom</c:v>
                </c:pt>
              </c:strCache>
            </c:strRef>
          </c:cat>
          <c:val>
            <c:numRef>
              <c:f>Processing!$F$40:$F$41</c:f>
              <c:numCache>
                <c:formatCode>_-[$$-409]* #,##0_ ;_-[$$-409]* \-#,##0\ ;_-[$$-409]* "-"??_ ;_-@_ </c:formatCode>
                <c:ptCount val="2"/>
                <c:pt idx="0">
                  <c:v>1151</c:v>
                </c:pt>
                <c:pt idx="1">
                  <c:v>3705</c:v>
                </c:pt>
              </c:numCache>
            </c:numRef>
          </c:val>
          <c:extLst>
            <c:ext xmlns:c16="http://schemas.microsoft.com/office/drawing/2014/chart" uri="{C3380CC4-5D6E-409C-BE32-E72D297353CC}">
              <c16:uniqueId val="{00000004-44A0-4405-B625-58B78D4A8C9F}"/>
            </c:ext>
          </c:extLst>
        </c:ser>
        <c:dLbls>
          <c:showLegendKey val="0"/>
          <c:showVal val="0"/>
          <c:showCatName val="0"/>
          <c:showSerName val="0"/>
          <c:showPercent val="0"/>
          <c:showBubbleSize val="0"/>
        </c:dLbls>
        <c:gapWidth val="150"/>
        <c:overlap val="100"/>
        <c:axId val="1064797391"/>
        <c:axId val="1064797871"/>
      </c:barChart>
      <c:catAx>
        <c:axId val="1064797391"/>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ru-RU"/>
          </a:p>
        </c:txPr>
        <c:crossAx val="1064797871"/>
        <c:crosses val="autoZero"/>
        <c:auto val="1"/>
        <c:lblAlgn val="ctr"/>
        <c:lblOffset val="100"/>
        <c:noMultiLvlLbl val="0"/>
      </c:catAx>
      <c:valAx>
        <c:axId val="1064797871"/>
        <c:scaling>
          <c:orientation val="minMax"/>
        </c:scaling>
        <c:delete val="0"/>
        <c:axPos val="l"/>
        <c:majorGridlines>
          <c:spPr>
            <a:ln w="9525" cap="flat" cmpd="sng" algn="ctr">
              <a:solidFill>
                <a:schemeClr val="tx1">
                  <a:lumMod val="75000"/>
                  <a:lumOff val="2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064797391"/>
        <c:crosses val="autoZero"/>
        <c:crossBetween val="between"/>
      </c:valAx>
      <c:spPr>
        <a:noFill/>
        <a:ln>
          <a:noFill/>
        </a:ln>
        <a:effectLst/>
      </c:spPr>
    </c:plotArea>
    <c:legend>
      <c:legendPos val="b"/>
      <c:layout>
        <c:manualLayout>
          <c:xMode val="edge"/>
          <c:yMode val="edge"/>
          <c:x val="6.9620435474369502E-3"/>
          <c:y val="0.94957852449664293"/>
          <c:w val="0.96814341928316339"/>
          <c:h val="3.2883651034424768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94223613614562"/>
          <c:y val="4.6218372703412072E-2"/>
          <c:w val="0.65007536708513847"/>
          <c:h val="0.64747506561679791"/>
        </c:manualLayout>
      </c:layout>
      <c:pieChart>
        <c:varyColors val="1"/>
        <c:ser>
          <c:idx val="0"/>
          <c:order val="0"/>
          <c:spPr>
            <a:effectLst>
              <a:outerShdw blurRad="50800" dist="38100" dir="2700000" algn="tl" rotWithShape="0">
                <a:prstClr val="black">
                  <a:alpha val="40000"/>
                </a:prstClr>
              </a:outerShdw>
            </a:effectLst>
          </c:spPr>
          <c:dPt>
            <c:idx val="0"/>
            <c:bubble3D val="0"/>
            <c:spPr>
              <a:solidFill>
                <a:srgbClr val="9E7CF8"/>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53F-4E2F-B4DE-94675AC8C17C}"/>
              </c:ext>
            </c:extLst>
          </c:dPt>
          <c:dPt>
            <c:idx val="1"/>
            <c:bubble3D val="0"/>
            <c:spPr>
              <a:solidFill>
                <a:srgbClr val="E57CF8"/>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53F-4E2F-B4DE-94675AC8C17C}"/>
              </c:ext>
            </c:extLst>
          </c:dPt>
          <c:dPt>
            <c:idx val="2"/>
            <c:bubble3D val="0"/>
            <c:spPr>
              <a:solidFill>
                <a:srgbClr val="FBF1B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53F-4E2F-B4DE-94675AC8C17C}"/>
              </c:ext>
            </c:extLst>
          </c:dPt>
          <c:dPt>
            <c:idx val="3"/>
            <c:bubble3D val="0"/>
            <c:spPr>
              <a:solidFill>
                <a:srgbClr val="BFCDE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53F-4E2F-B4DE-94675AC8C17C}"/>
              </c:ext>
            </c:extLst>
          </c:dPt>
          <c:dPt>
            <c:idx val="4"/>
            <c:bubble3D val="0"/>
            <c:spPr>
              <a:solidFill>
                <a:srgbClr val="F9562C"/>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653F-4E2F-B4DE-94675AC8C17C}"/>
              </c:ext>
            </c:extLst>
          </c:dPt>
          <c:dLbls>
            <c:dLbl>
              <c:idx val="0"/>
              <c:layout>
                <c:manualLayout>
                  <c:x val="-0.12676084917096206"/>
                  <c:y val="2.87674540682414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3F-4E2F-B4DE-94675AC8C17C}"/>
                </c:ext>
              </c:extLst>
            </c:dLbl>
            <c:dLbl>
              <c:idx val="1"/>
              <c:layout>
                <c:manualLayout>
                  <c:x val="7.4695896446679108E-2"/>
                  <c:y val="-9.17010498687663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3F-4E2F-B4DE-94675AC8C17C}"/>
                </c:ext>
              </c:extLst>
            </c:dLbl>
            <c:dLbl>
              <c:idx val="2"/>
              <c:layout>
                <c:manualLayout>
                  <c:x val="0.10302311608639282"/>
                  <c:y val="-1.70771653543307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3F-4E2F-B4DE-94675AC8C17C}"/>
                </c:ext>
              </c:extLst>
            </c:dLbl>
            <c:dLbl>
              <c:idx val="3"/>
              <c:layout>
                <c:manualLayout>
                  <c:x val="0.10676590877947485"/>
                  <c:y val="5.38632545931758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3F-4E2F-B4DE-94675AC8C17C}"/>
                </c:ext>
              </c:extLst>
            </c:dLbl>
            <c:dLbl>
              <c:idx val="4"/>
              <c:layout>
                <c:manualLayout>
                  <c:x val="7.0711191221579234E-2"/>
                  <c:y val="9.80540682414698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53F-4E2F-B4DE-94675AC8C17C}"/>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Processing!$A$44:$A$48</c:f>
              <c:strCache>
                <c:ptCount val="5"/>
                <c:pt idx="0">
                  <c:v>Business</c:v>
                </c:pt>
                <c:pt idx="1">
                  <c:v>Securities</c:v>
                </c:pt>
                <c:pt idx="2">
                  <c:v>Gold</c:v>
                </c:pt>
                <c:pt idx="3">
                  <c:v>Real estate</c:v>
                </c:pt>
                <c:pt idx="4">
                  <c:v>Cryptocurrency</c:v>
                </c:pt>
              </c:strCache>
            </c:strRef>
          </c:cat>
          <c:val>
            <c:numRef>
              <c:f>Processing!$B$44:$B$48</c:f>
              <c:numCache>
                <c:formatCode>_-[$$-409]* #,##0_ ;_-[$$-409]* \-#,##0\ ;_-[$$-409]* "-"??_ ;_-@_ </c:formatCode>
                <c:ptCount val="5"/>
                <c:pt idx="0">
                  <c:v>13488</c:v>
                </c:pt>
                <c:pt idx="1">
                  <c:v>6274</c:v>
                </c:pt>
                <c:pt idx="2">
                  <c:v>3187</c:v>
                </c:pt>
                <c:pt idx="3">
                  <c:v>3406</c:v>
                </c:pt>
                <c:pt idx="4">
                  <c:v>4856</c:v>
                </c:pt>
              </c:numCache>
            </c:numRef>
          </c:val>
          <c:extLst>
            <c:ext xmlns:c16="http://schemas.microsoft.com/office/drawing/2014/chart" uri="{C3380CC4-5D6E-409C-BE32-E72D297353CC}">
              <c16:uniqueId val="{0000000A-653F-4E2F-B4DE-94675AC8C17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705488621151269"/>
          <c:y val="0.74033044619422572"/>
          <c:w val="0.85294511378848725"/>
          <c:h val="0.22090472440944883"/>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BFCDE4"/>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04339468832475"/>
          <c:y val="5.3624592537544889E-2"/>
          <c:w val="0.63333097805535166"/>
          <c:h val="0.89275081492491026"/>
        </c:manualLayout>
      </c:layout>
      <c:barChart>
        <c:barDir val="bar"/>
        <c:grouping val="clustered"/>
        <c:varyColors val="0"/>
        <c:ser>
          <c:idx val="0"/>
          <c:order val="0"/>
          <c:tx>
            <c:strRef>
              <c:f>Processing!$E$51</c:f>
              <c:strCache>
                <c:ptCount val="1"/>
                <c:pt idx="0">
                  <c:v>Income</c:v>
                </c:pt>
              </c:strCache>
            </c:strRef>
          </c:tx>
          <c:spPr>
            <a:gradFill>
              <a:gsLst>
                <a:gs pos="96000">
                  <a:srgbClr val="F28F33"/>
                </a:gs>
                <a:gs pos="26000">
                  <a:srgbClr val="FE2827"/>
                </a:gs>
              </a:gsLst>
              <a:lin ang="10800000" scaled="0"/>
            </a:gra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Processing!$D$52:$D$56</c:f>
              <c:strCache>
                <c:ptCount val="5"/>
                <c:pt idx="0">
                  <c:v>Business</c:v>
                </c:pt>
                <c:pt idx="1">
                  <c:v>Securities</c:v>
                </c:pt>
                <c:pt idx="2">
                  <c:v>Cryptocurrency</c:v>
                </c:pt>
                <c:pt idx="3">
                  <c:v>Real estate</c:v>
                </c:pt>
                <c:pt idx="4">
                  <c:v>Gold</c:v>
                </c:pt>
              </c:strCache>
            </c:strRef>
          </c:cat>
          <c:val>
            <c:numRef>
              <c:f>Processing!$E$52:$E$56</c:f>
              <c:numCache>
                <c:formatCode>General</c:formatCode>
                <c:ptCount val="5"/>
                <c:pt idx="0">
                  <c:v>13488</c:v>
                </c:pt>
                <c:pt idx="1">
                  <c:v>6274</c:v>
                </c:pt>
                <c:pt idx="2">
                  <c:v>4856</c:v>
                </c:pt>
                <c:pt idx="3">
                  <c:v>3406</c:v>
                </c:pt>
                <c:pt idx="4">
                  <c:v>3187</c:v>
                </c:pt>
              </c:numCache>
            </c:numRef>
          </c:val>
          <c:extLst>
            <c:ext xmlns:c16="http://schemas.microsoft.com/office/drawing/2014/chart" uri="{C3380CC4-5D6E-409C-BE32-E72D297353CC}">
              <c16:uniqueId val="{00000002-D2EC-45E4-92C4-29081492DB56}"/>
            </c:ext>
          </c:extLst>
        </c:ser>
        <c:dLbls>
          <c:showLegendKey val="0"/>
          <c:showVal val="0"/>
          <c:showCatName val="0"/>
          <c:showSerName val="0"/>
          <c:showPercent val="0"/>
          <c:showBubbleSize val="0"/>
        </c:dLbls>
        <c:gapWidth val="110"/>
        <c:axId val="1266661168"/>
        <c:axId val="1266672208"/>
      </c:barChart>
      <c:catAx>
        <c:axId val="12666611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266672208"/>
        <c:crosses val="autoZero"/>
        <c:auto val="1"/>
        <c:lblAlgn val="ctr"/>
        <c:lblOffset val="100"/>
        <c:noMultiLvlLbl val="0"/>
      </c:catAx>
      <c:valAx>
        <c:axId val="1266672208"/>
        <c:scaling>
          <c:orientation val="minMax"/>
        </c:scaling>
        <c:delete val="1"/>
        <c:axPos val="t"/>
        <c:numFmt formatCode="General" sourceLinked="1"/>
        <c:majorTickMark val="none"/>
        <c:minorTickMark val="none"/>
        <c:tickLblPos val="nextTo"/>
        <c:crossAx val="1266661168"/>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0"/>
          <c:order val="0"/>
          <c:spPr>
            <a:solidFill>
              <a:srgbClr val="3A3F50"/>
            </a:soli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Processing!$AJ$26:$AJ$56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0</c:v>
                </c:pt>
              </c:numCache>
            </c:numRef>
          </c:val>
          <c:extLst>
            <c:ext xmlns:c16="http://schemas.microsoft.com/office/drawing/2014/chart" uri="{C3380CC4-5D6E-409C-BE32-E72D297353CC}">
              <c16:uniqueId val="{00000000-7554-4624-A4D1-2C6F37931407}"/>
            </c:ext>
          </c:extLst>
        </c:ser>
        <c:ser>
          <c:idx val="1"/>
          <c:order val="1"/>
          <c:spPr>
            <a:gradFill>
              <a:gsLst>
                <a:gs pos="75000">
                  <a:srgbClr val="F28F33"/>
                </a:gs>
                <a:gs pos="3000">
                  <a:srgbClr val="FE2827"/>
                </a:gs>
              </a:gsLst>
              <a:lin ang="5400000" scaled="1"/>
            </a:gradFill>
          </c:spPr>
          <c:invertIfNegative val="0"/>
          <c:val>
            <c:numRef>
              <c:f>Processing!$AH$26:$AH$56</c:f>
              <c:numCache>
                <c:formatCode>General</c:formatCode>
                <c:ptCount val="31"/>
                <c:pt idx="0">
                  <c:v>1117</c:v>
                </c:pt>
                <c:pt idx="1">
                  <c:v>1093</c:v>
                </c:pt>
                <c:pt idx="2">
                  <c:v>1063</c:v>
                </c:pt>
                <c:pt idx="3">
                  <c:v>1045</c:v>
                </c:pt>
                <c:pt idx="4">
                  <c:v>1035</c:v>
                </c:pt>
                <c:pt idx="5">
                  <c:v>1031</c:v>
                </c:pt>
                <c:pt idx="6">
                  <c:v>1037</c:v>
                </c:pt>
                <c:pt idx="7">
                  <c:v>1056</c:v>
                </c:pt>
                <c:pt idx="8">
                  <c:v>1082</c:v>
                </c:pt>
                <c:pt idx="9">
                  <c:v>1095</c:v>
                </c:pt>
                <c:pt idx="10">
                  <c:v>1101</c:v>
                </c:pt>
                <c:pt idx="11">
                  <c:v>1101</c:v>
                </c:pt>
                <c:pt idx="12">
                  <c:v>1097</c:v>
                </c:pt>
                <c:pt idx="13">
                  <c:v>1079</c:v>
                </c:pt>
                <c:pt idx="14">
                  <c:v>1048</c:v>
                </c:pt>
                <c:pt idx="15">
                  <c:v>1018</c:v>
                </c:pt>
                <c:pt idx="16">
                  <c:v>995</c:v>
                </c:pt>
                <c:pt idx="17">
                  <c:v>986</c:v>
                </c:pt>
                <c:pt idx="18">
                  <c:v>983</c:v>
                </c:pt>
                <c:pt idx="19">
                  <c:v>985</c:v>
                </c:pt>
                <c:pt idx="20">
                  <c:v>998</c:v>
                </c:pt>
                <c:pt idx="21">
                  <c:v>1032</c:v>
                </c:pt>
                <c:pt idx="22">
                  <c:v>1047</c:v>
                </c:pt>
                <c:pt idx="23">
                  <c:v>1051</c:v>
                </c:pt>
                <c:pt idx="24">
                  <c:v>1051</c:v>
                </c:pt>
                <c:pt idx="25">
                  <c:v>1039</c:v>
                </c:pt>
                <c:pt idx="26">
                  <c:v>1022</c:v>
                </c:pt>
                <c:pt idx="27">
                  <c:v>1000</c:v>
                </c:pt>
                <c:pt idx="28">
                  <c:v>973</c:v>
                </c:pt>
                <c:pt idx="29">
                  <c:v>951</c:v>
                </c:pt>
                <c:pt idx="30">
                  <c:v>#N/A</c:v>
                </c:pt>
              </c:numCache>
            </c:numRef>
          </c:val>
          <c:extLst>
            <c:ext xmlns:c16="http://schemas.microsoft.com/office/drawing/2014/chart" uri="{C3380CC4-5D6E-409C-BE32-E72D297353CC}">
              <c16:uniqueId val="{00000001-7554-4624-A4D1-2C6F37931407}"/>
            </c:ext>
          </c:extLst>
        </c:ser>
        <c:ser>
          <c:idx val="2"/>
          <c:order val="2"/>
          <c:spPr>
            <a:gradFill>
              <a:gsLst>
                <a:gs pos="0">
                  <a:srgbClr val="C4FEF9"/>
                </a:gs>
                <a:gs pos="100000">
                  <a:srgbClr val="00FFFF"/>
                </a:gs>
              </a:gsLst>
              <a:lin ang="5400000" scaled="1"/>
            </a:gradFill>
          </c:spPr>
          <c:invertIfNegative val="0"/>
          <c:val>
            <c:numRef>
              <c:f>Processing!$AI$26:$AI$56</c:f>
              <c:numCache>
                <c:formatCode>General</c:formatCode>
                <c:ptCount val="31"/>
                <c:pt idx="0">
                  <c:v>385</c:v>
                </c:pt>
                <c:pt idx="1">
                  <c:v>506</c:v>
                </c:pt>
                <c:pt idx="2">
                  <c:v>335</c:v>
                </c:pt>
                <c:pt idx="3">
                  <c:v>399</c:v>
                </c:pt>
                <c:pt idx="4">
                  <c:v>523</c:v>
                </c:pt>
                <c:pt idx="5">
                  <c:v>555</c:v>
                </c:pt>
                <c:pt idx="6">
                  <c:v>402</c:v>
                </c:pt>
                <c:pt idx="7">
                  <c:v>448</c:v>
                </c:pt>
                <c:pt idx="8">
                  <c:v>474</c:v>
                </c:pt>
                <c:pt idx="9">
                  <c:v>385</c:v>
                </c:pt>
                <c:pt idx="10">
                  <c:v>421</c:v>
                </c:pt>
                <c:pt idx="11">
                  <c:v>401</c:v>
                </c:pt>
                <c:pt idx="12">
                  <c:v>624</c:v>
                </c:pt>
                <c:pt idx="13">
                  <c:v>620</c:v>
                </c:pt>
                <c:pt idx="14">
                  <c:v>420</c:v>
                </c:pt>
                <c:pt idx="15">
                  <c:v>485</c:v>
                </c:pt>
                <c:pt idx="16">
                  <c:v>394</c:v>
                </c:pt>
                <c:pt idx="17">
                  <c:v>354</c:v>
                </c:pt>
                <c:pt idx="18">
                  <c:v>395</c:v>
                </c:pt>
                <c:pt idx="19">
                  <c:v>359</c:v>
                </c:pt>
                <c:pt idx="20">
                  <c:v>432</c:v>
                </c:pt>
                <c:pt idx="21">
                  <c:v>434</c:v>
                </c:pt>
                <c:pt idx="22">
                  <c:v>466</c:v>
                </c:pt>
                <c:pt idx="23">
                  <c:v>539</c:v>
                </c:pt>
                <c:pt idx="24">
                  <c:v>408</c:v>
                </c:pt>
                <c:pt idx="25">
                  <c:v>501</c:v>
                </c:pt>
                <c:pt idx="26">
                  <c:v>441</c:v>
                </c:pt>
                <c:pt idx="27">
                  <c:v>388</c:v>
                </c:pt>
                <c:pt idx="28">
                  <c:v>360</c:v>
                </c:pt>
                <c:pt idx="29">
                  <c:v>435</c:v>
                </c:pt>
                <c:pt idx="30">
                  <c:v>#N/A</c:v>
                </c:pt>
              </c:numCache>
            </c:numRef>
          </c:val>
          <c:extLst>
            <c:ext xmlns:c16="http://schemas.microsoft.com/office/drawing/2014/chart" uri="{C3380CC4-5D6E-409C-BE32-E72D297353CC}">
              <c16:uniqueId val="{00000002-7554-4624-A4D1-2C6F37931407}"/>
            </c:ext>
          </c:extLst>
        </c:ser>
        <c:dLbls>
          <c:showLegendKey val="0"/>
          <c:showVal val="0"/>
          <c:showCatName val="0"/>
          <c:showSerName val="0"/>
          <c:showPercent val="0"/>
          <c:showBubbleSize val="0"/>
        </c:dLbls>
        <c:gapWidth val="15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Processing!$D$43</c:f>
          <c:strCache>
            <c:ptCount val="1"/>
            <c:pt idx="0">
              <c:v>Ratio Income</c:v>
            </c:pt>
          </c:strCache>
        </c:strRef>
      </c:tx>
      <c:layout>
        <c:manualLayout>
          <c:xMode val="edge"/>
          <c:yMode val="edge"/>
          <c:x val="0.24013005207369617"/>
          <c:y val="7.50551648074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pieChart>
        <c:varyColors val="1"/>
        <c:ser>
          <c:idx val="0"/>
          <c:order val="0"/>
          <c:spPr>
            <a:gradFill>
              <a:gsLst>
                <a:gs pos="77000">
                  <a:srgbClr val="B871FF"/>
                </a:gs>
                <a:gs pos="32000">
                  <a:srgbClr val="C7D5ED"/>
                </a:gs>
              </a:gsLst>
              <a:lin ang="2700000" scaled="1"/>
            </a:gradFill>
            <a:ln>
              <a:noFill/>
            </a:ln>
          </c:spPr>
          <c:dPt>
            <c:idx val="0"/>
            <c:bubble3D val="0"/>
            <c:spPr>
              <a:gradFill>
                <a:gsLst>
                  <a:gs pos="77000">
                    <a:srgbClr val="FE2827"/>
                  </a:gs>
                  <a:gs pos="32000">
                    <a:srgbClr val="F28F33"/>
                  </a:gs>
                </a:gsLst>
                <a:lin ang="2700000" scaled="1"/>
              </a:gradFill>
              <a:ln w="19050">
                <a:noFill/>
              </a:ln>
              <a:effectLst/>
            </c:spPr>
            <c:extLst>
              <c:ext xmlns:c16="http://schemas.microsoft.com/office/drawing/2014/chart" uri="{C3380CC4-5D6E-409C-BE32-E72D297353CC}">
                <c16:uniqueId val="{00000001-741F-46F1-987C-3602262E23DB}"/>
              </c:ext>
            </c:extLst>
          </c:dPt>
          <c:dPt>
            <c:idx val="1"/>
            <c:bubble3D val="0"/>
            <c:spPr>
              <a:gradFill flip="none" rotWithShape="1">
                <a:gsLst>
                  <a:gs pos="98000">
                    <a:srgbClr val="00FFFF"/>
                  </a:gs>
                  <a:gs pos="0">
                    <a:srgbClr val="C4FEF9"/>
                  </a:gs>
                </a:gsLst>
                <a:lin ang="13500000" scaled="1"/>
                <a:tileRect/>
              </a:gradFill>
              <a:ln w="19050">
                <a:noFill/>
              </a:ln>
              <a:effectLst/>
            </c:spPr>
            <c:extLst>
              <c:ext xmlns:c16="http://schemas.microsoft.com/office/drawing/2014/chart" uri="{C3380CC4-5D6E-409C-BE32-E72D297353CC}">
                <c16:uniqueId val="{00000003-741F-46F1-987C-3602262E23DB}"/>
              </c:ext>
            </c:extLst>
          </c:dPt>
          <c:dLbls>
            <c:dLbl>
              <c:idx val="0"/>
              <c:delete val="1"/>
              <c:extLst>
                <c:ext xmlns:c15="http://schemas.microsoft.com/office/drawing/2012/chart" uri="{CE6537A1-D6FC-4f65-9D91-7224C49458BB}"/>
                <c:ext xmlns:c16="http://schemas.microsoft.com/office/drawing/2014/chart" uri="{C3380CC4-5D6E-409C-BE32-E72D297353CC}">
                  <c16:uniqueId val="{00000001-741F-46F1-987C-3602262E23DB}"/>
                </c:ext>
              </c:extLst>
            </c:dLbl>
            <c:dLbl>
              <c:idx val="1"/>
              <c:layout>
                <c:manualLayout>
                  <c:x val="-0.167851761782665"/>
                  <c:y val="-7.2387254713365032E-2"/>
                </c:manualLayout>
              </c:layout>
              <c:spPr>
                <a:noFill/>
                <a:ln>
                  <a:solidFill>
                    <a:schemeClr val="tx1">
                      <a:lumMod val="65000"/>
                      <a:lumOff val="35000"/>
                      <a:alpha val="33000"/>
                    </a:scheme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3-741F-46F1-987C-3602262E23DB}"/>
                </c:ext>
              </c:extLst>
            </c:dLbl>
            <c:spPr>
              <a:noFill/>
              <a:ln>
                <a:solidFill>
                  <a:schemeClr val="tx1">
                    <a:lumMod val="65000"/>
                    <a:lumOff val="35000"/>
                    <a:alpha val="33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Processing!$D$45:$E$45</c:f>
              <c:numCache>
                <c:formatCode>0%</c:formatCode>
                <c:ptCount val="2"/>
                <c:pt idx="0">
                  <c:v>0.57422062734292401</c:v>
                </c:pt>
                <c:pt idx="1">
                  <c:v>0.42577937265707599</c:v>
                </c:pt>
              </c:numCache>
            </c:numRef>
          </c:val>
          <c:extLst>
            <c:ext xmlns:c16="http://schemas.microsoft.com/office/drawing/2014/chart" uri="{C3380CC4-5D6E-409C-BE32-E72D297353CC}">
              <c16:uniqueId val="{00000004-741F-46F1-987C-3602262E23DB}"/>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Processing!$B$39</c:f>
              <c:strCache>
                <c:ptCount val="1"/>
                <c:pt idx="0">
                  <c:v>Business</c:v>
                </c:pt>
              </c:strCache>
            </c:strRef>
          </c:tx>
          <c:spPr>
            <a:solidFill>
              <a:srgbClr val="9E7CF8"/>
            </a:solidFill>
            <a:ln>
              <a:noFill/>
            </a:ln>
            <a:effectLst/>
          </c:spPr>
          <c:invertIfNegative val="0"/>
          <c:cat>
            <c:strRef>
              <c:f>Processing!$A$40:$A$41</c:f>
              <c:strCache>
                <c:ptCount val="2"/>
                <c:pt idx="0">
                  <c:v>Fixed Incom</c:v>
                </c:pt>
                <c:pt idx="1">
                  <c:v>Non-Fixed Incom</c:v>
                </c:pt>
              </c:strCache>
            </c:strRef>
          </c:cat>
          <c:val>
            <c:numRef>
              <c:f>Processing!$B$40:$B$41</c:f>
              <c:numCache>
                <c:formatCode>_-[$$-409]* #,##0_ ;_-[$$-409]* \-#,##0\ ;_-[$$-409]* "-"??_ ;_-@_ </c:formatCode>
                <c:ptCount val="2"/>
                <c:pt idx="0">
                  <c:v>8115</c:v>
                </c:pt>
                <c:pt idx="1">
                  <c:v>5373</c:v>
                </c:pt>
              </c:numCache>
            </c:numRef>
          </c:val>
          <c:extLst>
            <c:ext xmlns:c16="http://schemas.microsoft.com/office/drawing/2014/chart" uri="{C3380CC4-5D6E-409C-BE32-E72D297353CC}">
              <c16:uniqueId val="{00000000-7B9C-4F0A-8601-E5150A54C56E}"/>
            </c:ext>
          </c:extLst>
        </c:ser>
        <c:ser>
          <c:idx val="3"/>
          <c:order val="1"/>
          <c:tx>
            <c:strRef>
              <c:f>Processing!$C$39</c:f>
              <c:strCache>
                <c:ptCount val="1"/>
                <c:pt idx="0">
                  <c:v>Securities</c:v>
                </c:pt>
              </c:strCache>
            </c:strRef>
          </c:tx>
          <c:spPr>
            <a:solidFill>
              <a:srgbClr val="E57CF8"/>
            </a:solidFill>
            <a:ln>
              <a:noFill/>
            </a:ln>
            <a:effectLst/>
          </c:spPr>
          <c:invertIfNegative val="0"/>
          <c:cat>
            <c:strRef>
              <c:f>Processing!$A$40:$A$41</c:f>
              <c:strCache>
                <c:ptCount val="2"/>
                <c:pt idx="0">
                  <c:v>Fixed Incom</c:v>
                </c:pt>
                <c:pt idx="1">
                  <c:v>Non-Fixed Incom</c:v>
                </c:pt>
              </c:strCache>
            </c:strRef>
          </c:cat>
          <c:val>
            <c:numRef>
              <c:f>Processing!$C$40:$C$41</c:f>
              <c:numCache>
                <c:formatCode>_-[$$-409]* #,##0_ ;_-[$$-409]* \-#,##0\ ;_-[$$-409]* "-"??_ ;_-@_ </c:formatCode>
                <c:ptCount val="2"/>
                <c:pt idx="0">
                  <c:v>4310</c:v>
                </c:pt>
                <c:pt idx="1">
                  <c:v>1964</c:v>
                </c:pt>
              </c:numCache>
            </c:numRef>
          </c:val>
          <c:extLst>
            <c:ext xmlns:c16="http://schemas.microsoft.com/office/drawing/2014/chart" uri="{C3380CC4-5D6E-409C-BE32-E72D297353CC}">
              <c16:uniqueId val="{00000001-7B9C-4F0A-8601-E5150A54C56E}"/>
            </c:ext>
          </c:extLst>
        </c:ser>
        <c:ser>
          <c:idx val="2"/>
          <c:order val="2"/>
          <c:tx>
            <c:strRef>
              <c:f>Processing!$D$39</c:f>
              <c:strCache>
                <c:ptCount val="1"/>
                <c:pt idx="0">
                  <c:v>Gold</c:v>
                </c:pt>
              </c:strCache>
            </c:strRef>
          </c:tx>
          <c:spPr>
            <a:solidFill>
              <a:srgbClr val="FBF1BD"/>
            </a:solidFill>
            <a:ln>
              <a:noFill/>
            </a:ln>
            <a:effectLst/>
          </c:spPr>
          <c:invertIfNegative val="0"/>
          <c:cat>
            <c:strRef>
              <c:f>Processing!$A$40:$A$41</c:f>
              <c:strCache>
                <c:ptCount val="2"/>
                <c:pt idx="0">
                  <c:v>Fixed Incom</c:v>
                </c:pt>
                <c:pt idx="1">
                  <c:v>Non-Fixed Incom</c:v>
                </c:pt>
              </c:strCache>
            </c:strRef>
          </c:cat>
          <c:val>
            <c:numRef>
              <c:f>Processing!$D$40:$D$41</c:f>
              <c:numCache>
                <c:formatCode>_-[$$-409]* #,##0_ ;_-[$$-409]* \-#,##0\ ;_-[$$-409]* "-"??_ ;_-@_ </c:formatCode>
                <c:ptCount val="2"/>
                <c:pt idx="0">
                  <c:v>2141</c:v>
                </c:pt>
                <c:pt idx="1">
                  <c:v>1046</c:v>
                </c:pt>
              </c:numCache>
            </c:numRef>
          </c:val>
          <c:extLst>
            <c:ext xmlns:c16="http://schemas.microsoft.com/office/drawing/2014/chart" uri="{C3380CC4-5D6E-409C-BE32-E72D297353CC}">
              <c16:uniqueId val="{00000002-7B9C-4F0A-8601-E5150A54C56E}"/>
            </c:ext>
          </c:extLst>
        </c:ser>
        <c:ser>
          <c:idx val="1"/>
          <c:order val="3"/>
          <c:tx>
            <c:strRef>
              <c:f>Processing!$E$39</c:f>
              <c:strCache>
                <c:ptCount val="1"/>
                <c:pt idx="0">
                  <c:v>Real estate</c:v>
                </c:pt>
              </c:strCache>
            </c:strRef>
          </c:tx>
          <c:spPr>
            <a:solidFill>
              <a:srgbClr val="BFCDE4"/>
            </a:solidFill>
            <a:ln>
              <a:noFill/>
            </a:ln>
            <a:effectLst/>
          </c:spPr>
          <c:invertIfNegative val="0"/>
          <c:cat>
            <c:strRef>
              <c:f>Processing!$A$40:$A$41</c:f>
              <c:strCache>
                <c:ptCount val="2"/>
                <c:pt idx="0">
                  <c:v>Fixed Incom</c:v>
                </c:pt>
                <c:pt idx="1">
                  <c:v>Non-Fixed Incom</c:v>
                </c:pt>
              </c:strCache>
            </c:strRef>
          </c:cat>
          <c:val>
            <c:numRef>
              <c:f>Processing!$E$40:$E$41</c:f>
              <c:numCache>
                <c:formatCode>_-[$$-409]* #,##0_ ;_-[$$-409]* \-#,##0\ ;_-[$$-409]* "-"??_ ;_-@_ </c:formatCode>
                <c:ptCount val="2"/>
                <c:pt idx="0">
                  <c:v>2205</c:v>
                </c:pt>
                <c:pt idx="1">
                  <c:v>1201</c:v>
                </c:pt>
              </c:numCache>
            </c:numRef>
          </c:val>
          <c:extLst>
            <c:ext xmlns:c16="http://schemas.microsoft.com/office/drawing/2014/chart" uri="{C3380CC4-5D6E-409C-BE32-E72D297353CC}">
              <c16:uniqueId val="{00000003-7B9C-4F0A-8601-E5150A54C56E}"/>
            </c:ext>
          </c:extLst>
        </c:ser>
        <c:ser>
          <c:idx val="4"/>
          <c:order val="4"/>
          <c:tx>
            <c:strRef>
              <c:f>Processing!$F$39</c:f>
              <c:strCache>
                <c:ptCount val="1"/>
                <c:pt idx="0">
                  <c:v>Cryptocurrency</c:v>
                </c:pt>
              </c:strCache>
            </c:strRef>
          </c:tx>
          <c:spPr>
            <a:solidFill>
              <a:srgbClr val="F9562C"/>
            </a:solidFill>
            <a:ln>
              <a:noFill/>
            </a:ln>
            <a:effectLst/>
          </c:spPr>
          <c:invertIfNegative val="0"/>
          <c:cat>
            <c:strRef>
              <c:f>Processing!$A$40:$A$41</c:f>
              <c:strCache>
                <c:ptCount val="2"/>
                <c:pt idx="0">
                  <c:v>Fixed Incom</c:v>
                </c:pt>
                <c:pt idx="1">
                  <c:v>Non-Fixed Incom</c:v>
                </c:pt>
              </c:strCache>
            </c:strRef>
          </c:cat>
          <c:val>
            <c:numRef>
              <c:f>Processing!$F$40:$F$41</c:f>
              <c:numCache>
                <c:formatCode>_-[$$-409]* #,##0_ ;_-[$$-409]* \-#,##0\ ;_-[$$-409]* "-"??_ ;_-@_ </c:formatCode>
                <c:ptCount val="2"/>
                <c:pt idx="0">
                  <c:v>1151</c:v>
                </c:pt>
                <c:pt idx="1">
                  <c:v>3705</c:v>
                </c:pt>
              </c:numCache>
            </c:numRef>
          </c:val>
          <c:extLst>
            <c:ext xmlns:c16="http://schemas.microsoft.com/office/drawing/2014/chart" uri="{C3380CC4-5D6E-409C-BE32-E72D297353CC}">
              <c16:uniqueId val="{00000004-7B9C-4F0A-8601-E5150A54C56E}"/>
            </c:ext>
          </c:extLst>
        </c:ser>
        <c:dLbls>
          <c:showLegendKey val="0"/>
          <c:showVal val="0"/>
          <c:showCatName val="0"/>
          <c:showSerName val="0"/>
          <c:showPercent val="0"/>
          <c:showBubbleSize val="0"/>
        </c:dLbls>
        <c:gapWidth val="150"/>
        <c:overlap val="100"/>
        <c:axId val="1064797391"/>
        <c:axId val="1064797871"/>
      </c:barChart>
      <c:catAx>
        <c:axId val="1064797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64797871"/>
        <c:crosses val="autoZero"/>
        <c:auto val="1"/>
        <c:lblAlgn val="ctr"/>
        <c:lblOffset val="100"/>
        <c:noMultiLvlLbl val="0"/>
      </c:catAx>
      <c:valAx>
        <c:axId val="1064797871"/>
        <c:scaling>
          <c:orientation val="minMax"/>
        </c:scaling>
        <c:delete val="0"/>
        <c:axPos val="l"/>
        <c:majorGridlines>
          <c:spPr>
            <a:ln w="9525" cap="flat" cmpd="sng" algn="ctr">
              <a:solidFill>
                <a:schemeClr val="bg1">
                  <a:lumMod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64797391"/>
        <c:crosses val="autoZero"/>
        <c:crossBetween val="between"/>
      </c:valAx>
      <c:spPr>
        <a:noFill/>
        <a:ln>
          <a:noFill/>
        </a:ln>
        <a:effectLst/>
      </c:spPr>
    </c:plotArea>
    <c:legend>
      <c:legendPos val="b"/>
      <c:layout>
        <c:manualLayout>
          <c:xMode val="edge"/>
          <c:yMode val="edge"/>
          <c:x val="6.9620435474369502E-3"/>
          <c:y val="0.94957852449664293"/>
          <c:w val="0.96814341928316339"/>
          <c:h val="3.28836510344247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94223613614562"/>
          <c:y val="4.6218372703412072E-2"/>
          <c:w val="0.65007536708513847"/>
          <c:h val="0.64747506561679791"/>
        </c:manualLayout>
      </c:layout>
      <c:pieChart>
        <c:varyColors val="1"/>
        <c:ser>
          <c:idx val="0"/>
          <c:order val="0"/>
          <c:spPr>
            <a:effectLst>
              <a:outerShdw blurRad="50800" dist="38100" dir="2700000" algn="tl" rotWithShape="0">
                <a:prstClr val="black">
                  <a:alpha val="40000"/>
                </a:prstClr>
              </a:outerShdw>
            </a:effectLst>
          </c:spPr>
          <c:dPt>
            <c:idx val="0"/>
            <c:bubble3D val="0"/>
            <c:spPr>
              <a:solidFill>
                <a:srgbClr val="9E7CF8"/>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E8F-4816-9B82-B94FFDC8C509}"/>
              </c:ext>
            </c:extLst>
          </c:dPt>
          <c:dPt>
            <c:idx val="1"/>
            <c:bubble3D val="0"/>
            <c:spPr>
              <a:solidFill>
                <a:srgbClr val="E57CF8"/>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E8F-4816-9B82-B94FFDC8C509}"/>
              </c:ext>
            </c:extLst>
          </c:dPt>
          <c:dPt>
            <c:idx val="2"/>
            <c:bubble3D val="0"/>
            <c:spPr>
              <a:solidFill>
                <a:srgbClr val="FBF1B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E8F-4816-9B82-B94FFDC8C509}"/>
              </c:ext>
            </c:extLst>
          </c:dPt>
          <c:dPt>
            <c:idx val="3"/>
            <c:bubble3D val="0"/>
            <c:spPr>
              <a:solidFill>
                <a:srgbClr val="BFCDE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E8F-4816-9B82-B94FFDC8C509}"/>
              </c:ext>
            </c:extLst>
          </c:dPt>
          <c:dPt>
            <c:idx val="4"/>
            <c:bubble3D val="0"/>
            <c:spPr>
              <a:solidFill>
                <a:srgbClr val="F9562C"/>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BE8F-4816-9B82-B94FFDC8C509}"/>
              </c:ext>
            </c:extLst>
          </c:dPt>
          <c:dLbls>
            <c:dLbl>
              <c:idx val="0"/>
              <c:layout>
                <c:manualLayout>
                  <c:x val="-0.12676084917096206"/>
                  <c:y val="2.87674540682414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8F-4816-9B82-B94FFDC8C509}"/>
                </c:ext>
              </c:extLst>
            </c:dLbl>
            <c:dLbl>
              <c:idx val="1"/>
              <c:layout>
                <c:manualLayout>
                  <c:x val="7.4695896446679108E-2"/>
                  <c:y val="-9.17010498687663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8F-4816-9B82-B94FFDC8C509}"/>
                </c:ext>
              </c:extLst>
            </c:dLbl>
            <c:dLbl>
              <c:idx val="2"/>
              <c:layout>
                <c:manualLayout>
                  <c:x val="0.10302311608639282"/>
                  <c:y val="-1.70771653543307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8F-4816-9B82-B94FFDC8C509}"/>
                </c:ext>
              </c:extLst>
            </c:dLbl>
            <c:dLbl>
              <c:idx val="3"/>
              <c:layout>
                <c:manualLayout>
                  <c:x val="0.10676590877947485"/>
                  <c:y val="5.38632545931758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E8F-4816-9B82-B94FFDC8C509}"/>
                </c:ext>
              </c:extLst>
            </c:dLbl>
            <c:dLbl>
              <c:idx val="4"/>
              <c:layout>
                <c:manualLayout>
                  <c:x val="7.0711191221579234E-2"/>
                  <c:y val="9.80540682414698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E8F-4816-9B82-B94FFDC8C509}"/>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Processing!$A$44:$A$48</c:f>
              <c:strCache>
                <c:ptCount val="5"/>
                <c:pt idx="0">
                  <c:v>Business</c:v>
                </c:pt>
                <c:pt idx="1">
                  <c:v>Securities</c:v>
                </c:pt>
                <c:pt idx="2">
                  <c:v>Gold</c:v>
                </c:pt>
                <c:pt idx="3">
                  <c:v>Real estate</c:v>
                </c:pt>
                <c:pt idx="4">
                  <c:v>Cryptocurrency</c:v>
                </c:pt>
              </c:strCache>
            </c:strRef>
          </c:cat>
          <c:val>
            <c:numRef>
              <c:f>Processing!$B$44:$B$48</c:f>
              <c:numCache>
                <c:formatCode>_-[$$-409]* #,##0_ ;_-[$$-409]* \-#,##0\ ;_-[$$-409]* "-"??_ ;_-@_ </c:formatCode>
                <c:ptCount val="5"/>
                <c:pt idx="0">
                  <c:v>13488</c:v>
                </c:pt>
                <c:pt idx="1">
                  <c:v>6274</c:v>
                </c:pt>
                <c:pt idx="2">
                  <c:v>3187</c:v>
                </c:pt>
                <c:pt idx="3">
                  <c:v>3406</c:v>
                </c:pt>
                <c:pt idx="4">
                  <c:v>4856</c:v>
                </c:pt>
              </c:numCache>
            </c:numRef>
          </c:val>
          <c:extLst>
            <c:ext xmlns:c16="http://schemas.microsoft.com/office/drawing/2014/chart" uri="{C3380CC4-5D6E-409C-BE32-E72D297353CC}">
              <c16:uniqueId val="{0000000A-BE8F-4816-9B82-B94FFDC8C50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705488621151269"/>
          <c:y val="0.74033044619422572"/>
          <c:w val="0.85294511378848725"/>
          <c:h val="0.2209047244094488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04339468832475"/>
          <c:y val="5.3624592537544889E-2"/>
          <c:w val="0.63333097805535166"/>
          <c:h val="0.89275081492491026"/>
        </c:manualLayout>
      </c:layout>
      <c:barChart>
        <c:barDir val="bar"/>
        <c:grouping val="clustered"/>
        <c:varyColors val="0"/>
        <c:ser>
          <c:idx val="0"/>
          <c:order val="0"/>
          <c:tx>
            <c:strRef>
              <c:f>Processing!$E$51</c:f>
              <c:strCache>
                <c:ptCount val="1"/>
                <c:pt idx="0">
                  <c:v>Income</c:v>
                </c:pt>
              </c:strCache>
            </c:strRef>
          </c:tx>
          <c:spPr>
            <a:gradFill>
              <a:gsLst>
                <a:gs pos="96000">
                  <a:srgbClr val="F28F33"/>
                </a:gs>
                <a:gs pos="26000">
                  <a:srgbClr val="FE2827"/>
                </a:gs>
              </a:gsLst>
              <a:lin ang="10800000" scaled="0"/>
            </a:gra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Processing!$D$52:$D$56</c:f>
              <c:strCache>
                <c:ptCount val="5"/>
                <c:pt idx="0">
                  <c:v>Business</c:v>
                </c:pt>
                <c:pt idx="1">
                  <c:v>Securities</c:v>
                </c:pt>
                <c:pt idx="2">
                  <c:v>Cryptocurrency</c:v>
                </c:pt>
                <c:pt idx="3">
                  <c:v>Real estate</c:v>
                </c:pt>
                <c:pt idx="4">
                  <c:v>Gold</c:v>
                </c:pt>
              </c:strCache>
            </c:strRef>
          </c:cat>
          <c:val>
            <c:numRef>
              <c:f>Processing!$E$52:$E$56</c:f>
              <c:numCache>
                <c:formatCode>General</c:formatCode>
                <c:ptCount val="5"/>
                <c:pt idx="0">
                  <c:v>13488</c:v>
                </c:pt>
                <c:pt idx="1">
                  <c:v>6274</c:v>
                </c:pt>
                <c:pt idx="2">
                  <c:v>4856</c:v>
                </c:pt>
                <c:pt idx="3">
                  <c:v>3406</c:v>
                </c:pt>
                <c:pt idx="4">
                  <c:v>3187</c:v>
                </c:pt>
              </c:numCache>
            </c:numRef>
          </c:val>
          <c:extLst>
            <c:ext xmlns:c16="http://schemas.microsoft.com/office/drawing/2014/chart" uri="{C3380CC4-5D6E-409C-BE32-E72D297353CC}">
              <c16:uniqueId val="{00000000-2351-42E9-B6BD-493D91365FAB}"/>
            </c:ext>
          </c:extLst>
        </c:ser>
        <c:dLbls>
          <c:showLegendKey val="0"/>
          <c:showVal val="0"/>
          <c:showCatName val="0"/>
          <c:showSerName val="0"/>
          <c:showPercent val="0"/>
          <c:showBubbleSize val="0"/>
        </c:dLbls>
        <c:gapWidth val="110"/>
        <c:axId val="1266661168"/>
        <c:axId val="1266672208"/>
      </c:barChart>
      <c:catAx>
        <c:axId val="12666611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6672208"/>
        <c:crosses val="autoZero"/>
        <c:auto val="1"/>
        <c:lblAlgn val="ctr"/>
        <c:lblOffset val="100"/>
        <c:noMultiLvlLbl val="0"/>
      </c:catAx>
      <c:valAx>
        <c:axId val="1266672208"/>
        <c:scaling>
          <c:orientation val="minMax"/>
        </c:scaling>
        <c:delete val="1"/>
        <c:axPos val="t"/>
        <c:numFmt formatCode="General" sourceLinked="1"/>
        <c:majorTickMark val="none"/>
        <c:minorTickMark val="none"/>
        <c:tickLblPos val="nextTo"/>
        <c:crossAx val="1266661168"/>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0"/>
          <c:order val="0"/>
          <c:spPr>
            <a:solidFill>
              <a:srgbClr val="3A3F50"/>
            </a:soli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Processing!$AO$26:$AO$56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0</c:v>
                </c:pt>
              </c:numCache>
            </c:numRef>
          </c:val>
          <c:extLst>
            <c:ext xmlns:c16="http://schemas.microsoft.com/office/drawing/2014/chart" uri="{C3380CC4-5D6E-409C-BE32-E72D297353CC}">
              <c16:uniqueId val="{00000000-113B-4F2B-8DD3-3B61E008E307}"/>
            </c:ext>
          </c:extLst>
        </c:ser>
        <c:ser>
          <c:idx val="1"/>
          <c:order val="1"/>
          <c:spPr>
            <a:gradFill>
              <a:gsLst>
                <a:gs pos="13000">
                  <a:srgbClr val="B871FF"/>
                </a:gs>
                <a:gs pos="76000">
                  <a:srgbClr val="C7D5ED"/>
                </a:gs>
              </a:gsLst>
              <a:lin ang="2700000" scaled="1"/>
            </a:gradFill>
          </c:spPr>
          <c:invertIfNegative val="0"/>
          <c:val>
            <c:numRef>
              <c:f>Processing!$AM$26:$AM$56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#N/A</c:v>
                </c:pt>
              </c:numCache>
            </c:numRef>
          </c:val>
          <c:extLst>
            <c:ext xmlns:c16="http://schemas.microsoft.com/office/drawing/2014/chart" uri="{C3380CC4-5D6E-409C-BE32-E72D297353CC}">
              <c16:uniqueId val="{00000001-113B-4F2B-8DD3-3B61E008E307}"/>
            </c:ext>
          </c:extLst>
        </c:ser>
        <c:ser>
          <c:idx val="2"/>
          <c:order val="2"/>
          <c:spPr>
            <a:gradFill>
              <a:gsLst>
                <a:gs pos="0">
                  <a:srgbClr val="55E7F9"/>
                </a:gs>
                <a:gs pos="100000">
                  <a:srgbClr val="0C68BE"/>
                </a:gs>
              </a:gsLst>
              <a:lin ang="5400000" scaled="1"/>
            </a:gradFill>
          </c:spPr>
          <c:invertIfNegative val="0"/>
          <c:val>
            <c:numRef>
              <c:f>Processing!$AN$26:$AN$56</c:f>
              <c:numCache>
                <c:formatCode>General</c:formatCode>
                <c:ptCount val="31"/>
                <c:pt idx="0">
                  <c:v>295</c:v>
                </c:pt>
                <c:pt idx="1">
                  <c:v>333</c:v>
                </c:pt>
                <c:pt idx="2">
                  <c:v>272</c:v>
                </c:pt>
                <c:pt idx="3">
                  <c:v>387</c:v>
                </c:pt>
                <c:pt idx="4">
                  <c:v>231</c:v>
                </c:pt>
                <c:pt idx="5">
                  <c:v>352</c:v>
                </c:pt>
                <c:pt idx="6">
                  <c:v>338</c:v>
                </c:pt>
                <c:pt idx="7">
                  <c:v>269</c:v>
                </c:pt>
                <c:pt idx="8">
                  <c:v>288</c:v>
                </c:pt>
                <c:pt idx="9">
                  <c:v>272</c:v>
                </c:pt>
                <c:pt idx="10">
                  <c:v>283</c:v>
                </c:pt>
                <c:pt idx="11">
                  <c:v>223</c:v>
                </c:pt>
                <c:pt idx="12">
                  <c:v>221</c:v>
                </c:pt>
                <c:pt idx="13">
                  <c:v>220</c:v>
                </c:pt>
                <c:pt idx="14">
                  <c:v>261</c:v>
                </c:pt>
                <c:pt idx="15">
                  <c:v>232</c:v>
                </c:pt>
                <c:pt idx="16">
                  <c:v>218</c:v>
                </c:pt>
                <c:pt idx="17">
                  <c:v>263</c:v>
                </c:pt>
                <c:pt idx="18">
                  <c:v>286</c:v>
                </c:pt>
                <c:pt idx="19">
                  <c:v>255</c:v>
                </c:pt>
                <c:pt idx="20">
                  <c:v>218</c:v>
                </c:pt>
                <c:pt idx="21">
                  <c:v>324</c:v>
                </c:pt>
                <c:pt idx="22">
                  <c:v>335</c:v>
                </c:pt>
                <c:pt idx="23">
                  <c:v>225</c:v>
                </c:pt>
                <c:pt idx="24">
                  <c:v>221</c:v>
                </c:pt>
                <c:pt idx="25">
                  <c:v>227</c:v>
                </c:pt>
                <c:pt idx="26">
                  <c:v>288</c:v>
                </c:pt>
                <c:pt idx="27">
                  <c:v>220</c:v>
                </c:pt>
                <c:pt idx="28">
                  <c:v>259</c:v>
                </c:pt>
                <c:pt idx="29">
                  <c:v>248</c:v>
                </c:pt>
                <c:pt idx="30">
                  <c:v>#N/A</c:v>
                </c:pt>
              </c:numCache>
            </c:numRef>
          </c:val>
          <c:extLst>
            <c:ext xmlns:c16="http://schemas.microsoft.com/office/drawing/2014/chart" uri="{C3380CC4-5D6E-409C-BE32-E72D297353CC}">
              <c16:uniqueId val="{00000000-F95C-4C07-8D0E-E213E7B61FED}"/>
            </c:ext>
          </c:extLst>
        </c:ser>
        <c:dLbls>
          <c:showLegendKey val="0"/>
          <c:showVal val="0"/>
          <c:showCatName val="0"/>
          <c:showSerName val="0"/>
          <c:showPercent val="0"/>
          <c:showBubbleSize val="0"/>
        </c:dLbls>
        <c:gapWidth val="15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Processing!$J$62</c:f>
              <c:strCache>
                <c:ptCount val="1"/>
                <c:pt idx="0">
                  <c:v>Cost</c:v>
                </c:pt>
              </c:strCache>
            </c:strRef>
          </c:tx>
          <c:spPr>
            <a:gradFill flip="none" rotWithShape="1">
              <a:gsLst>
                <a:gs pos="13000">
                  <a:srgbClr val="B871FF"/>
                </a:gs>
                <a:gs pos="76000">
                  <a:srgbClr val="C7D5ED"/>
                </a:gs>
              </a:gsLst>
              <a:lin ang="2700000" scaled="1"/>
              <a:tileRect/>
            </a:gradFill>
            <a:ln>
              <a:noFill/>
            </a:ln>
            <a:effectLst/>
          </c:spPr>
          <c:invertIfNegative val="0"/>
          <c:cat>
            <c:strRef>
              <c:f>Processing!$I$63:$I$93</c:f>
              <c:strCache>
                <c:ptCount val="31"/>
                <c:pt idx="0">
                  <c:v>Loans</c:v>
                </c:pt>
                <c:pt idx="1">
                  <c:v>Food</c:v>
                </c:pt>
                <c:pt idx="2">
                  <c:v>Holidays</c:v>
                </c:pt>
                <c:pt idx="3">
                  <c:v>Utility Payments</c:v>
                </c:pt>
                <c:pt idx="4">
                  <c:v>Hairdresser</c:v>
                </c:pt>
                <c:pt idx="5">
                  <c:v>Restaurants</c:v>
                </c:pt>
                <c:pt idx="6">
                  <c:v>Travel public transport</c:v>
                </c:pt>
                <c:pt idx="7">
                  <c:v>Unexpected expenses</c:v>
                </c:pt>
                <c:pt idx="8">
                  <c:v>Snacks on the way</c:v>
                </c:pt>
                <c:pt idx="9">
                  <c:v>Cosmetics &amp; perfum</c:v>
                </c:pt>
                <c:pt idx="10">
                  <c:v>Furniture &amp; utensils</c:v>
                </c:pt>
                <c:pt idx="11">
                  <c:v>Clothing &amp; footwear</c:v>
                </c:pt>
                <c:pt idx="12">
                  <c:v>Fuel</c:v>
                </c:pt>
                <c:pt idx="13">
                  <c:v>Gotheli</c:v>
                </c:pt>
                <c:pt idx="14">
                  <c:v>Hobby</c:v>
                </c:pt>
                <c:pt idx="15">
                  <c:v>Alcohol</c:v>
                </c:pt>
                <c:pt idx="16">
                  <c:v>Insurance</c:v>
                </c:pt>
                <c:pt idx="17">
                  <c:v>Washing</c:v>
                </c:pt>
                <c:pt idx="18">
                  <c:v>Training courses</c:v>
                </c:pt>
                <c:pt idx="19">
                  <c:v>Excursions</c:v>
                </c:pt>
                <c:pt idx="20">
                  <c:v>BedLinen &amp; tablecloth</c:v>
                </c:pt>
                <c:pt idx="21">
                  <c:v>Hygiene products</c:v>
                </c:pt>
                <c:pt idx="22">
                  <c:v>Gym</c:v>
                </c:pt>
                <c:pt idx="23">
                  <c:v>Mobile connection</c:v>
                </c:pt>
                <c:pt idx="24">
                  <c:v>Spare parts</c:v>
                </c:pt>
                <c:pt idx="25">
                  <c:v>Household chemicals</c:v>
                </c:pt>
                <c:pt idx="26">
                  <c:v>Medications</c:v>
                </c:pt>
                <c:pt idx="27">
                  <c:v>Internet &amp; TV</c:v>
                </c:pt>
                <c:pt idx="28">
                  <c:v>Bags, packages, boxes</c:v>
                </c:pt>
                <c:pt idx="29">
                  <c:v>Parking</c:v>
                </c:pt>
                <c:pt idx="30">
                  <c:v>Cat food</c:v>
                </c:pt>
              </c:strCache>
            </c:strRef>
          </c:cat>
          <c:val>
            <c:numRef>
              <c:f>Processing!$J$63:$J$93</c:f>
              <c:numCache>
                <c:formatCode>General</c:formatCode>
                <c:ptCount val="31"/>
                <c:pt idx="0">
                  <c:v>2268</c:v>
                </c:pt>
                <c:pt idx="1">
                  <c:v>2243</c:v>
                </c:pt>
                <c:pt idx="2">
                  <c:v>2082</c:v>
                </c:pt>
                <c:pt idx="3">
                  <c:v>1674</c:v>
                </c:pt>
                <c:pt idx="4">
                  <c:v>1579</c:v>
                </c:pt>
                <c:pt idx="5">
                  <c:v>1521</c:v>
                </c:pt>
                <c:pt idx="6">
                  <c:v>1318</c:v>
                </c:pt>
                <c:pt idx="7">
                  <c:v>1134</c:v>
                </c:pt>
                <c:pt idx="8">
                  <c:v>1017</c:v>
                </c:pt>
                <c:pt idx="9">
                  <c:v>930</c:v>
                </c:pt>
                <c:pt idx="10">
                  <c:v>901</c:v>
                </c:pt>
                <c:pt idx="11">
                  <c:v>767</c:v>
                </c:pt>
                <c:pt idx="12">
                  <c:v>736</c:v>
                </c:pt>
                <c:pt idx="13">
                  <c:v>677</c:v>
                </c:pt>
                <c:pt idx="14">
                  <c:v>564</c:v>
                </c:pt>
                <c:pt idx="15">
                  <c:v>559</c:v>
                </c:pt>
                <c:pt idx="16">
                  <c:v>557</c:v>
                </c:pt>
                <c:pt idx="17">
                  <c:v>472</c:v>
                </c:pt>
                <c:pt idx="18">
                  <c:v>407</c:v>
                </c:pt>
                <c:pt idx="19">
                  <c:v>397</c:v>
                </c:pt>
                <c:pt idx="20">
                  <c:v>380</c:v>
                </c:pt>
                <c:pt idx="21">
                  <c:v>377</c:v>
                </c:pt>
                <c:pt idx="22">
                  <c:v>370</c:v>
                </c:pt>
                <c:pt idx="23">
                  <c:v>362</c:v>
                </c:pt>
                <c:pt idx="24">
                  <c:v>356</c:v>
                </c:pt>
                <c:pt idx="25">
                  <c:v>291</c:v>
                </c:pt>
                <c:pt idx="26">
                  <c:v>289</c:v>
                </c:pt>
                <c:pt idx="27">
                  <c:v>287</c:v>
                </c:pt>
                <c:pt idx="28">
                  <c:v>113</c:v>
                </c:pt>
                <c:pt idx="29">
                  <c:v>110</c:v>
                </c:pt>
                <c:pt idx="30">
                  <c:v>99</c:v>
                </c:pt>
              </c:numCache>
            </c:numRef>
          </c:val>
          <c:extLst>
            <c:ext xmlns:c16="http://schemas.microsoft.com/office/drawing/2014/chart" uri="{C3380CC4-5D6E-409C-BE32-E72D297353CC}">
              <c16:uniqueId val="{00000000-D58D-4A84-A532-AC6D98A1C180}"/>
            </c:ext>
          </c:extLst>
        </c:ser>
        <c:dLbls>
          <c:showLegendKey val="0"/>
          <c:showVal val="0"/>
          <c:showCatName val="0"/>
          <c:showSerName val="0"/>
          <c:showPercent val="0"/>
          <c:showBubbleSize val="0"/>
        </c:dLbls>
        <c:gapWidth val="110"/>
        <c:axId val="1266661168"/>
        <c:axId val="1266672208"/>
      </c:barChart>
      <c:catAx>
        <c:axId val="12666611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266672208"/>
        <c:crosses val="autoZero"/>
        <c:auto val="1"/>
        <c:lblAlgn val="ctr"/>
        <c:lblOffset val="100"/>
        <c:noMultiLvlLbl val="0"/>
      </c:catAx>
      <c:valAx>
        <c:axId val="12666722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2666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BD94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CDE4"/>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Processing!$A$74:$B$95</c:f>
              <c:multiLvlStrCache>
                <c:ptCount val="22"/>
                <c:lvl>
                  <c:pt idx="0">
                    <c:v>Loans</c:v>
                  </c:pt>
                  <c:pt idx="1">
                    <c:v>Training courses</c:v>
                  </c:pt>
                  <c:pt idx="2">
                    <c:v>Travel public transport</c:v>
                  </c:pt>
                  <c:pt idx="3">
                    <c:v>Mobile connection</c:v>
                  </c:pt>
                  <c:pt idx="4">
                    <c:v>Food</c:v>
                  </c:pt>
                  <c:pt idx="5">
                    <c:v>Utility Payments</c:v>
                  </c:pt>
                  <c:pt idx="6">
                    <c:v>Internet &amp; TV</c:v>
                  </c:pt>
                  <c:pt idx="7">
                    <c:v>Household chemicals</c:v>
                  </c:pt>
                  <c:pt idx="8">
                    <c:v>Furniture &amp; utensils</c:v>
                  </c:pt>
                  <c:pt idx="9">
                    <c:v>BedLinen &amp; tablecloth</c:v>
                  </c:pt>
                  <c:pt idx="10">
                    <c:v>Cat food</c:v>
                  </c:pt>
                  <c:pt idx="11">
                    <c:v>Clothing &amp; footwear</c:v>
                  </c:pt>
                  <c:pt idx="12">
                    <c:v>Gym</c:v>
                  </c:pt>
                  <c:pt idx="13">
                    <c:v>Hygiene products</c:v>
                  </c:pt>
                  <c:pt idx="14">
                    <c:v>Medications</c:v>
                  </c:pt>
                  <c:pt idx="15">
                    <c:v>Hairdresser</c:v>
                  </c:pt>
                  <c:pt idx="16">
                    <c:v>Cosmetics &amp; perfum</c:v>
                  </c:pt>
                  <c:pt idx="17">
                    <c:v>Fuel</c:v>
                  </c:pt>
                  <c:pt idx="18">
                    <c:v>Spare parts</c:v>
                  </c:pt>
                  <c:pt idx="19">
                    <c:v>Parking</c:v>
                  </c:pt>
                  <c:pt idx="20">
                    <c:v>Washing</c:v>
                  </c:pt>
                  <c:pt idx="21">
                    <c:v>Insurance</c:v>
                  </c:pt>
                </c:lvl>
                <c:lvl>
                  <c:pt idx="0">
                    <c:v>Business</c:v>
                  </c:pt>
                  <c:pt idx="4">
                    <c:v>Home</c:v>
                  </c:pt>
                  <c:pt idx="11">
                    <c:v>Image</c:v>
                  </c:pt>
                  <c:pt idx="17">
                    <c:v>Car</c:v>
                  </c:pt>
                </c:lvl>
              </c:multiLvlStrCache>
            </c:multiLvlStrRef>
          </c:cat>
          <c:val>
            <c:numRef>
              <c:f>Processing!$C$74:$C$95</c:f>
              <c:numCache>
                <c:formatCode>_-[$$-409]* #,##0_ ;_-[$$-409]* \-#,##0\ ;_-[$$-409]* "-"??_ ;_-@_ </c:formatCode>
                <c:ptCount val="22"/>
                <c:pt idx="0">
                  <c:v>2268</c:v>
                </c:pt>
                <c:pt idx="1">
                  <c:v>407</c:v>
                </c:pt>
                <c:pt idx="2">
                  <c:v>1318</c:v>
                </c:pt>
                <c:pt idx="3">
                  <c:v>362</c:v>
                </c:pt>
                <c:pt idx="4">
                  <c:v>2243</c:v>
                </c:pt>
                <c:pt idx="5">
                  <c:v>1674</c:v>
                </c:pt>
                <c:pt idx="6">
                  <c:v>287</c:v>
                </c:pt>
                <c:pt idx="7">
                  <c:v>291</c:v>
                </c:pt>
                <c:pt idx="8">
                  <c:v>901</c:v>
                </c:pt>
                <c:pt idx="9">
                  <c:v>380</c:v>
                </c:pt>
                <c:pt idx="10">
                  <c:v>99</c:v>
                </c:pt>
                <c:pt idx="11">
                  <c:v>767</c:v>
                </c:pt>
                <c:pt idx="12">
                  <c:v>370</c:v>
                </c:pt>
                <c:pt idx="13">
                  <c:v>377</c:v>
                </c:pt>
                <c:pt idx="14">
                  <c:v>289</c:v>
                </c:pt>
                <c:pt idx="15">
                  <c:v>1579</c:v>
                </c:pt>
                <c:pt idx="16">
                  <c:v>930</c:v>
                </c:pt>
                <c:pt idx="17">
                  <c:v>736</c:v>
                </c:pt>
                <c:pt idx="18">
                  <c:v>356</c:v>
                </c:pt>
                <c:pt idx="19">
                  <c:v>110</c:v>
                </c:pt>
                <c:pt idx="20">
                  <c:v>472</c:v>
                </c:pt>
                <c:pt idx="21">
                  <c:v>557</c:v>
                </c:pt>
              </c:numCache>
            </c:numRef>
          </c:val>
          <c:extLst>
            <c:ext xmlns:c16="http://schemas.microsoft.com/office/drawing/2014/chart" uri="{C3380CC4-5D6E-409C-BE32-E72D297353CC}">
              <c16:uniqueId val="{00000000-2846-4A26-A0B4-BDB1B23F80EA}"/>
            </c:ext>
          </c:extLst>
        </c:ser>
        <c:dLbls>
          <c:showLegendKey val="0"/>
          <c:showVal val="0"/>
          <c:showCatName val="0"/>
          <c:showSerName val="0"/>
          <c:showPercent val="0"/>
          <c:showBubbleSize val="0"/>
        </c:dLbls>
        <c:gapWidth val="50"/>
        <c:axId val="1512398784"/>
        <c:axId val="1512406944"/>
      </c:barChart>
      <c:catAx>
        <c:axId val="1512398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512406944"/>
        <c:crosses val="autoZero"/>
        <c:auto val="1"/>
        <c:lblAlgn val="ctr"/>
        <c:lblOffset val="100"/>
        <c:noMultiLvlLbl val="0"/>
      </c:catAx>
      <c:valAx>
        <c:axId val="1512406944"/>
        <c:scaling>
          <c:orientation val="minMax"/>
        </c:scaling>
        <c:delete val="1"/>
        <c:axPos val="t"/>
        <c:numFmt formatCode="_-[$$-409]* #,##0_ ;_-[$$-409]* \-#,##0\ ;_-[$$-409]* &quot;-&quot;??_ ;_-@_ " sourceLinked="1"/>
        <c:majorTickMark val="none"/>
        <c:minorTickMark val="none"/>
        <c:tickLblPos val="nextTo"/>
        <c:crossAx val="151239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0F0"/>
            </a:solidFill>
            <a:ln>
              <a:noFill/>
            </a:ln>
            <a:effectLst/>
          </c:spPr>
          <c:invertIfNegative val="0"/>
          <c:dPt>
            <c:idx val="0"/>
            <c:invertIfNegative val="0"/>
            <c:bubble3D val="0"/>
            <c:spPr>
              <a:solidFill>
                <a:srgbClr val="3DBEE6"/>
              </a:solidFill>
              <a:ln>
                <a:noFill/>
              </a:ln>
              <a:effectLst/>
            </c:spPr>
            <c:extLst>
              <c:ext xmlns:c16="http://schemas.microsoft.com/office/drawing/2014/chart" uri="{C3380CC4-5D6E-409C-BE32-E72D297353CC}">
                <c16:uniqueId val="{00000001-7438-407F-AD2F-4CDC7551A2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FCDE4"/>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Processing!$A$63:$B$71</c:f>
              <c:multiLvlStrCache>
                <c:ptCount val="9"/>
                <c:lvl>
                  <c:pt idx="0">
                    <c:v>Holidays</c:v>
                  </c:pt>
                  <c:pt idx="1">
                    <c:v>Excursions</c:v>
                  </c:pt>
                  <c:pt idx="2">
                    <c:v>Restaurants</c:v>
                  </c:pt>
                  <c:pt idx="3">
                    <c:v>Gotheli</c:v>
                  </c:pt>
                  <c:pt idx="4">
                    <c:v>Bags, packages, boxes</c:v>
                  </c:pt>
                  <c:pt idx="5">
                    <c:v>Snacks on the way</c:v>
                  </c:pt>
                  <c:pt idx="6">
                    <c:v>Alcohol</c:v>
                  </c:pt>
                  <c:pt idx="7">
                    <c:v>Hobby</c:v>
                  </c:pt>
                  <c:pt idx="8">
                    <c:v>Unexpected expenses</c:v>
                  </c:pt>
                </c:lvl>
                <c:lvl>
                  <c:pt idx="0">
                    <c:v>Rest</c:v>
                  </c:pt>
                  <c:pt idx="7">
                    <c:v>Other</c:v>
                  </c:pt>
                </c:lvl>
              </c:multiLvlStrCache>
            </c:multiLvlStrRef>
          </c:cat>
          <c:val>
            <c:numRef>
              <c:f>Processing!$C$63:$C$71</c:f>
              <c:numCache>
                <c:formatCode>_-[$$-409]* #,##0_ ;_-[$$-409]* \-#,##0\ ;_-[$$-409]* "-"??_ ;_-@_ </c:formatCode>
                <c:ptCount val="9"/>
                <c:pt idx="0">
                  <c:v>2082</c:v>
                </c:pt>
                <c:pt idx="1">
                  <c:v>397</c:v>
                </c:pt>
                <c:pt idx="2">
                  <c:v>1521</c:v>
                </c:pt>
                <c:pt idx="3">
                  <c:v>677</c:v>
                </c:pt>
                <c:pt idx="4">
                  <c:v>113</c:v>
                </c:pt>
                <c:pt idx="5">
                  <c:v>1017</c:v>
                </c:pt>
                <c:pt idx="6">
                  <c:v>559</c:v>
                </c:pt>
                <c:pt idx="7">
                  <c:v>564</c:v>
                </c:pt>
                <c:pt idx="8">
                  <c:v>1134</c:v>
                </c:pt>
              </c:numCache>
            </c:numRef>
          </c:val>
          <c:extLst>
            <c:ext xmlns:c16="http://schemas.microsoft.com/office/drawing/2014/chart" uri="{C3380CC4-5D6E-409C-BE32-E72D297353CC}">
              <c16:uniqueId val="{00000002-560D-4FA0-8326-A13EC2AA3495}"/>
            </c:ext>
          </c:extLst>
        </c:ser>
        <c:dLbls>
          <c:showLegendKey val="0"/>
          <c:showVal val="0"/>
          <c:showCatName val="0"/>
          <c:showSerName val="0"/>
          <c:showPercent val="0"/>
          <c:showBubbleSize val="0"/>
        </c:dLbls>
        <c:gapWidth val="125"/>
        <c:axId val="1512398784"/>
        <c:axId val="1512406944"/>
      </c:barChart>
      <c:catAx>
        <c:axId val="1512398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512406944"/>
        <c:crosses val="autoZero"/>
        <c:auto val="1"/>
        <c:lblAlgn val="ctr"/>
        <c:lblOffset val="100"/>
        <c:noMultiLvlLbl val="0"/>
      </c:catAx>
      <c:valAx>
        <c:axId val="1512406944"/>
        <c:scaling>
          <c:orientation val="minMax"/>
        </c:scaling>
        <c:delete val="1"/>
        <c:axPos val="t"/>
        <c:numFmt formatCode="_-[$$-409]* #,##0_ ;_-[$$-409]* \-#,##0\ ;_-[$$-409]* &quot;-&quot;??_ ;_-@_ " sourceLinked="1"/>
        <c:majorTickMark val="none"/>
        <c:minorTickMark val="none"/>
        <c:tickLblPos val="nextTo"/>
        <c:crossAx val="151239878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Processing!$A$96</c:f>
          <c:strCache>
            <c:ptCount val="1"/>
            <c:pt idx="0">
              <c:v>Ratio Costs</c:v>
            </c:pt>
          </c:strCache>
        </c:strRef>
      </c:tx>
      <c:layout>
        <c:manualLayout>
          <c:xMode val="edge"/>
          <c:yMode val="edge"/>
          <c:x val="0.26698633395892257"/>
          <c:y val="7.5055466021451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ru-RU"/>
        </a:p>
      </c:txPr>
    </c:title>
    <c:autoTitleDeleted val="0"/>
    <c:plotArea>
      <c:layout/>
      <c:doughnutChart>
        <c:varyColors val="1"/>
        <c:ser>
          <c:idx val="0"/>
          <c:order val="0"/>
          <c:spPr>
            <a:gradFill>
              <a:gsLst>
                <a:gs pos="77000">
                  <a:srgbClr val="B871FF"/>
                </a:gs>
                <a:gs pos="32000">
                  <a:srgbClr val="C7D5ED"/>
                </a:gs>
              </a:gsLst>
              <a:lin ang="2700000" scaled="1"/>
            </a:gradFill>
            <a:ln>
              <a:noFill/>
            </a:ln>
          </c:spPr>
          <c:dPt>
            <c:idx val="0"/>
            <c:bubble3D val="0"/>
            <c:spPr>
              <a:gradFill>
                <a:gsLst>
                  <a:gs pos="77000">
                    <a:srgbClr val="B871FF"/>
                  </a:gs>
                  <a:gs pos="32000">
                    <a:srgbClr val="C7D5ED"/>
                  </a:gs>
                </a:gsLst>
                <a:lin ang="2700000" scaled="1"/>
              </a:gradFill>
              <a:ln w="19050">
                <a:noFill/>
              </a:ln>
              <a:effectLst/>
            </c:spPr>
            <c:extLst>
              <c:ext xmlns:c16="http://schemas.microsoft.com/office/drawing/2014/chart" uri="{C3380CC4-5D6E-409C-BE32-E72D297353CC}">
                <c16:uniqueId val="{00000001-8FDB-40D3-939F-AF900856F0A5}"/>
              </c:ext>
            </c:extLst>
          </c:dPt>
          <c:dPt>
            <c:idx val="1"/>
            <c:bubble3D val="0"/>
            <c:spPr>
              <a:gradFill>
                <a:gsLst>
                  <a:gs pos="98000">
                    <a:srgbClr val="0C68BE"/>
                  </a:gs>
                  <a:gs pos="0">
                    <a:srgbClr val="55E7F9"/>
                  </a:gs>
                </a:gsLst>
                <a:lin ang="2700000" scaled="1"/>
              </a:gradFill>
              <a:ln w="19050">
                <a:noFill/>
              </a:ln>
              <a:effectLst/>
            </c:spPr>
            <c:extLst>
              <c:ext xmlns:c16="http://schemas.microsoft.com/office/drawing/2014/chart" uri="{C3380CC4-5D6E-409C-BE32-E72D297353CC}">
                <c16:uniqueId val="{00000003-8FDB-40D3-939F-AF900856F0A5}"/>
              </c:ext>
            </c:extLst>
          </c:dPt>
          <c:dLbls>
            <c:dLbl>
              <c:idx val="0"/>
              <c:delete val="1"/>
              <c:extLst>
                <c:ext xmlns:c15="http://schemas.microsoft.com/office/drawing/2012/chart" uri="{CE6537A1-D6FC-4f65-9D91-7224C49458BB}"/>
                <c:ext xmlns:c16="http://schemas.microsoft.com/office/drawing/2014/chart" uri="{C3380CC4-5D6E-409C-BE32-E72D297353CC}">
                  <c16:uniqueId val="{00000001-8FDB-40D3-939F-AF900856F0A5}"/>
                </c:ext>
              </c:extLst>
            </c:dLbl>
            <c:dLbl>
              <c:idx val="1"/>
              <c:layout>
                <c:manualLayout>
                  <c:x val="-0.167851761782665"/>
                  <c:y val="-7.2387254713365032E-2"/>
                </c:manualLayout>
              </c:layout>
              <c:spPr>
                <a:noFill/>
                <a:ln>
                  <a:solidFill>
                    <a:schemeClr val="bg1">
                      <a:alpha val="33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8FDB-40D3-939F-AF900856F0A5}"/>
                </c:ext>
              </c:extLst>
            </c:dLbl>
            <c:spPr>
              <a:noFill/>
              <a:ln>
                <a:solidFill>
                  <a:schemeClr val="bg1">
                    <a:alpha val="33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Processing!$A$99:$B$99</c:f>
              <c:numCache>
                <c:formatCode>0%</c:formatCode>
                <c:ptCount val="2"/>
                <c:pt idx="0">
                  <c:v>0.67532310665539319</c:v>
                </c:pt>
                <c:pt idx="1">
                  <c:v>0.32467689334460681</c:v>
                </c:pt>
              </c:numCache>
            </c:numRef>
          </c:val>
          <c:extLst>
            <c:ext xmlns:c16="http://schemas.microsoft.com/office/drawing/2014/chart" uri="{C3380CC4-5D6E-409C-BE32-E72D297353CC}">
              <c16:uniqueId val="{00000004-8FDB-40D3-939F-AF900856F0A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0"/>
          <c:order val="0"/>
          <c:spPr>
            <a:solidFill>
              <a:srgbClr val="3A3F50"/>
            </a:soli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Processing!$AO$26:$AO$56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0</c:v>
                </c:pt>
              </c:numCache>
            </c:numRef>
          </c:val>
          <c:extLst>
            <c:ext xmlns:c16="http://schemas.microsoft.com/office/drawing/2014/chart" uri="{C3380CC4-5D6E-409C-BE32-E72D297353CC}">
              <c16:uniqueId val="{00000000-262D-4E05-B79E-1F3687835D69}"/>
            </c:ext>
          </c:extLst>
        </c:ser>
        <c:ser>
          <c:idx val="1"/>
          <c:order val="1"/>
          <c:spPr>
            <a:gradFill>
              <a:gsLst>
                <a:gs pos="13000">
                  <a:srgbClr val="B871FF"/>
                </a:gs>
                <a:gs pos="76000">
                  <a:srgbClr val="C7D5ED"/>
                </a:gs>
              </a:gsLst>
              <a:lin ang="2700000" scaled="1"/>
            </a:gradFill>
          </c:spPr>
          <c:invertIfNegative val="0"/>
          <c:val>
            <c:numRef>
              <c:f>Processing!$AM$26:$AM$56</c:f>
              <c:numCache>
                <c:formatCode>General</c:formatCode>
                <c:ptCount val="31"/>
                <c:pt idx="0">
                  <c:v>833</c:v>
                </c:pt>
                <c:pt idx="1">
                  <c:v>846</c:v>
                </c:pt>
                <c:pt idx="2">
                  <c:v>856</c:v>
                </c:pt>
                <c:pt idx="3">
                  <c:v>859</c:v>
                </c:pt>
                <c:pt idx="4">
                  <c:v>860</c:v>
                </c:pt>
                <c:pt idx="5">
                  <c:v>858</c:v>
                </c:pt>
                <c:pt idx="6">
                  <c:v>843</c:v>
                </c:pt>
                <c:pt idx="7">
                  <c:v>826</c:v>
                </c:pt>
                <c:pt idx="8">
                  <c:v>800</c:v>
                </c:pt>
                <c:pt idx="9">
                  <c:v>772</c:v>
                </c:pt>
                <c:pt idx="10">
                  <c:v>749</c:v>
                </c:pt>
                <c:pt idx="11">
                  <c:v>730</c:v>
                </c:pt>
                <c:pt idx="12">
                  <c:v>722</c:v>
                </c:pt>
                <c:pt idx="13">
                  <c:v>719</c:v>
                </c:pt>
                <c:pt idx="14">
                  <c:v>723</c:v>
                </c:pt>
                <c:pt idx="15">
                  <c:v>737</c:v>
                </c:pt>
                <c:pt idx="16">
                  <c:v>764</c:v>
                </c:pt>
                <c:pt idx="17">
                  <c:v>796</c:v>
                </c:pt>
                <c:pt idx="18">
                  <c:v>841</c:v>
                </c:pt>
                <c:pt idx="19">
                  <c:v>874</c:v>
                </c:pt>
                <c:pt idx="20">
                  <c:v>902</c:v>
                </c:pt>
                <c:pt idx="21">
                  <c:v>910</c:v>
                </c:pt>
                <c:pt idx="22">
                  <c:v>912</c:v>
                </c:pt>
                <c:pt idx="23">
                  <c:v>912</c:v>
                </c:pt>
                <c:pt idx="24">
                  <c:v>905</c:v>
                </c:pt>
                <c:pt idx="25">
                  <c:v>897</c:v>
                </c:pt>
                <c:pt idx="26">
                  <c:v>882</c:v>
                </c:pt>
                <c:pt idx="27">
                  <c:v>863</c:v>
                </c:pt>
                <c:pt idx="28">
                  <c:v>837</c:v>
                </c:pt>
                <c:pt idx="29">
                  <c:v>809</c:v>
                </c:pt>
                <c:pt idx="30">
                  <c:v>#N/A</c:v>
                </c:pt>
              </c:numCache>
            </c:numRef>
          </c:val>
          <c:extLst>
            <c:ext xmlns:c16="http://schemas.microsoft.com/office/drawing/2014/chart" uri="{C3380CC4-5D6E-409C-BE32-E72D297353CC}">
              <c16:uniqueId val="{00000001-262D-4E05-B79E-1F3687835D69}"/>
            </c:ext>
          </c:extLst>
        </c:ser>
        <c:ser>
          <c:idx val="2"/>
          <c:order val="2"/>
          <c:spPr>
            <a:gradFill>
              <a:gsLst>
                <a:gs pos="0">
                  <a:srgbClr val="55E7F9"/>
                </a:gs>
                <a:gs pos="100000">
                  <a:srgbClr val="0C68BE"/>
                </a:gs>
              </a:gsLst>
              <a:lin ang="5400000" scaled="1"/>
            </a:gradFill>
          </c:spPr>
          <c:invertIfNegative val="0"/>
          <c:val>
            <c:numRef>
              <c:f>Processing!$AN$26:$AN$56</c:f>
              <c:numCache>
                <c:formatCode>General</c:formatCode>
                <c:ptCount val="31"/>
                <c:pt idx="0">
                  <c:v>295</c:v>
                </c:pt>
                <c:pt idx="1">
                  <c:v>333</c:v>
                </c:pt>
                <c:pt idx="2">
                  <c:v>272</c:v>
                </c:pt>
                <c:pt idx="3">
                  <c:v>387</c:v>
                </c:pt>
                <c:pt idx="4">
                  <c:v>231</c:v>
                </c:pt>
                <c:pt idx="5">
                  <c:v>352</c:v>
                </c:pt>
                <c:pt idx="6">
                  <c:v>338</c:v>
                </c:pt>
                <c:pt idx="7">
                  <c:v>269</c:v>
                </c:pt>
                <c:pt idx="8">
                  <c:v>288</c:v>
                </c:pt>
                <c:pt idx="9">
                  <c:v>272</c:v>
                </c:pt>
                <c:pt idx="10">
                  <c:v>283</c:v>
                </c:pt>
                <c:pt idx="11">
                  <c:v>223</c:v>
                </c:pt>
                <c:pt idx="12">
                  <c:v>221</c:v>
                </c:pt>
                <c:pt idx="13">
                  <c:v>220</c:v>
                </c:pt>
                <c:pt idx="14">
                  <c:v>261</c:v>
                </c:pt>
                <c:pt idx="15">
                  <c:v>232</c:v>
                </c:pt>
                <c:pt idx="16">
                  <c:v>218</c:v>
                </c:pt>
                <c:pt idx="17">
                  <c:v>263</c:v>
                </c:pt>
                <c:pt idx="18">
                  <c:v>286</c:v>
                </c:pt>
                <c:pt idx="19">
                  <c:v>255</c:v>
                </c:pt>
                <c:pt idx="20">
                  <c:v>218</c:v>
                </c:pt>
                <c:pt idx="21">
                  <c:v>324</c:v>
                </c:pt>
                <c:pt idx="22">
                  <c:v>335</c:v>
                </c:pt>
                <c:pt idx="23">
                  <c:v>225</c:v>
                </c:pt>
                <c:pt idx="24">
                  <c:v>221</c:v>
                </c:pt>
                <c:pt idx="25">
                  <c:v>227</c:v>
                </c:pt>
                <c:pt idx="26">
                  <c:v>288</c:v>
                </c:pt>
                <c:pt idx="27">
                  <c:v>220</c:v>
                </c:pt>
                <c:pt idx="28">
                  <c:v>259</c:v>
                </c:pt>
                <c:pt idx="29">
                  <c:v>248</c:v>
                </c:pt>
                <c:pt idx="30">
                  <c:v>#N/A</c:v>
                </c:pt>
              </c:numCache>
            </c:numRef>
          </c:val>
          <c:extLst>
            <c:ext xmlns:c16="http://schemas.microsoft.com/office/drawing/2014/chart" uri="{C3380CC4-5D6E-409C-BE32-E72D297353CC}">
              <c16:uniqueId val="{00000002-262D-4E05-B79E-1F3687835D69}"/>
            </c:ext>
          </c:extLst>
        </c:ser>
        <c:dLbls>
          <c:showLegendKey val="0"/>
          <c:showVal val="0"/>
          <c:showCatName val="0"/>
          <c:showSerName val="0"/>
          <c:showPercent val="0"/>
          <c:showBubbleSize val="0"/>
        </c:dLbls>
        <c:gapWidth val="15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Processing!$J$62</c:f>
              <c:strCache>
                <c:ptCount val="1"/>
                <c:pt idx="0">
                  <c:v>Cost</c:v>
                </c:pt>
              </c:strCache>
            </c:strRef>
          </c:tx>
          <c:spPr>
            <a:gradFill flip="none" rotWithShape="1">
              <a:gsLst>
                <a:gs pos="13000">
                  <a:srgbClr val="B871FF"/>
                </a:gs>
                <a:gs pos="76000">
                  <a:srgbClr val="C7D5ED"/>
                </a:gs>
              </a:gsLst>
              <a:lin ang="2700000" scaled="1"/>
              <a:tileRect/>
            </a:gradFill>
            <a:ln>
              <a:noFill/>
            </a:ln>
            <a:effectLst/>
          </c:spPr>
          <c:invertIfNegative val="0"/>
          <c:cat>
            <c:strRef>
              <c:f>Processing!$I$63:$I$93</c:f>
              <c:strCache>
                <c:ptCount val="31"/>
                <c:pt idx="0">
                  <c:v>Loans</c:v>
                </c:pt>
                <c:pt idx="1">
                  <c:v>Food</c:v>
                </c:pt>
                <c:pt idx="2">
                  <c:v>Holidays</c:v>
                </c:pt>
                <c:pt idx="3">
                  <c:v>Utility Payments</c:v>
                </c:pt>
                <c:pt idx="4">
                  <c:v>Hairdresser</c:v>
                </c:pt>
                <c:pt idx="5">
                  <c:v>Restaurants</c:v>
                </c:pt>
                <c:pt idx="6">
                  <c:v>Travel public transport</c:v>
                </c:pt>
                <c:pt idx="7">
                  <c:v>Unexpected expenses</c:v>
                </c:pt>
                <c:pt idx="8">
                  <c:v>Snacks on the way</c:v>
                </c:pt>
                <c:pt idx="9">
                  <c:v>Cosmetics &amp; perfum</c:v>
                </c:pt>
                <c:pt idx="10">
                  <c:v>Furniture &amp; utensils</c:v>
                </c:pt>
                <c:pt idx="11">
                  <c:v>Clothing &amp; footwear</c:v>
                </c:pt>
                <c:pt idx="12">
                  <c:v>Fuel</c:v>
                </c:pt>
                <c:pt idx="13">
                  <c:v>Gotheli</c:v>
                </c:pt>
                <c:pt idx="14">
                  <c:v>Hobby</c:v>
                </c:pt>
                <c:pt idx="15">
                  <c:v>Alcohol</c:v>
                </c:pt>
                <c:pt idx="16">
                  <c:v>Insurance</c:v>
                </c:pt>
                <c:pt idx="17">
                  <c:v>Washing</c:v>
                </c:pt>
                <c:pt idx="18">
                  <c:v>Training courses</c:v>
                </c:pt>
                <c:pt idx="19">
                  <c:v>Excursions</c:v>
                </c:pt>
                <c:pt idx="20">
                  <c:v>BedLinen &amp; tablecloth</c:v>
                </c:pt>
                <c:pt idx="21">
                  <c:v>Hygiene products</c:v>
                </c:pt>
                <c:pt idx="22">
                  <c:v>Gym</c:v>
                </c:pt>
                <c:pt idx="23">
                  <c:v>Mobile connection</c:v>
                </c:pt>
                <c:pt idx="24">
                  <c:v>Spare parts</c:v>
                </c:pt>
                <c:pt idx="25">
                  <c:v>Household chemicals</c:v>
                </c:pt>
                <c:pt idx="26">
                  <c:v>Medications</c:v>
                </c:pt>
                <c:pt idx="27">
                  <c:v>Internet &amp; TV</c:v>
                </c:pt>
                <c:pt idx="28">
                  <c:v>Bags, packages, boxes</c:v>
                </c:pt>
                <c:pt idx="29">
                  <c:v>Parking</c:v>
                </c:pt>
                <c:pt idx="30">
                  <c:v>Cat food</c:v>
                </c:pt>
              </c:strCache>
            </c:strRef>
          </c:cat>
          <c:val>
            <c:numRef>
              <c:f>Processing!$J$63:$J$93</c:f>
              <c:numCache>
                <c:formatCode>General</c:formatCode>
                <c:ptCount val="31"/>
                <c:pt idx="0">
                  <c:v>2268</c:v>
                </c:pt>
                <c:pt idx="1">
                  <c:v>2243</c:v>
                </c:pt>
                <c:pt idx="2">
                  <c:v>2082</c:v>
                </c:pt>
                <c:pt idx="3">
                  <c:v>1674</c:v>
                </c:pt>
                <c:pt idx="4">
                  <c:v>1579</c:v>
                </c:pt>
                <c:pt idx="5">
                  <c:v>1521</c:v>
                </c:pt>
                <c:pt idx="6">
                  <c:v>1318</c:v>
                </c:pt>
                <c:pt idx="7">
                  <c:v>1134</c:v>
                </c:pt>
                <c:pt idx="8">
                  <c:v>1017</c:v>
                </c:pt>
                <c:pt idx="9">
                  <c:v>930</c:v>
                </c:pt>
                <c:pt idx="10">
                  <c:v>901</c:v>
                </c:pt>
                <c:pt idx="11">
                  <c:v>767</c:v>
                </c:pt>
                <c:pt idx="12">
                  <c:v>736</c:v>
                </c:pt>
                <c:pt idx="13">
                  <c:v>677</c:v>
                </c:pt>
                <c:pt idx="14">
                  <c:v>564</c:v>
                </c:pt>
                <c:pt idx="15">
                  <c:v>559</c:v>
                </c:pt>
                <c:pt idx="16">
                  <c:v>557</c:v>
                </c:pt>
                <c:pt idx="17">
                  <c:v>472</c:v>
                </c:pt>
                <c:pt idx="18">
                  <c:v>407</c:v>
                </c:pt>
                <c:pt idx="19">
                  <c:v>397</c:v>
                </c:pt>
                <c:pt idx="20">
                  <c:v>380</c:v>
                </c:pt>
                <c:pt idx="21">
                  <c:v>377</c:v>
                </c:pt>
                <c:pt idx="22">
                  <c:v>370</c:v>
                </c:pt>
                <c:pt idx="23">
                  <c:v>362</c:v>
                </c:pt>
                <c:pt idx="24">
                  <c:v>356</c:v>
                </c:pt>
                <c:pt idx="25">
                  <c:v>291</c:v>
                </c:pt>
                <c:pt idx="26">
                  <c:v>289</c:v>
                </c:pt>
                <c:pt idx="27">
                  <c:v>287</c:v>
                </c:pt>
                <c:pt idx="28">
                  <c:v>113</c:v>
                </c:pt>
                <c:pt idx="29">
                  <c:v>110</c:v>
                </c:pt>
                <c:pt idx="30">
                  <c:v>99</c:v>
                </c:pt>
              </c:numCache>
            </c:numRef>
          </c:val>
          <c:extLst>
            <c:ext xmlns:c16="http://schemas.microsoft.com/office/drawing/2014/chart" uri="{C3380CC4-5D6E-409C-BE32-E72D297353CC}">
              <c16:uniqueId val="{00000000-5465-45FD-821B-AC2F1249C9F5}"/>
            </c:ext>
          </c:extLst>
        </c:ser>
        <c:dLbls>
          <c:showLegendKey val="0"/>
          <c:showVal val="0"/>
          <c:showCatName val="0"/>
          <c:showSerName val="0"/>
          <c:showPercent val="0"/>
          <c:showBubbleSize val="0"/>
        </c:dLbls>
        <c:gapWidth val="110"/>
        <c:axId val="1266661168"/>
        <c:axId val="1266672208"/>
      </c:barChart>
      <c:catAx>
        <c:axId val="12666611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6672208"/>
        <c:crosses val="autoZero"/>
        <c:auto val="1"/>
        <c:lblAlgn val="ctr"/>
        <c:lblOffset val="100"/>
        <c:noMultiLvlLbl val="0"/>
      </c:catAx>
      <c:valAx>
        <c:axId val="12666722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66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BD94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Processing!$A$74:$B$95</c:f>
              <c:multiLvlStrCache>
                <c:ptCount val="22"/>
                <c:lvl>
                  <c:pt idx="0">
                    <c:v>Loans</c:v>
                  </c:pt>
                  <c:pt idx="1">
                    <c:v>Training courses</c:v>
                  </c:pt>
                  <c:pt idx="2">
                    <c:v>Travel public transport</c:v>
                  </c:pt>
                  <c:pt idx="3">
                    <c:v>Mobile connection</c:v>
                  </c:pt>
                  <c:pt idx="4">
                    <c:v>Food</c:v>
                  </c:pt>
                  <c:pt idx="5">
                    <c:v>Utility Payments</c:v>
                  </c:pt>
                  <c:pt idx="6">
                    <c:v>Internet &amp; TV</c:v>
                  </c:pt>
                  <c:pt idx="7">
                    <c:v>Household chemicals</c:v>
                  </c:pt>
                  <c:pt idx="8">
                    <c:v>Furniture &amp; utensils</c:v>
                  </c:pt>
                  <c:pt idx="9">
                    <c:v>BedLinen &amp; tablecloth</c:v>
                  </c:pt>
                  <c:pt idx="10">
                    <c:v>Cat food</c:v>
                  </c:pt>
                  <c:pt idx="11">
                    <c:v>Clothing &amp; footwear</c:v>
                  </c:pt>
                  <c:pt idx="12">
                    <c:v>Gym</c:v>
                  </c:pt>
                  <c:pt idx="13">
                    <c:v>Hygiene products</c:v>
                  </c:pt>
                  <c:pt idx="14">
                    <c:v>Medications</c:v>
                  </c:pt>
                  <c:pt idx="15">
                    <c:v>Hairdresser</c:v>
                  </c:pt>
                  <c:pt idx="16">
                    <c:v>Cosmetics &amp; perfum</c:v>
                  </c:pt>
                  <c:pt idx="17">
                    <c:v>Fuel</c:v>
                  </c:pt>
                  <c:pt idx="18">
                    <c:v>Spare parts</c:v>
                  </c:pt>
                  <c:pt idx="19">
                    <c:v>Parking</c:v>
                  </c:pt>
                  <c:pt idx="20">
                    <c:v>Washing</c:v>
                  </c:pt>
                  <c:pt idx="21">
                    <c:v>Insurance</c:v>
                  </c:pt>
                </c:lvl>
                <c:lvl>
                  <c:pt idx="0">
                    <c:v>Business</c:v>
                  </c:pt>
                  <c:pt idx="4">
                    <c:v>Home</c:v>
                  </c:pt>
                  <c:pt idx="11">
                    <c:v>Image</c:v>
                  </c:pt>
                  <c:pt idx="17">
                    <c:v>Car</c:v>
                  </c:pt>
                </c:lvl>
              </c:multiLvlStrCache>
            </c:multiLvlStrRef>
          </c:cat>
          <c:val>
            <c:numRef>
              <c:f>Processing!$C$74:$C$95</c:f>
              <c:numCache>
                <c:formatCode>_-[$$-409]* #,##0_ ;_-[$$-409]* \-#,##0\ ;_-[$$-409]* "-"??_ ;_-@_ </c:formatCode>
                <c:ptCount val="22"/>
                <c:pt idx="0">
                  <c:v>2268</c:v>
                </c:pt>
                <c:pt idx="1">
                  <c:v>407</c:v>
                </c:pt>
                <c:pt idx="2">
                  <c:v>1318</c:v>
                </c:pt>
                <c:pt idx="3">
                  <c:v>362</c:v>
                </c:pt>
                <c:pt idx="4">
                  <c:v>2243</c:v>
                </c:pt>
                <c:pt idx="5">
                  <c:v>1674</c:v>
                </c:pt>
                <c:pt idx="6">
                  <c:v>287</c:v>
                </c:pt>
                <c:pt idx="7">
                  <c:v>291</c:v>
                </c:pt>
                <c:pt idx="8">
                  <c:v>901</c:v>
                </c:pt>
                <c:pt idx="9">
                  <c:v>380</c:v>
                </c:pt>
                <c:pt idx="10">
                  <c:v>99</c:v>
                </c:pt>
                <c:pt idx="11">
                  <c:v>767</c:v>
                </c:pt>
                <c:pt idx="12">
                  <c:v>370</c:v>
                </c:pt>
                <c:pt idx="13">
                  <c:v>377</c:v>
                </c:pt>
                <c:pt idx="14">
                  <c:v>289</c:v>
                </c:pt>
                <c:pt idx="15">
                  <c:v>1579</c:v>
                </c:pt>
                <c:pt idx="16">
                  <c:v>930</c:v>
                </c:pt>
                <c:pt idx="17">
                  <c:v>736</c:v>
                </c:pt>
                <c:pt idx="18">
                  <c:v>356</c:v>
                </c:pt>
                <c:pt idx="19">
                  <c:v>110</c:v>
                </c:pt>
                <c:pt idx="20">
                  <c:v>472</c:v>
                </c:pt>
                <c:pt idx="21">
                  <c:v>557</c:v>
                </c:pt>
              </c:numCache>
            </c:numRef>
          </c:val>
          <c:extLst>
            <c:ext xmlns:c16="http://schemas.microsoft.com/office/drawing/2014/chart" uri="{C3380CC4-5D6E-409C-BE32-E72D297353CC}">
              <c16:uniqueId val="{00000000-2990-42B7-90D7-152308FEF1A4}"/>
            </c:ext>
          </c:extLst>
        </c:ser>
        <c:dLbls>
          <c:showLegendKey val="0"/>
          <c:showVal val="0"/>
          <c:showCatName val="0"/>
          <c:showSerName val="0"/>
          <c:showPercent val="0"/>
          <c:showBubbleSize val="0"/>
        </c:dLbls>
        <c:gapWidth val="50"/>
        <c:axId val="1512398784"/>
        <c:axId val="1512406944"/>
      </c:barChart>
      <c:catAx>
        <c:axId val="1512398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12406944"/>
        <c:crosses val="autoZero"/>
        <c:auto val="1"/>
        <c:lblAlgn val="ctr"/>
        <c:lblOffset val="100"/>
        <c:noMultiLvlLbl val="0"/>
      </c:catAx>
      <c:valAx>
        <c:axId val="1512406944"/>
        <c:scaling>
          <c:orientation val="minMax"/>
        </c:scaling>
        <c:delete val="1"/>
        <c:axPos val="t"/>
        <c:numFmt formatCode="_-[$$-409]* #,##0_ ;_-[$$-409]* \-#,##0\ ;_-[$$-409]* &quot;-&quot;??_ ;_-@_ " sourceLinked="1"/>
        <c:majorTickMark val="none"/>
        <c:minorTickMark val="none"/>
        <c:tickLblPos val="nextTo"/>
        <c:crossAx val="151239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0F0"/>
            </a:solidFill>
            <a:ln>
              <a:noFill/>
            </a:ln>
            <a:effectLst/>
          </c:spPr>
          <c:invertIfNegative val="0"/>
          <c:dPt>
            <c:idx val="0"/>
            <c:invertIfNegative val="0"/>
            <c:bubble3D val="0"/>
            <c:spPr>
              <a:solidFill>
                <a:srgbClr val="3DBEE6"/>
              </a:solidFill>
              <a:ln>
                <a:noFill/>
              </a:ln>
              <a:effectLst/>
            </c:spPr>
            <c:extLst>
              <c:ext xmlns:c16="http://schemas.microsoft.com/office/drawing/2014/chart" uri="{C3380CC4-5D6E-409C-BE32-E72D297353CC}">
                <c16:uniqueId val="{00000001-6BA6-4BE9-9F40-BB23BF1DFB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Processing!$A$63:$B$71</c:f>
              <c:multiLvlStrCache>
                <c:ptCount val="9"/>
                <c:lvl>
                  <c:pt idx="0">
                    <c:v>Holidays</c:v>
                  </c:pt>
                  <c:pt idx="1">
                    <c:v>Excursions</c:v>
                  </c:pt>
                  <c:pt idx="2">
                    <c:v>Restaurants</c:v>
                  </c:pt>
                  <c:pt idx="3">
                    <c:v>Gotheli</c:v>
                  </c:pt>
                  <c:pt idx="4">
                    <c:v>Bags, packages, boxes</c:v>
                  </c:pt>
                  <c:pt idx="5">
                    <c:v>Snacks on the way</c:v>
                  </c:pt>
                  <c:pt idx="6">
                    <c:v>Alcohol</c:v>
                  </c:pt>
                  <c:pt idx="7">
                    <c:v>Hobby</c:v>
                  </c:pt>
                  <c:pt idx="8">
                    <c:v>Unexpected expenses</c:v>
                  </c:pt>
                </c:lvl>
                <c:lvl>
                  <c:pt idx="0">
                    <c:v>Rest</c:v>
                  </c:pt>
                  <c:pt idx="7">
                    <c:v>Other</c:v>
                  </c:pt>
                </c:lvl>
              </c:multiLvlStrCache>
            </c:multiLvlStrRef>
          </c:cat>
          <c:val>
            <c:numRef>
              <c:f>Processing!$C$63:$C$71</c:f>
              <c:numCache>
                <c:formatCode>_-[$$-409]* #,##0_ ;_-[$$-409]* \-#,##0\ ;_-[$$-409]* "-"??_ ;_-@_ </c:formatCode>
                <c:ptCount val="9"/>
                <c:pt idx="0">
                  <c:v>2082</c:v>
                </c:pt>
                <c:pt idx="1">
                  <c:v>397</c:v>
                </c:pt>
                <c:pt idx="2">
                  <c:v>1521</c:v>
                </c:pt>
                <c:pt idx="3">
                  <c:v>677</c:v>
                </c:pt>
                <c:pt idx="4">
                  <c:v>113</c:v>
                </c:pt>
                <c:pt idx="5">
                  <c:v>1017</c:v>
                </c:pt>
                <c:pt idx="6">
                  <c:v>559</c:v>
                </c:pt>
                <c:pt idx="7">
                  <c:v>564</c:v>
                </c:pt>
                <c:pt idx="8">
                  <c:v>1134</c:v>
                </c:pt>
              </c:numCache>
            </c:numRef>
          </c:val>
          <c:extLst>
            <c:ext xmlns:c16="http://schemas.microsoft.com/office/drawing/2014/chart" uri="{C3380CC4-5D6E-409C-BE32-E72D297353CC}">
              <c16:uniqueId val="{00000002-6BA6-4BE9-9F40-BB23BF1DFB24}"/>
            </c:ext>
          </c:extLst>
        </c:ser>
        <c:dLbls>
          <c:showLegendKey val="0"/>
          <c:showVal val="0"/>
          <c:showCatName val="0"/>
          <c:showSerName val="0"/>
          <c:showPercent val="0"/>
          <c:showBubbleSize val="0"/>
        </c:dLbls>
        <c:gapWidth val="125"/>
        <c:axId val="1512398784"/>
        <c:axId val="1512406944"/>
      </c:barChart>
      <c:catAx>
        <c:axId val="1512398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12406944"/>
        <c:crosses val="autoZero"/>
        <c:auto val="1"/>
        <c:lblAlgn val="ctr"/>
        <c:lblOffset val="100"/>
        <c:noMultiLvlLbl val="0"/>
      </c:catAx>
      <c:valAx>
        <c:axId val="1512406944"/>
        <c:scaling>
          <c:orientation val="minMax"/>
        </c:scaling>
        <c:delete val="1"/>
        <c:axPos val="t"/>
        <c:numFmt formatCode="_-[$$-409]* #,##0_ ;_-[$$-409]* \-#,##0\ ;_-[$$-409]* &quot;-&quot;??_ ;_-@_ " sourceLinked="1"/>
        <c:majorTickMark val="none"/>
        <c:minorTickMark val="none"/>
        <c:tickLblPos val="nextTo"/>
        <c:crossAx val="151239878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Processing!$A$96</c:f>
          <c:strCache>
            <c:ptCount val="1"/>
            <c:pt idx="0">
              <c:v>Ratio Costs</c:v>
            </c:pt>
          </c:strCache>
        </c:strRef>
      </c:tx>
      <c:layout>
        <c:manualLayout>
          <c:xMode val="edge"/>
          <c:yMode val="edge"/>
          <c:x val="0.26698633395892257"/>
          <c:y val="7.5055466021451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spPr>
            <a:gradFill>
              <a:gsLst>
                <a:gs pos="77000">
                  <a:srgbClr val="B871FF"/>
                </a:gs>
                <a:gs pos="32000">
                  <a:srgbClr val="C7D5ED"/>
                </a:gs>
              </a:gsLst>
              <a:lin ang="2700000" scaled="1"/>
            </a:gradFill>
            <a:ln>
              <a:noFill/>
            </a:ln>
          </c:spPr>
          <c:dPt>
            <c:idx val="0"/>
            <c:bubble3D val="0"/>
            <c:spPr>
              <a:gradFill>
                <a:gsLst>
                  <a:gs pos="77000">
                    <a:srgbClr val="B871FF"/>
                  </a:gs>
                  <a:gs pos="32000">
                    <a:srgbClr val="C7D5ED"/>
                  </a:gs>
                </a:gsLst>
                <a:lin ang="2700000" scaled="1"/>
              </a:gradFill>
              <a:ln w="19050">
                <a:noFill/>
              </a:ln>
              <a:effectLst/>
            </c:spPr>
            <c:extLst>
              <c:ext xmlns:c16="http://schemas.microsoft.com/office/drawing/2014/chart" uri="{C3380CC4-5D6E-409C-BE32-E72D297353CC}">
                <c16:uniqueId val="{00000001-7541-4DAE-BB72-F8F043013B6B}"/>
              </c:ext>
            </c:extLst>
          </c:dPt>
          <c:dPt>
            <c:idx val="1"/>
            <c:bubble3D val="0"/>
            <c:spPr>
              <a:gradFill>
                <a:gsLst>
                  <a:gs pos="98000">
                    <a:srgbClr val="0C68BE"/>
                  </a:gs>
                  <a:gs pos="0">
                    <a:srgbClr val="55E7F9"/>
                  </a:gs>
                </a:gsLst>
                <a:lin ang="2700000" scaled="1"/>
              </a:gradFill>
              <a:ln w="19050">
                <a:noFill/>
              </a:ln>
              <a:effectLst/>
            </c:spPr>
            <c:extLst>
              <c:ext xmlns:c16="http://schemas.microsoft.com/office/drawing/2014/chart" uri="{C3380CC4-5D6E-409C-BE32-E72D297353CC}">
                <c16:uniqueId val="{00000003-7541-4DAE-BB72-F8F043013B6B}"/>
              </c:ext>
            </c:extLst>
          </c:dPt>
          <c:dLbls>
            <c:dLbl>
              <c:idx val="0"/>
              <c:delete val="1"/>
              <c:extLst>
                <c:ext xmlns:c15="http://schemas.microsoft.com/office/drawing/2012/chart" uri="{CE6537A1-D6FC-4f65-9D91-7224C49458BB}"/>
                <c:ext xmlns:c16="http://schemas.microsoft.com/office/drawing/2014/chart" uri="{C3380CC4-5D6E-409C-BE32-E72D297353CC}">
                  <c16:uniqueId val="{00000001-7541-4DAE-BB72-F8F043013B6B}"/>
                </c:ext>
              </c:extLst>
            </c:dLbl>
            <c:dLbl>
              <c:idx val="1"/>
              <c:layout>
                <c:manualLayout>
                  <c:x val="-0.167851761782665"/>
                  <c:y val="-7.2387254713365032E-2"/>
                </c:manualLayout>
              </c:layout>
              <c:spPr>
                <a:noFill/>
                <a:ln>
                  <a:solidFill>
                    <a:schemeClr val="tx1">
                      <a:lumMod val="65000"/>
                      <a:lumOff val="35000"/>
                      <a:alpha val="33000"/>
                    </a:scheme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7541-4DAE-BB72-F8F043013B6B}"/>
                </c:ext>
              </c:extLst>
            </c:dLbl>
            <c:spPr>
              <a:noFill/>
              <a:ln>
                <a:solidFill>
                  <a:schemeClr val="tx1">
                    <a:lumMod val="65000"/>
                    <a:lumOff val="35000"/>
                    <a:alpha val="33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Processing!$A$99:$B$99</c:f>
              <c:numCache>
                <c:formatCode>0%</c:formatCode>
                <c:ptCount val="2"/>
                <c:pt idx="0">
                  <c:v>0.67532310665539319</c:v>
                </c:pt>
                <c:pt idx="1">
                  <c:v>0.32467689334460681</c:v>
                </c:pt>
              </c:numCache>
            </c:numRef>
          </c:val>
          <c:extLst>
            <c:ext xmlns:c16="http://schemas.microsoft.com/office/drawing/2014/chart" uri="{C3380CC4-5D6E-409C-BE32-E72D297353CC}">
              <c16:uniqueId val="{00000004-7541-4DAE-BB72-F8F043013B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1-C033-4F46-96CC-598366C58550}"/>
              </c:ext>
            </c:extLst>
          </c:dPt>
          <c:dPt>
            <c:idx val="1"/>
            <c:bubble3D val="0"/>
            <c:spPr>
              <a:solidFill>
                <a:srgbClr val="E57CF8"/>
              </a:solidFill>
              <a:ln w="19050">
                <a:noFill/>
              </a:ln>
              <a:effectLst/>
            </c:spPr>
            <c:extLst>
              <c:ext xmlns:c16="http://schemas.microsoft.com/office/drawing/2014/chart" uri="{C3380CC4-5D6E-409C-BE32-E72D297353CC}">
                <c16:uniqueId val="{00000003-C033-4F46-96CC-598366C58550}"/>
              </c:ext>
            </c:extLst>
          </c:dPt>
          <c:dPt>
            <c:idx val="2"/>
            <c:bubble3D val="0"/>
            <c:spPr>
              <a:solidFill>
                <a:srgbClr val="FBF1BD"/>
              </a:solidFill>
              <a:ln w="19050">
                <a:noFill/>
              </a:ln>
              <a:effectLst/>
            </c:spPr>
            <c:extLst>
              <c:ext xmlns:c16="http://schemas.microsoft.com/office/drawing/2014/chart" uri="{C3380CC4-5D6E-409C-BE32-E72D297353CC}">
                <c16:uniqueId val="{00000005-C033-4F46-96CC-598366C58550}"/>
              </c:ext>
            </c:extLst>
          </c:dPt>
          <c:dPt>
            <c:idx val="3"/>
            <c:bubble3D val="0"/>
            <c:spPr>
              <a:solidFill>
                <a:srgbClr val="BFCDE4"/>
              </a:solidFill>
              <a:ln w="19050">
                <a:noFill/>
              </a:ln>
              <a:effectLst/>
            </c:spPr>
            <c:extLst>
              <c:ext xmlns:c16="http://schemas.microsoft.com/office/drawing/2014/chart" uri="{C3380CC4-5D6E-409C-BE32-E72D297353CC}">
                <c16:uniqueId val="{00000007-C033-4F46-96CC-598366C58550}"/>
              </c:ext>
            </c:extLst>
          </c:dPt>
          <c:dPt>
            <c:idx val="4"/>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09-C033-4F46-96CC-598366C58550}"/>
              </c:ext>
            </c:extLst>
          </c:dPt>
          <c:dPt>
            <c:idx val="5"/>
            <c:bubble3D val="0"/>
            <c:spPr>
              <a:noFill/>
              <a:ln w="19050">
                <a:noFill/>
              </a:ln>
              <a:effectLst/>
            </c:spPr>
            <c:extLst>
              <c:ext xmlns:c16="http://schemas.microsoft.com/office/drawing/2014/chart" uri="{C3380CC4-5D6E-409C-BE32-E72D297353CC}">
                <c16:uniqueId val="{0000000B-C033-4F46-96CC-598366C58550}"/>
              </c:ext>
            </c:extLst>
          </c:dPt>
          <c:cat>
            <c:strRef>
              <c:f>Processing!$G$17:$G$21</c:f>
              <c:strCache>
                <c:ptCount val="5"/>
                <c:pt idx="0">
                  <c:v>Business</c:v>
                </c:pt>
                <c:pt idx="1">
                  <c:v>Securities</c:v>
                </c:pt>
                <c:pt idx="2">
                  <c:v>Gold</c:v>
                </c:pt>
                <c:pt idx="3">
                  <c:v>Real estate</c:v>
                </c:pt>
                <c:pt idx="4">
                  <c:v>Cryptocurrency</c:v>
                </c:pt>
              </c:strCache>
            </c:strRef>
          </c:cat>
          <c:val>
            <c:numRef>
              <c:f>Processing!$I$17:$I$22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0C-C033-4F46-96CC-598366C58550}"/>
            </c:ext>
          </c:extLst>
        </c:ser>
        <c:ser>
          <c:idx val="1"/>
          <c:order val="1"/>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E-C033-4F46-96CC-598366C58550}"/>
              </c:ext>
            </c:extLst>
          </c:dPt>
          <c:dPt>
            <c:idx val="1"/>
            <c:bubble3D val="0"/>
            <c:spPr>
              <a:solidFill>
                <a:srgbClr val="E57CF8"/>
              </a:solidFill>
              <a:ln w="19050">
                <a:noFill/>
              </a:ln>
              <a:effectLst/>
            </c:spPr>
            <c:extLst>
              <c:ext xmlns:c16="http://schemas.microsoft.com/office/drawing/2014/chart" uri="{C3380CC4-5D6E-409C-BE32-E72D297353CC}">
                <c16:uniqueId val="{00000010-C033-4F46-96CC-598366C58550}"/>
              </c:ext>
            </c:extLst>
          </c:dPt>
          <c:dPt>
            <c:idx val="2"/>
            <c:bubble3D val="0"/>
            <c:spPr>
              <a:solidFill>
                <a:srgbClr val="FBF1BD"/>
              </a:solidFill>
              <a:ln w="19050">
                <a:noFill/>
              </a:ln>
              <a:effectLst/>
            </c:spPr>
            <c:extLst>
              <c:ext xmlns:c16="http://schemas.microsoft.com/office/drawing/2014/chart" uri="{C3380CC4-5D6E-409C-BE32-E72D297353CC}">
                <c16:uniqueId val="{00000012-C033-4F46-96CC-598366C58550}"/>
              </c:ext>
            </c:extLst>
          </c:dPt>
          <c:dPt>
            <c:idx val="3"/>
            <c:bubble3D val="0"/>
            <c:spPr>
              <a:solidFill>
                <a:srgbClr val="BFCDE4"/>
              </a:solidFill>
              <a:ln w="19050">
                <a:noFill/>
              </a:ln>
              <a:effectLst/>
            </c:spPr>
            <c:extLst>
              <c:ext xmlns:c16="http://schemas.microsoft.com/office/drawing/2014/chart" uri="{C3380CC4-5D6E-409C-BE32-E72D297353CC}">
                <c16:uniqueId val="{00000014-C033-4F46-96CC-598366C58550}"/>
              </c:ext>
            </c:extLst>
          </c:dPt>
          <c:dPt>
            <c:idx val="4"/>
            <c:bubble3D val="0"/>
            <c:spPr>
              <a:noFill/>
              <a:ln w="19050">
                <a:noFill/>
              </a:ln>
              <a:effectLst/>
            </c:spPr>
            <c:extLst>
              <c:ext xmlns:c16="http://schemas.microsoft.com/office/drawing/2014/chart" uri="{C3380CC4-5D6E-409C-BE32-E72D297353CC}">
                <c16:uniqueId val="{00000016-C033-4F46-96CC-598366C58550}"/>
              </c:ext>
            </c:extLst>
          </c:dPt>
          <c:dPt>
            <c:idx val="5"/>
            <c:bubble3D val="0"/>
            <c:spPr>
              <a:noFill/>
              <a:ln w="19050">
                <a:noFill/>
              </a:ln>
              <a:effectLst/>
            </c:spPr>
            <c:extLst>
              <c:ext xmlns:c16="http://schemas.microsoft.com/office/drawing/2014/chart" uri="{C3380CC4-5D6E-409C-BE32-E72D297353CC}">
                <c16:uniqueId val="{00000018-C033-4F46-96CC-598366C58550}"/>
              </c:ext>
            </c:extLst>
          </c:dPt>
          <c:cat>
            <c:strRef>
              <c:f>Processing!$G$17:$G$21</c:f>
              <c:strCache>
                <c:ptCount val="5"/>
                <c:pt idx="0">
                  <c:v>Business</c:v>
                </c:pt>
                <c:pt idx="1">
                  <c:v>Securities</c:v>
                </c:pt>
                <c:pt idx="2">
                  <c:v>Gold</c:v>
                </c:pt>
                <c:pt idx="3">
                  <c:v>Real estate</c:v>
                </c:pt>
                <c:pt idx="4">
                  <c:v>Cryptocurrency</c:v>
                </c:pt>
              </c:strCache>
            </c:strRef>
          </c:cat>
          <c:val>
            <c:numRef>
              <c:f>Processing!$J$17:$J$22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19-C033-4F46-96CC-598366C58550}"/>
            </c:ext>
          </c:extLst>
        </c:ser>
        <c:ser>
          <c:idx val="2"/>
          <c:order val="2"/>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1B-C033-4F46-96CC-598366C58550}"/>
              </c:ext>
            </c:extLst>
          </c:dPt>
          <c:dPt>
            <c:idx val="1"/>
            <c:bubble3D val="0"/>
            <c:spPr>
              <a:solidFill>
                <a:srgbClr val="E57CF8"/>
              </a:solidFill>
              <a:ln w="19050">
                <a:noFill/>
              </a:ln>
              <a:effectLst/>
            </c:spPr>
            <c:extLst>
              <c:ext xmlns:c16="http://schemas.microsoft.com/office/drawing/2014/chart" uri="{C3380CC4-5D6E-409C-BE32-E72D297353CC}">
                <c16:uniqueId val="{0000001D-C033-4F46-96CC-598366C58550}"/>
              </c:ext>
            </c:extLst>
          </c:dPt>
          <c:dPt>
            <c:idx val="2"/>
            <c:bubble3D val="0"/>
            <c:spPr>
              <a:solidFill>
                <a:srgbClr val="FBF1BD"/>
              </a:solidFill>
              <a:ln w="19050">
                <a:noFill/>
              </a:ln>
              <a:effectLst/>
            </c:spPr>
            <c:extLst>
              <c:ext xmlns:c16="http://schemas.microsoft.com/office/drawing/2014/chart" uri="{C3380CC4-5D6E-409C-BE32-E72D297353CC}">
                <c16:uniqueId val="{0000001F-C033-4F46-96CC-598366C58550}"/>
              </c:ext>
            </c:extLst>
          </c:dPt>
          <c:dPt>
            <c:idx val="3"/>
            <c:bubble3D val="0"/>
            <c:spPr>
              <a:noFill/>
              <a:ln w="19050">
                <a:noFill/>
              </a:ln>
              <a:effectLst/>
            </c:spPr>
            <c:extLst>
              <c:ext xmlns:c16="http://schemas.microsoft.com/office/drawing/2014/chart" uri="{C3380CC4-5D6E-409C-BE32-E72D297353CC}">
                <c16:uniqueId val="{00000021-C033-4F46-96CC-598366C58550}"/>
              </c:ext>
            </c:extLst>
          </c:dPt>
          <c:dPt>
            <c:idx val="4"/>
            <c:bubble3D val="0"/>
            <c:spPr>
              <a:noFill/>
              <a:ln w="19050">
                <a:noFill/>
              </a:ln>
              <a:effectLst/>
            </c:spPr>
            <c:extLst>
              <c:ext xmlns:c16="http://schemas.microsoft.com/office/drawing/2014/chart" uri="{C3380CC4-5D6E-409C-BE32-E72D297353CC}">
                <c16:uniqueId val="{00000023-C033-4F46-96CC-598366C58550}"/>
              </c:ext>
            </c:extLst>
          </c:dPt>
          <c:dPt>
            <c:idx val="5"/>
            <c:bubble3D val="0"/>
            <c:spPr>
              <a:noFill/>
              <a:ln w="19050">
                <a:noFill/>
              </a:ln>
              <a:effectLst/>
            </c:spPr>
            <c:extLst>
              <c:ext xmlns:c16="http://schemas.microsoft.com/office/drawing/2014/chart" uri="{C3380CC4-5D6E-409C-BE32-E72D297353CC}">
                <c16:uniqueId val="{00000025-C033-4F46-96CC-598366C5855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B-C033-4F46-96CC-598366C58550}"/>
                </c:ext>
              </c:extLst>
            </c:dLbl>
            <c:dLbl>
              <c:idx val="1"/>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D-C033-4F46-96CC-598366C58550}"/>
                </c:ext>
              </c:extLst>
            </c:dLbl>
            <c:dLbl>
              <c:idx val="2"/>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F-C033-4F46-96CC-598366C58550}"/>
                </c:ext>
              </c:extLst>
            </c:dLbl>
            <c:dLbl>
              <c:idx val="3"/>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21-C033-4F46-96CC-598366C58550}"/>
                </c:ext>
              </c:extLst>
            </c:dLbl>
            <c:dLbl>
              <c:idx val="4"/>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23-C033-4F46-96CC-598366C58550}"/>
                </c:ext>
              </c:extLst>
            </c:dLbl>
            <c:dLbl>
              <c:idx val="5"/>
              <c:delete val="1"/>
              <c:extLst>
                <c:ext xmlns:c15="http://schemas.microsoft.com/office/drawing/2012/chart" uri="{CE6537A1-D6FC-4f65-9D91-7224C49458BB}"/>
                <c:ext xmlns:c16="http://schemas.microsoft.com/office/drawing/2014/chart" uri="{C3380CC4-5D6E-409C-BE32-E72D297353CC}">
                  <c16:uniqueId val="{00000025-C033-4F46-96CC-598366C58550}"/>
                </c:ext>
              </c:extLst>
            </c:dLbl>
            <c:spPr>
              <a:solidFill>
                <a:sysClr val="window" lastClr="FFFFFF"/>
              </a:solidFill>
              <a:ln>
                <a:solidFill>
                  <a:sysClr val="windowText" lastClr="000000">
                    <a:lumMod val="65000"/>
                    <a:lumOff val="35000"/>
                  </a:sysClr>
                </a:solidFill>
              </a:ln>
              <a:effectLst/>
            </c:spPr>
            <c:txPr>
              <a:bodyPr/>
              <a:lstStyle/>
              <a:p>
                <a:pPr>
                  <a:defRPr sz="1000"/>
                </a:pPr>
                <a:endParaRPr lang="ru-RU"/>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Processing!$G$17:$G$21</c:f>
              <c:strCache>
                <c:ptCount val="5"/>
                <c:pt idx="0">
                  <c:v>Business</c:v>
                </c:pt>
                <c:pt idx="1">
                  <c:v>Securities</c:v>
                </c:pt>
                <c:pt idx="2">
                  <c:v>Gold</c:v>
                </c:pt>
                <c:pt idx="3">
                  <c:v>Real estate</c:v>
                </c:pt>
                <c:pt idx="4">
                  <c:v>Cryptocurrency</c:v>
                </c:pt>
              </c:strCache>
            </c:strRef>
          </c:cat>
          <c:val>
            <c:numRef>
              <c:f>Processing!$K$17:$K$22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26-C033-4F46-96CC-598366C58550}"/>
            </c:ext>
          </c:extLst>
        </c:ser>
        <c:ser>
          <c:idx val="3"/>
          <c:order val="3"/>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28-C033-4F46-96CC-598366C58550}"/>
              </c:ext>
            </c:extLst>
          </c:dPt>
          <c:dPt>
            <c:idx val="1"/>
            <c:bubble3D val="0"/>
            <c:spPr>
              <a:solidFill>
                <a:srgbClr val="E57CF8"/>
              </a:solidFill>
              <a:ln w="19050">
                <a:noFill/>
              </a:ln>
              <a:effectLst/>
            </c:spPr>
            <c:extLst>
              <c:ext xmlns:c16="http://schemas.microsoft.com/office/drawing/2014/chart" uri="{C3380CC4-5D6E-409C-BE32-E72D297353CC}">
                <c16:uniqueId val="{0000002A-C033-4F46-96CC-598366C58550}"/>
              </c:ext>
            </c:extLst>
          </c:dPt>
          <c:dPt>
            <c:idx val="2"/>
            <c:bubble3D val="0"/>
            <c:spPr>
              <a:noFill/>
              <a:ln w="19050">
                <a:noFill/>
              </a:ln>
              <a:effectLst/>
            </c:spPr>
            <c:extLst>
              <c:ext xmlns:c16="http://schemas.microsoft.com/office/drawing/2014/chart" uri="{C3380CC4-5D6E-409C-BE32-E72D297353CC}">
                <c16:uniqueId val="{0000002C-C033-4F46-96CC-598366C58550}"/>
              </c:ext>
            </c:extLst>
          </c:dPt>
          <c:dPt>
            <c:idx val="3"/>
            <c:bubble3D val="0"/>
            <c:spPr>
              <a:noFill/>
              <a:ln w="19050">
                <a:noFill/>
              </a:ln>
              <a:effectLst/>
            </c:spPr>
            <c:extLst>
              <c:ext xmlns:c16="http://schemas.microsoft.com/office/drawing/2014/chart" uri="{C3380CC4-5D6E-409C-BE32-E72D297353CC}">
                <c16:uniqueId val="{0000002E-C033-4F46-96CC-598366C58550}"/>
              </c:ext>
            </c:extLst>
          </c:dPt>
          <c:dPt>
            <c:idx val="4"/>
            <c:bubble3D val="0"/>
            <c:spPr>
              <a:noFill/>
              <a:ln w="19050">
                <a:noFill/>
              </a:ln>
              <a:effectLst/>
            </c:spPr>
            <c:extLst>
              <c:ext xmlns:c16="http://schemas.microsoft.com/office/drawing/2014/chart" uri="{C3380CC4-5D6E-409C-BE32-E72D297353CC}">
                <c16:uniqueId val="{00000030-C033-4F46-96CC-598366C58550}"/>
              </c:ext>
            </c:extLst>
          </c:dPt>
          <c:dPt>
            <c:idx val="5"/>
            <c:bubble3D val="0"/>
            <c:spPr>
              <a:noFill/>
              <a:ln w="19050">
                <a:noFill/>
              </a:ln>
              <a:effectLst/>
            </c:spPr>
            <c:extLst>
              <c:ext xmlns:c16="http://schemas.microsoft.com/office/drawing/2014/chart" uri="{C3380CC4-5D6E-409C-BE32-E72D297353CC}">
                <c16:uniqueId val="{00000032-C033-4F46-96CC-598366C58550}"/>
              </c:ext>
            </c:extLst>
          </c:dPt>
          <c:cat>
            <c:strRef>
              <c:f>Processing!$G$17:$G$21</c:f>
              <c:strCache>
                <c:ptCount val="5"/>
                <c:pt idx="0">
                  <c:v>Business</c:v>
                </c:pt>
                <c:pt idx="1">
                  <c:v>Securities</c:v>
                </c:pt>
                <c:pt idx="2">
                  <c:v>Gold</c:v>
                </c:pt>
                <c:pt idx="3">
                  <c:v>Real estate</c:v>
                </c:pt>
                <c:pt idx="4">
                  <c:v>Cryptocurrency</c:v>
                </c:pt>
              </c:strCache>
            </c:strRef>
          </c:cat>
          <c:val>
            <c:numRef>
              <c:f>Processing!$L$17:$L$22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33-C033-4F46-96CC-598366C58550}"/>
            </c:ext>
          </c:extLst>
        </c:ser>
        <c:ser>
          <c:idx val="4"/>
          <c:order val="4"/>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35-C033-4F46-96CC-598366C58550}"/>
              </c:ext>
            </c:extLst>
          </c:dPt>
          <c:dPt>
            <c:idx val="1"/>
            <c:bubble3D val="0"/>
            <c:spPr>
              <a:noFill/>
              <a:ln w="19050">
                <a:noFill/>
              </a:ln>
              <a:effectLst/>
            </c:spPr>
            <c:extLst>
              <c:ext xmlns:c16="http://schemas.microsoft.com/office/drawing/2014/chart" uri="{C3380CC4-5D6E-409C-BE32-E72D297353CC}">
                <c16:uniqueId val="{00000037-C033-4F46-96CC-598366C58550}"/>
              </c:ext>
            </c:extLst>
          </c:dPt>
          <c:dPt>
            <c:idx val="2"/>
            <c:bubble3D val="0"/>
            <c:spPr>
              <a:noFill/>
              <a:ln w="19050">
                <a:noFill/>
              </a:ln>
              <a:effectLst/>
            </c:spPr>
            <c:extLst>
              <c:ext xmlns:c16="http://schemas.microsoft.com/office/drawing/2014/chart" uri="{C3380CC4-5D6E-409C-BE32-E72D297353CC}">
                <c16:uniqueId val="{00000039-C033-4F46-96CC-598366C58550}"/>
              </c:ext>
            </c:extLst>
          </c:dPt>
          <c:dPt>
            <c:idx val="3"/>
            <c:bubble3D val="0"/>
            <c:spPr>
              <a:noFill/>
              <a:ln w="19050">
                <a:noFill/>
              </a:ln>
              <a:effectLst/>
            </c:spPr>
            <c:extLst>
              <c:ext xmlns:c16="http://schemas.microsoft.com/office/drawing/2014/chart" uri="{C3380CC4-5D6E-409C-BE32-E72D297353CC}">
                <c16:uniqueId val="{0000003B-C033-4F46-96CC-598366C58550}"/>
              </c:ext>
            </c:extLst>
          </c:dPt>
          <c:dPt>
            <c:idx val="4"/>
            <c:bubble3D val="0"/>
            <c:spPr>
              <a:noFill/>
              <a:ln w="19050">
                <a:noFill/>
              </a:ln>
              <a:effectLst/>
            </c:spPr>
            <c:extLst>
              <c:ext xmlns:c16="http://schemas.microsoft.com/office/drawing/2014/chart" uri="{C3380CC4-5D6E-409C-BE32-E72D297353CC}">
                <c16:uniqueId val="{0000003D-C033-4F46-96CC-598366C58550}"/>
              </c:ext>
            </c:extLst>
          </c:dPt>
          <c:dPt>
            <c:idx val="5"/>
            <c:bubble3D val="0"/>
            <c:spPr>
              <a:noFill/>
              <a:ln w="19050">
                <a:noFill/>
              </a:ln>
              <a:effectLst/>
            </c:spPr>
            <c:extLst>
              <c:ext xmlns:c16="http://schemas.microsoft.com/office/drawing/2014/chart" uri="{C3380CC4-5D6E-409C-BE32-E72D297353CC}">
                <c16:uniqueId val="{0000003F-C033-4F46-96CC-598366C58550}"/>
              </c:ext>
            </c:extLst>
          </c:dPt>
          <c:cat>
            <c:strRef>
              <c:f>Processing!$G$17:$G$21</c:f>
              <c:strCache>
                <c:ptCount val="5"/>
                <c:pt idx="0">
                  <c:v>Business</c:v>
                </c:pt>
                <c:pt idx="1">
                  <c:v>Securities</c:v>
                </c:pt>
                <c:pt idx="2">
                  <c:v>Gold</c:v>
                </c:pt>
                <c:pt idx="3">
                  <c:v>Real estate</c:v>
                </c:pt>
                <c:pt idx="4">
                  <c:v>Cryptocurrency</c:v>
                </c:pt>
              </c:strCache>
            </c:strRef>
          </c:cat>
          <c:val>
            <c:numRef>
              <c:f>Processing!$M$17:$M$22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40-C033-4F46-96CC-598366C58550}"/>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27683648810902389"/>
          <c:y val="0.62072047270505171"/>
          <c:w val="0.45395602295254095"/>
          <c:h val="7.1959448829861064E-2"/>
        </c:manualLayout>
      </c:layout>
      <c:overlay val="0"/>
      <c:txPr>
        <a:bodyPr/>
        <a:lstStyle/>
        <a:p>
          <a:pPr>
            <a:defRPr sz="1000">
              <a:solidFill>
                <a:srgbClr val="BFCDE4"/>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1"/>
          <c:order val="0"/>
          <c:spPr>
            <a:solidFill>
              <a:srgbClr val="FE2827"/>
            </a:solidFill>
          </c:spPr>
          <c:invertIfNegative val="0"/>
          <c:val>
            <c:numRef>
              <c:f>Processing!$O$26:$O$56</c:f>
              <c:numCache>
                <c:formatCode>_-[$$-409]* #,##0_ ;_-[$$-409]* \-#,##0\ ;_-[$$-409]* "-"??_ ;_-@_ </c:formatCode>
                <c:ptCount val="31"/>
                <c:pt idx="0">
                  <c:v>117000</c:v>
                </c:pt>
                <c:pt idx="1">
                  <c:v>117000</c:v>
                </c:pt>
                <c:pt idx="2">
                  <c:v>117000</c:v>
                </c:pt>
                <c:pt idx="3">
                  <c:v>117000</c:v>
                </c:pt>
                <c:pt idx="4">
                  <c:v>117000</c:v>
                </c:pt>
                <c:pt idx="5">
                  <c:v>117000</c:v>
                </c:pt>
                <c:pt idx="6">
                  <c:v>117000</c:v>
                </c:pt>
                <c:pt idx="7">
                  <c:v>117000</c:v>
                </c:pt>
                <c:pt idx="8">
                  <c:v>117000</c:v>
                </c:pt>
                <c:pt idx="9">
                  <c:v>117000</c:v>
                </c:pt>
                <c:pt idx="10">
                  <c:v>117000</c:v>
                </c:pt>
                <c:pt idx="11">
                  <c:v>117000</c:v>
                </c:pt>
                <c:pt idx="12">
                  <c:v>117000</c:v>
                </c:pt>
                <c:pt idx="13">
                  <c:v>117000</c:v>
                </c:pt>
                <c:pt idx="14">
                  <c:v>117000</c:v>
                </c:pt>
                <c:pt idx="15">
                  <c:v>117000</c:v>
                </c:pt>
                <c:pt idx="16">
                  <c:v>117000</c:v>
                </c:pt>
                <c:pt idx="17">
                  <c:v>117000</c:v>
                </c:pt>
                <c:pt idx="18">
                  <c:v>117000</c:v>
                </c:pt>
                <c:pt idx="19">
                  <c:v>117000</c:v>
                </c:pt>
                <c:pt idx="20">
                  <c:v>117000</c:v>
                </c:pt>
                <c:pt idx="21">
                  <c:v>117000</c:v>
                </c:pt>
                <c:pt idx="22">
                  <c:v>117000</c:v>
                </c:pt>
                <c:pt idx="23">
                  <c:v>117000</c:v>
                </c:pt>
                <c:pt idx="24">
                  <c:v>117000</c:v>
                </c:pt>
                <c:pt idx="25">
                  <c:v>117000</c:v>
                </c:pt>
                <c:pt idx="26">
                  <c:v>117000</c:v>
                </c:pt>
                <c:pt idx="27">
                  <c:v>117000</c:v>
                </c:pt>
                <c:pt idx="28">
                  <c:v>117000</c:v>
                </c:pt>
                <c:pt idx="29">
                  <c:v>117000</c:v>
                </c:pt>
                <c:pt idx="30">
                  <c:v>0</c:v>
                </c:pt>
              </c:numCache>
            </c:numRef>
          </c:val>
          <c:extLst>
            <c:ext xmlns:c16="http://schemas.microsoft.com/office/drawing/2014/chart" uri="{C3380CC4-5D6E-409C-BE32-E72D297353CC}">
              <c16:uniqueId val="{00000001-93A7-4807-93AB-5C0A80F3753B}"/>
            </c:ext>
          </c:extLst>
        </c:ser>
        <c:ser>
          <c:idx val="0"/>
          <c:order val="1"/>
          <c:spPr>
            <a:gradFill>
              <a:gsLst>
                <a:gs pos="0">
                  <a:srgbClr val="C4FEF9"/>
                </a:gs>
                <a:gs pos="94000">
                  <a:srgbClr val="7CF89B"/>
                </a:gs>
              </a:gsLst>
              <a:lin ang="5400000" scaled="1"/>
            </a:gra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Processing!$N$26:$N$56</c:f>
              <c:numCache>
                <c:formatCode>_-[$$-409]* #,##0_ ;_-[$$-409]* \-#,##0\ ;_-[$$-409]* "-"??_ ;_-@_ </c:formatCode>
                <c:ptCount val="31"/>
                <c:pt idx="0">
                  <c:v>106000</c:v>
                </c:pt>
                <c:pt idx="1">
                  <c:v>105333.5</c:v>
                </c:pt>
                <c:pt idx="2">
                  <c:v>105201.7</c:v>
                </c:pt>
                <c:pt idx="3">
                  <c:v>105333.2</c:v>
                </c:pt>
                <c:pt idx="4">
                  <c:v>106914.78</c:v>
                </c:pt>
                <c:pt idx="5">
                  <c:v>109081.24</c:v>
                </c:pt>
                <c:pt idx="6">
                  <c:v>112591.84</c:v>
                </c:pt>
                <c:pt idx="7">
                  <c:v>116459.95</c:v>
                </c:pt>
                <c:pt idx="8">
                  <c:v>119624.63</c:v>
                </c:pt>
                <c:pt idx="9">
                  <c:v>121950.66</c:v>
                </c:pt>
                <c:pt idx="10">
                  <c:v>122466.82</c:v>
                </c:pt>
                <c:pt idx="11">
                  <c:v>122640.18</c:v>
                </c:pt>
                <c:pt idx="12">
                  <c:v>121944.95</c:v>
                </c:pt>
                <c:pt idx="13">
                  <c:v>120740.64</c:v>
                </c:pt>
                <c:pt idx="14">
                  <c:v>119050.54</c:v>
                </c:pt>
                <c:pt idx="15">
                  <c:v>116743.36</c:v>
                </c:pt>
                <c:pt idx="16">
                  <c:v>113560.6</c:v>
                </c:pt>
                <c:pt idx="17">
                  <c:v>110530.71</c:v>
                </c:pt>
                <c:pt idx="18">
                  <c:v>106921.42</c:v>
                </c:pt>
                <c:pt idx="19">
                  <c:v>103518.88</c:v>
                </c:pt>
                <c:pt idx="20">
                  <c:v>100306.4</c:v>
                </c:pt>
                <c:pt idx="21">
                  <c:v>97147.53</c:v>
                </c:pt>
                <c:pt idx="22">
                  <c:v>94622.43</c:v>
                </c:pt>
                <c:pt idx="23">
                  <c:v>92322.58</c:v>
                </c:pt>
                <c:pt idx="24">
                  <c:v>90855.14</c:v>
                </c:pt>
                <c:pt idx="25">
                  <c:v>89632.88</c:v>
                </c:pt>
                <c:pt idx="26">
                  <c:v>88936.97</c:v>
                </c:pt>
                <c:pt idx="27">
                  <c:v>88544.83</c:v>
                </c:pt>
                <c:pt idx="28">
                  <c:v>88447.57</c:v>
                </c:pt>
                <c:pt idx="29">
                  <c:v>89000</c:v>
                </c:pt>
                <c:pt idx="30">
                  <c:v>#N/A</c:v>
                </c:pt>
              </c:numCache>
            </c:numRef>
          </c:val>
          <c:extLst>
            <c:ext xmlns:c16="http://schemas.microsoft.com/office/drawing/2014/chart" uri="{C3380CC4-5D6E-409C-BE32-E72D297353CC}">
              <c16:uniqueId val="{00000000-93A7-4807-93AB-5C0A80F3753B}"/>
            </c:ext>
          </c:extLst>
        </c:ser>
        <c:ser>
          <c:idx val="2"/>
          <c:order val="2"/>
          <c:tx>
            <c:strRef>
              <c:f>Processing!$P$25</c:f>
              <c:strCache>
                <c:ptCount val="1"/>
                <c:pt idx="0">
                  <c:v>Mirror</c:v>
                </c:pt>
              </c:strCache>
            </c:strRef>
          </c:tx>
          <c:spPr>
            <a:solidFill>
              <a:srgbClr val="3A3F50"/>
            </a:solidFill>
          </c:spPr>
          <c:invertIfNegative val="0"/>
          <c:val>
            <c:numRef>
              <c:f>Processing!$P$26:$P$56</c:f>
              <c:numCache>
                <c:formatCode>_-[$$-409]* #,##0_ ;_-[$$-409]* \-#,##0\ ;_-[$$-409]* "-"??_ ;_-@_ </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1-0FDD-4874-B909-3F682E95094B}"/>
            </c:ext>
          </c:extLst>
        </c:ser>
        <c:dLbls>
          <c:showLegendKey val="0"/>
          <c:showVal val="0"/>
          <c:showCatName val="0"/>
          <c:showSerName val="0"/>
          <c:showPercent val="0"/>
          <c:showBubbleSize val="0"/>
        </c:dLbls>
        <c:gapWidth val="12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584367009810449E-2"/>
          <c:y val="8.1584367009810449E-2"/>
          <c:w val="0.8654578869346149"/>
          <c:h val="0.8654578869346149"/>
        </c:manualLayout>
      </c:layout>
      <c:doughnutChart>
        <c:varyColors val="1"/>
        <c:ser>
          <c:idx val="0"/>
          <c:order val="0"/>
          <c:spPr>
            <a:solidFill>
              <a:srgbClr val="3A3F50"/>
            </a:solidFill>
          </c:spPr>
          <c:dPt>
            <c:idx val="0"/>
            <c:bubble3D val="0"/>
            <c:spPr>
              <a:solidFill>
                <a:srgbClr val="7CF89B"/>
              </a:solidFill>
            </c:spPr>
            <c:extLst>
              <c:ext xmlns:c16="http://schemas.microsoft.com/office/drawing/2014/chart" uri="{C3380CC4-5D6E-409C-BE32-E72D297353CC}">
                <c16:uniqueId val="{00000001-36AE-4FF6-8CFE-C6E50D1DC011}"/>
              </c:ext>
            </c:extLst>
          </c:dPt>
          <c:val>
            <c:numRef>
              <c:f>Processing!$J$104:$K$104</c:f>
              <c:numCache>
                <c:formatCode>0%</c:formatCode>
                <c:ptCount val="2"/>
                <c:pt idx="0">
                  <c:v>0</c:v>
                </c:pt>
                <c:pt idx="1">
                  <c:v>1</c:v>
                </c:pt>
              </c:numCache>
            </c:numRef>
          </c:val>
          <c:extLst>
            <c:ext xmlns:c16="http://schemas.microsoft.com/office/drawing/2014/chart" uri="{C3380CC4-5D6E-409C-BE32-E72D297353CC}">
              <c16:uniqueId val="{00000004-36AE-4FF6-8CFE-C6E50D1DC011}"/>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solidFill>
              <a:srgbClr val="FE2827"/>
            </a:solidFill>
          </c:spPr>
          <c:dPt>
            <c:idx val="0"/>
            <c:bubble3D val="0"/>
            <c:spPr>
              <a:noFill/>
            </c:spPr>
            <c:extLst>
              <c:ext xmlns:c16="http://schemas.microsoft.com/office/drawing/2014/chart" uri="{C3380CC4-5D6E-409C-BE32-E72D297353CC}">
                <c16:uniqueId val="{00000006-36AE-4FF6-8CFE-C6E50D1DC011}"/>
              </c:ext>
            </c:extLst>
          </c:dPt>
          <c:val>
            <c:numRef>
              <c:f>Processing!$J$105:$K$105</c:f>
              <c:numCache>
                <c:formatCode>0%</c:formatCode>
                <c:ptCount val="2"/>
                <c:pt idx="0">
                  <c:v>0.76068376068376065</c:v>
                </c:pt>
                <c:pt idx="1">
                  <c:v>0.23931623931623935</c:v>
                </c:pt>
              </c:numCache>
            </c:numRef>
          </c:val>
          <c:extLst>
            <c:ext xmlns:c16="http://schemas.microsoft.com/office/drawing/2014/chart" uri="{C3380CC4-5D6E-409C-BE32-E72D297353CC}">
              <c16:uniqueId val="{00000009-36AE-4FF6-8CFE-C6E50D1DC011}"/>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BFCDE4">
                <a:alpha val="20000"/>
              </a:srgbClr>
            </a:solidFill>
            <a:ln>
              <a:noFill/>
            </a:ln>
            <a:effectLst/>
          </c:spPr>
          <c:invertIfNegative val="0"/>
          <c:dPt>
            <c:idx val="12"/>
            <c:invertIfNegative val="0"/>
            <c:bubble3D val="0"/>
            <c:spPr>
              <a:noFill/>
              <a:ln>
                <a:noFill/>
              </a:ln>
              <a:effectLst/>
            </c:spPr>
            <c:extLst>
              <c:ext xmlns:c16="http://schemas.microsoft.com/office/drawing/2014/chart" uri="{C3380CC4-5D6E-409C-BE32-E72D297353CC}">
                <c16:uniqueId val="{00000001-512D-40AA-888C-20D2722D9882}"/>
              </c:ext>
            </c:extLst>
          </c:dPt>
          <c:val>
            <c:numRef>
              <c:f>Processing!$G$103:$G$115</c:f>
              <c:numCache>
                <c:formatCode>General</c:formatCode>
                <c:ptCount val="13"/>
                <c:pt idx="0">
                  <c:v>#N/A</c:v>
                </c:pt>
                <c:pt idx="1">
                  <c:v>#N/A</c:v>
                </c:pt>
                <c:pt idx="2">
                  <c:v>#N/A</c:v>
                </c:pt>
                <c:pt idx="3">
                  <c:v>#N/A</c:v>
                </c:pt>
                <c:pt idx="4">
                  <c:v>#N/A</c:v>
                </c:pt>
                <c:pt idx="5">
                  <c:v>89000</c:v>
                </c:pt>
                <c:pt idx="6">
                  <c:v>#N/A</c:v>
                </c:pt>
                <c:pt idx="7">
                  <c:v>#N/A</c:v>
                </c:pt>
                <c:pt idx="8">
                  <c:v>#N/A</c:v>
                </c:pt>
                <c:pt idx="9">
                  <c:v>#N/A</c:v>
                </c:pt>
                <c:pt idx="10">
                  <c:v>#N/A</c:v>
                </c:pt>
                <c:pt idx="11">
                  <c:v>#N/A</c:v>
                </c:pt>
                <c:pt idx="12" formatCode="_-[$$-409]* #,##0_ ;_-[$$-409]* \-#,##0\ ;_-[$$-409]* &quot;-&quot;??_ ;_-@_ ">
                  <c:v>182000</c:v>
                </c:pt>
              </c:numCache>
            </c:numRef>
          </c:val>
          <c:extLst>
            <c:ext xmlns:c16="http://schemas.microsoft.com/office/drawing/2014/chart" uri="{C3380CC4-5D6E-409C-BE32-E72D297353CC}">
              <c16:uniqueId val="{00000000-512D-40AA-888C-20D2722D9882}"/>
            </c:ext>
          </c:extLst>
        </c:ser>
        <c:dLbls>
          <c:showLegendKey val="0"/>
          <c:showVal val="0"/>
          <c:showCatName val="0"/>
          <c:showSerName val="0"/>
          <c:showPercent val="0"/>
          <c:showBubbleSize val="0"/>
        </c:dLbls>
        <c:gapWidth val="500"/>
        <c:axId val="628852896"/>
        <c:axId val="628856736"/>
      </c:barChart>
      <c:catAx>
        <c:axId val="628852896"/>
        <c:scaling>
          <c:orientation val="minMax"/>
        </c:scaling>
        <c:delete val="1"/>
        <c:axPos val="b"/>
        <c:majorTickMark val="none"/>
        <c:minorTickMark val="none"/>
        <c:tickLblPos val="nextTo"/>
        <c:crossAx val="628856736"/>
        <c:crosses val="autoZero"/>
        <c:auto val="1"/>
        <c:lblAlgn val="ctr"/>
        <c:lblOffset val="100"/>
        <c:noMultiLvlLbl val="0"/>
      </c:catAx>
      <c:valAx>
        <c:axId val="628856736"/>
        <c:scaling>
          <c:orientation val="minMax"/>
        </c:scaling>
        <c:delete val="1"/>
        <c:axPos val="l"/>
        <c:numFmt formatCode="General" sourceLinked="1"/>
        <c:majorTickMark val="none"/>
        <c:minorTickMark val="none"/>
        <c:tickLblPos val="nextTo"/>
        <c:crossAx val="62885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1-9793-43D4-AAAC-DE1A47F8E8D2}"/>
              </c:ext>
            </c:extLst>
          </c:dPt>
          <c:dPt>
            <c:idx val="1"/>
            <c:bubble3D val="0"/>
            <c:spPr>
              <a:solidFill>
                <a:srgbClr val="E57CF8"/>
              </a:solidFill>
              <a:ln w="19050">
                <a:noFill/>
              </a:ln>
              <a:effectLst/>
            </c:spPr>
            <c:extLst>
              <c:ext xmlns:c16="http://schemas.microsoft.com/office/drawing/2014/chart" uri="{C3380CC4-5D6E-409C-BE32-E72D297353CC}">
                <c16:uniqueId val="{00000003-9793-43D4-AAAC-DE1A47F8E8D2}"/>
              </c:ext>
            </c:extLst>
          </c:dPt>
          <c:dPt>
            <c:idx val="2"/>
            <c:bubble3D val="0"/>
            <c:spPr>
              <a:solidFill>
                <a:srgbClr val="FBF1BD"/>
              </a:solidFill>
              <a:ln w="19050">
                <a:noFill/>
              </a:ln>
              <a:effectLst/>
            </c:spPr>
            <c:extLst>
              <c:ext xmlns:c16="http://schemas.microsoft.com/office/drawing/2014/chart" uri="{C3380CC4-5D6E-409C-BE32-E72D297353CC}">
                <c16:uniqueId val="{00000005-9793-43D4-AAAC-DE1A47F8E8D2}"/>
              </c:ext>
            </c:extLst>
          </c:dPt>
          <c:dPt>
            <c:idx val="3"/>
            <c:bubble3D val="0"/>
            <c:spPr>
              <a:solidFill>
                <a:srgbClr val="BFCDE4"/>
              </a:solidFill>
              <a:ln w="19050">
                <a:noFill/>
              </a:ln>
              <a:effectLst/>
            </c:spPr>
            <c:extLst>
              <c:ext xmlns:c16="http://schemas.microsoft.com/office/drawing/2014/chart" uri="{C3380CC4-5D6E-409C-BE32-E72D297353CC}">
                <c16:uniqueId val="{00000007-9793-43D4-AAAC-DE1A47F8E8D2}"/>
              </c:ext>
            </c:extLst>
          </c:dPt>
          <c:dPt>
            <c:idx val="4"/>
            <c:bubble3D val="0"/>
            <c:spPr>
              <a:gradFill>
                <a:gsLst>
                  <a:gs pos="7000">
                    <a:srgbClr val="F28F33"/>
                  </a:gs>
                  <a:gs pos="72000">
                    <a:srgbClr val="FE2827"/>
                  </a:gs>
                </a:gsLst>
                <a:lin ang="5400000" scaled="1"/>
              </a:gradFill>
              <a:ln w="19050">
                <a:noFill/>
              </a:ln>
              <a:effectLst/>
            </c:spPr>
            <c:extLst>
              <c:ext xmlns:c16="http://schemas.microsoft.com/office/drawing/2014/chart" uri="{C3380CC4-5D6E-409C-BE32-E72D297353CC}">
                <c16:uniqueId val="{00000009-9793-43D4-AAAC-DE1A47F8E8D2}"/>
              </c:ext>
            </c:extLst>
          </c:dPt>
          <c:dPt>
            <c:idx val="5"/>
            <c:bubble3D val="0"/>
            <c:spPr>
              <a:noFill/>
              <a:ln w="19050">
                <a:noFill/>
              </a:ln>
              <a:effectLst/>
            </c:spPr>
            <c:extLst>
              <c:ext xmlns:c16="http://schemas.microsoft.com/office/drawing/2014/chart" uri="{C3380CC4-5D6E-409C-BE32-E72D297353CC}">
                <c16:uniqueId val="{0000000B-9793-43D4-AAAC-DE1A47F8E8D2}"/>
              </c:ext>
            </c:extLst>
          </c:dPt>
          <c:cat>
            <c:strRef>
              <c:f>Processing!$G$17:$G$21</c:f>
              <c:strCache>
                <c:ptCount val="5"/>
                <c:pt idx="0">
                  <c:v>Business</c:v>
                </c:pt>
                <c:pt idx="1">
                  <c:v>Securities</c:v>
                </c:pt>
                <c:pt idx="2">
                  <c:v>Gold</c:v>
                </c:pt>
                <c:pt idx="3">
                  <c:v>Real estate</c:v>
                </c:pt>
                <c:pt idx="4">
                  <c:v>Cryptocurrency</c:v>
                </c:pt>
              </c:strCache>
            </c:strRef>
          </c:cat>
          <c:val>
            <c:numRef>
              <c:f>Processing!$I$17:$I$22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0C-9793-43D4-AAAC-DE1A47F8E8D2}"/>
            </c:ext>
          </c:extLst>
        </c:ser>
        <c:ser>
          <c:idx val="1"/>
          <c:order val="1"/>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E-9793-43D4-AAAC-DE1A47F8E8D2}"/>
              </c:ext>
            </c:extLst>
          </c:dPt>
          <c:dPt>
            <c:idx val="1"/>
            <c:bubble3D val="0"/>
            <c:spPr>
              <a:solidFill>
                <a:srgbClr val="E57CF8"/>
              </a:solidFill>
              <a:ln w="19050">
                <a:noFill/>
              </a:ln>
              <a:effectLst/>
            </c:spPr>
            <c:extLst>
              <c:ext xmlns:c16="http://schemas.microsoft.com/office/drawing/2014/chart" uri="{C3380CC4-5D6E-409C-BE32-E72D297353CC}">
                <c16:uniqueId val="{00000010-9793-43D4-AAAC-DE1A47F8E8D2}"/>
              </c:ext>
            </c:extLst>
          </c:dPt>
          <c:dPt>
            <c:idx val="2"/>
            <c:bubble3D val="0"/>
            <c:spPr>
              <a:solidFill>
                <a:srgbClr val="FBF1BD"/>
              </a:solidFill>
              <a:ln w="19050">
                <a:noFill/>
              </a:ln>
              <a:effectLst/>
            </c:spPr>
            <c:extLst>
              <c:ext xmlns:c16="http://schemas.microsoft.com/office/drawing/2014/chart" uri="{C3380CC4-5D6E-409C-BE32-E72D297353CC}">
                <c16:uniqueId val="{00000012-9793-43D4-AAAC-DE1A47F8E8D2}"/>
              </c:ext>
            </c:extLst>
          </c:dPt>
          <c:dPt>
            <c:idx val="3"/>
            <c:bubble3D val="0"/>
            <c:spPr>
              <a:solidFill>
                <a:srgbClr val="BFCDE4"/>
              </a:solidFill>
              <a:ln w="19050">
                <a:noFill/>
              </a:ln>
              <a:effectLst/>
            </c:spPr>
            <c:extLst>
              <c:ext xmlns:c16="http://schemas.microsoft.com/office/drawing/2014/chart" uri="{C3380CC4-5D6E-409C-BE32-E72D297353CC}">
                <c16:uniqueId val="{00000014-9793-43D4-AAAC-DE1A47F8E8D2}"/>
              </c:ext>
            </c:extLst>
          </c:dPt>
          <c:dPt>
            <c:idx val="4"/>
            <c:bubble3D val="0"/>
            <c:spPr>
              <a:noFill/>
              <a:ln w="19050">
                <a:noFill/>
              </a:ln>
              <a:effectLst/>
            </c:spPr>
            <c:extLst>
              <c:ext xmlns:c16="http://schemas.microsoft.com/office/drawing/2014/chart" uri="{C3380CC4-5D6E-409C-BE32-E72D297353CC}">
                <c16:uniqueId val="{00000016-9793-43D4-AAAC-DE1A47F8E8D2}"/>
              </c:ext>
            </c:extLst>
          </c:dPt>
          <c:dPt>
            <c:idx val="5"/>
            <c:bubble3D val="0"/>
            <c:spPr>
              <a:noFill/>
              <a:ln w="19050">
                <a:noFill/>
              </a:ln>
              <a:effectLst/>
            </c:spPr>
            <c:extLst>
              <c:ext xmlns:c16="http://schemas.microsoft.com/office/drawing/2014/chart" uri="{C3380CC4-5D6E-409C-BE32-E72D297353CC}">
                <c16:uniqueId val="{00000018-9793-43D4-AAAC-DE1A47F8E8D2}"/>
              </c:ext>
            </c:extLst>
          </c:dPt>
          <c:cat>
            <c:strRef>
              <c:f>Processing!$G$17:$G$21</c:f>
              <c:strCache>
                <c:ptCount val="5"/>
                <c:pt idx="0">
                  <c:v>Business</c:v>
                </c:pt>
                <c:pt idx="1">
                  <c:v>Securities</c:v>
                </c:pt>
                <c:pt idx="2">
                  <c:v>Gold</c:v>
                </c:pt>
                <c:pt idx="3">
                  <c:v>Real estate</c:v>
                </c:pt>
                <c:pt idx="4">
                  <c:v>Cryptocurrency</c:v>
                </c:pt>
              </c:strCache>
            </c:strRef>
          </c:cat>
          <c:val>
            <c:numRef>
              <c:f>Processing!$J$17:$J$22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19-9793-43D4-AAAC-DE1A47F8E8D2}"/>
            </c:ext>
          </c:extLst>
        </c:ser>
        <c:ser>
          <c:idx val="2"/>
          <c:order val="2"/>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1B-9793-43D4-AAAC-DE1A47F8E8D2}"/>
              </c:ext>
            </c:extLst>
          </c:dPt>
          <c:dPt>
            <c:idx val="1"/>
            <c:bubble3D val="0"/>
            <c:spPr>
              <a:solidFill>
                <a:srgbClr val="E57CF8"/>
              </a:solidFill>
              <a:ln w="19050">
                <a:noFill/>
              </a:ln>
              <a:effectLst/>
            </c:spPr>
            <c:extLst>
              <c:ext xmlns:c16="http://schemas.microsoft.com/office/drawing/2014/chart" uri="{C3380CC4-5D6E-409C-BE32-E72D297353CC}">
                <c16:uniqueId val="{0000001D-9793-43D4-AAAC-DE1A47F8E8D2}"/>
              </c:ext>
            </c:extLst>
          </c:dPt>
          <c:dPt>
            <c:idx val="2"/>
            <c:bubble3D val="0"/>
            <c:spPr>
              <a:solidFill>
                <a:srgbClr val="FBF1BD"/>
              </a:solidFill>
              <a:ln w="19050">
                <a:noFill/>
              </a:ln>
              <a:effectLst/>
            </c:spPr>
            <c:extLst>
              <c:ext xmlns:c16="http://schemas.microsoft.com/office/drawing/2014/chart" uri="{C3380CC4-5D6E-409C-BE32-E72D297353CC}">
                <c16:uniqueId val="{0000001F-9793-43D4-AAAC-DE1A47F8E8D2}"/>
              </c:ext>
            </c:extLst>
          </c:dPt>
          <c:dPt>
            <c:idx val="3"/>
            <c:bubble3D val="0"/>
            <c:spPr>
              <a:noFill/>
              <a:ln w="19050">
                <a:noFill/>
              </a:ln>
              <a:effectLst/>
            </c:spPr>
            <c:extLst>
              <c:ext xmlns:c16="http://schemas.microsoft.com/office/drawing/2014/chart" uri="{C3380CC4-5D6E-409C-BE32-E72D297353CC}">
                <c16:uniqueId val="{00000021-9793-43D4-AAAC-DE1A47F8E8D2}"/>
              </c:ext>
            </c:extLst>
          </c:dPt>
          <c:dPt>
            <c:idx val="4"/>
            <c:bubble3D val="0"/>
            <c:spPr>
              <a:noFill/>
              <a:ln w="19050">
                <a:noFill/>
              </a:ln>
              <a:effectLst/>
            </c:spPr>
            <c:extLst>
              <c:ext xmlns:c16="http://schemas.microsoft.com/office/drawing/2014/chart" uri="{C3380CC4-5D6E-409C-BE32-E72D297353CC}">
                <c16:uniqueId val="{00000023-9793-43D4-AAAC-DE1A47F8E8D2}"/>
              </c:ext>
            </c:extLst>
          </c:dPt>
          <c:dPt>
            <c:idx val="5"/>
            <c:bubble3D val="0"/>
            <c:spPr>
              <a:noFill/>
              <a:ln w="19050">
                <a:noFill/>
              </a:ln>
              <a:effectLst/>
            </c:spPr>
            <c:extLst>
              <c:ext xmlns:c16="http://schemas.microsoft.com/office/drawing/2014/chart" uri="{C3380CC4-5D6E-409C-BE32-E72D297353CC}">
                <c16:uniqueId val="{00000025-9793-43D4-AAAC-DE1A47F8E8D2}"/>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B-9793-43D4-AAAC-DE1A47F8E8D2}"/>
                </c:ext>
              </c:extLst>
            </c:dLbl>
            <c:dLbl>
              <c:idx val="1"/>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D-9793-43D4-AAAC-DE1A47F8E8D2}"/>
                </c:ext>
              </c:extLst>
            </c:dLbl>
            <c:dLbl>
              <c:idx val="2"/>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1F-9793-43D4-AAAC-DE1A47F8E8D2}"/>
                </c:ext>
              </c:extLst>
            </c:dLbl>
            <c:dLbl>
              <c:idx val="3"/>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21-9793-43D4-AAAC-DE1A47F8E8D2}"/>
                </c:ext>
              </c:extLst>
            </c:dLbl>
            <c:dLbl>
              <c:idx val="4"/>
              <c:showLegendKey val="0"/>
              <c:showVal val="1"/>
              <c:showCatName val="0"/>
              <c:showSerName val="0"/>
              <c:showPercent val="0"/>
              <c:showBubbleSize val="0"/>
              <c:extLst>
                <c:ext xmlns:c15="http://schemas.microsoft.com/office/drawing/2012/chart" uri="{CE6537A1-D6FC-4f65-9D91-7224C49458BB}">
                  <c15:layout>
                    <c:manualLayout>
                      <c:w val="3.5631028819563808E-2"/>
                      <c:h val="3.5393493817172474E-2"/>
                    </c:manualLayout>
                  </c15:layout>
                </c:ext>
                <c:ext xmlns:c16="http://schemas.microsoft.com/office/drawing/2014/chart" uri="{C3380CC4-5D6E-409C-BE32-E72D297353CC}">
                  <c16:uniqueId val="{00000023-9793-43D4-AAAC-DE1A47F8E8D2}"/>
                </c:ext>
              </c:extLst>
            </c:dLbl>
            <c:dLbl>
              <c:idx val="5"/>
              <c:delete val="1"/>
              <c:extLst>
                <c:ext xmlns:c15="http://schemas.microsoft.com/office/drawing/2012/chart" uri="{CE6537A1-D6FC-4f65-9D91-7224C49458BB}"/>
                <c:ext xmlns:c16="http://schemas.microsoft.com/office/drawing/2014/chart" uri="{C3380CC4-5D6E-409C-BE32-E72D297353CC}">
                  <c16:uniqueId val="{00000025-9793-43D4-AAAC-DE1A47F8E8D2}"/>
                </c:ext>
              </c:extLst>
            </c:dLbl>
            <c:spPr>
              <a:solidFill>
                <a:sysClr val="window" lastClr="FFFFFF"/>
              </a:solidFill>
              <a:ln>
                <a:solidFill>
                  <a:sysClr val="windowText" lastClr="000000">
                    <a:lumMod val="65000"/>
                    <a:lumOff val="35000"/>
                  </a:sysClr>
                </a:solidFill>
              </a:ln>
              <a:effectLst/>
            </c:spPr>
            <c:txPr>
              <a:bodyPr/>
              <a:lstStyle/>
              <a:p>
                <a:pPr>
                  <a:defRPr sz="1000"/>
                </a:pPr>
                <a:endParaRPr lang="ru-RU"/>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Processing!$G$17:$G$21</c:f>
              <c:strCache>
                <c:ptCount val="5"/>
                <c:pt idx="0">
                  <c:v>Business</c:v>
                </c:pt>
                <c:pt idx="1">
                  <c:v>Securities</c:v>
                </c:pt>
                <c:pt idx="2">
                  <c:v>Gold</c:v>
                </c:pt>
                <c:pt idx="3">
                  <c:v>Real estate</c:v>
                </c:pt>
                <c:pt idx="4">
                  <c:v>Cryptocurrency</c:v>
                </c:pt>
              </c:strCache>
            </c:strRef>
          </c:cat>
          <c:val>
            <c:numRef>
              <c:f>Processing!$K$17:$K$22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26-9793-43D4-AAAC-DE1A47F8E8D2}"/>
            </c:ext>
          </c:extLst>
        </c:ser>
        <c:ser>
          <c:idx val="3"/>
          <c:order val="3"/>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28-9793-43D4-AAAC-DE1A47F8E8D2}"/>
              </c:ext>
            </c:extLst>
          </c:dPt>
          <c:dPt>
            <c:idx val="1"/>
            <c:bubble3D val="0"/>
            <c:spPr>
              <a:solidFill>
                <a:srgbClr val="E57CF8"/>
              </a:solidFill>
              <a:ln w="19050">
                <a:noFill/>
              </a:ln>
              <a:effectLst/>
            </c:spPr>
            <c:extLst>
              <c:ext xmlns:c16="http://schemas.microsoft.com/office/drawing/2014/chart" uri="{C3380CC4-5D6E-409C-BE32-E72D297353CC}">
                <c16:uniqueId val="{0000002A-9793-43D4-AAAC-DE1A47F8E8D2}"/>
              </c:ext>
            </c:extLst>
          </c:dPt>
          <c:dPt>
            <c:idx val="2"/>
            <c:bubble3D val="0"/>
            <c:spPr>
              <a:noFill/>
              <a:ln w="19050">
                <a:noFill/>
              </a:ln>
              <a:effectLst/>
            </c:spPr>
            <c:extLst>
              <c:ext xmlns:c16="http://schemas.microsoft.com/office/drawing/2014/chart" uri="{C3380CC4-5D6E-409C-BE32-E72D297353CC}">
                <c16:uniqueId val="{0000002C-9793-43D4-AAAC-DE1A47F8E8D2}"/>
              </c:ext>
            </c:extLst>
          </c:dPt>
          <c:dPt>
            <c:idx val="3"/>
            <c:bubble3D val="0"/>
            <c:spPr>
              <a:noFill/>
              <a:ln w="19050">
                <a:noFill/>
              </a:ln>
              <a:effectLst/>
            </c:spPr>
            <c:extLst>
              <c:ext xmlns:c16="http://schemas.microsoft.com/office/drawing/2014/chart" uri="{C3380CC4-5D6E-409C-BE32-E72D297353CC}">
                <c16:uniqueId val="{0000002E-9793-43D4-AAAC-DE1A47F8E8D2}"/>
              </c:ext>
            </c:extLst>
          </c:dPt>
          <c:dPt>
            <c:idx val="4"/>
            <c:bubble3D val="0"/>
            <c:spPr>
              <a:noFill/>
              <a:ln w="19050">
                <a:noFill/>
              </a:ln>
              <a:effectLst/>
            </c:spPr>
            <c:extLst>
              <c:ext xmlns:c16="http://schemas.microsoft.com/office/drawing/2014/chart" uri="{C3380CC4-5D6E-409C-BE32-E72D297353CC}">
                <c16:uniqueId val="{00000030-9793-43D4-AAAC-DE1A47F8E8D2}"/>
              </c:ext>
            </c:extLst>
          </c:dPt>
          <c:dPt>
            <c:idx val="5"/>
            <c:bubble3D val="0"/>
            <c:spPr>
              <a:noFill/>
              <a:ln w="19050">
                <a:noFill/>
              </a:ln>
              <a:effectLst/>
            </c:spPr>
            <c:extLst>
              <c:ext xmlns:c16="http://schemas.microsoft.com/office/drawing/2014/chart" uri="{C3380CC4-5D6E-409C-BE32-E72D297353CC}">
                <c16:uniqueId val="{00000032-9793-43D4-AAAC-DE1A47F8E8D2}"/>
              </c:ext>
            </c:extLst>
          </c:dPt>
          <c:cat>
            <c:strRef>
              <c:f>Processing!$G$17:$G$21</c:f>
              <c:strCache>
                <c:ptCount val="5"/>
                <c:pt idx="0">
                  <c:v>Business</c:v>
                </c:pt>
                <c:pt idx="1">
                  <c:v>Securities</c:v>
                </c:pt>
                <c:pt idx="2">
                  <c:v>Gold</c:v>
                </c:pt>
                <c:pt idx="3">
                  <c:v>Real estate</c:v>
                </c:pt>
                <c:pt idx="4">
                  <c:v>Cryptocurrency</c:v>
                </c:pt>
              </c:strCache>
            </c:strRef>
          </c:cat>
          <c:val>
            <c:numRef>
              <c:f>Processing!$L$17:$L$22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33-9793-43D4-AAAC-DE1A47F8E8D2}"/>
            </c:ext>
          </c:extLst>
        </c:ser>
        <c:ser>
          <c:idx val="4"/>
          <c:order val="4"/>
          <c:spPr>
            <a:ln>
              <a:noFill/>
            </a:ln>
          </c:spPr>
          <c:dPt>
            <c:idx val="0"/>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35-9793-43D4-AAAC-DE1A47F8E8D2}"/>
              </c:ext>
            </c:extLst>
          </c:dPt>
          <c:dPt>
            <c:idx val="1"/>
            <c:bubble3D val="0"/>
            <c:spPr>
              <a:noFill/>
              <a:ln w="19050">
                <a:noFill/>
              </a:ln>
              <a:effectLst/>
            </c:spPr>
            <c:extLst>
              <c:ext xmlns:c16="http://schemas.microsoft.com/office/drawing/2014/chart" uri="{C3380CC4-5D6E-409C-BE32-E72D297353CC}">
                <c16:uniqueId val="{00000037-9793-43D4-AAAC-DE1A47F8E8D2}"/>
              </c:ext>
            </c:extLst>
          </c:dPt>
          <c:dPt>
            <c:idx val="2"/>
            <c:bubble3D val="0"/>
            <c:spPr>
              <a:noFill/>
              <a:ln w="19050">
                <a:noFill/>
              </a:ln>
              <a:effectLst/>
            </c:spPr>
            <c:extLst>
              <c:ext xmlns:c16="http://schemas.microsoft.com/office/drawing/2014/chart" uri="{C3380CC4-5D6E-409C-BE32-E72D297353CC}">
                <c16:uniqueId val="{00000039-9793-43D4-AAAC-DE1A47F8E8D2}"/>
              </c:ext>
            </c:extLst>
          </c:dPt>
          <c:dPt>
            <c:idx val="3"/>
            <c:bubble3D val="0"/>
            <c:spPr>
              <a:noFill/>
              <a:ln w="19050">
                <a:noFill/>
              </a:ln>
              <a:effectLst/>
            </c:spPr>
            <c:extLst>
              <c:ext xmlns:c16="http://schemas.microsoft.com/office/drawing/2014/chart" uri="{C3380CC4-5D6E-409C-BE32-E72D297353CC}">
                <c16:uniqueId val="{0000003B-9793-43D4-AAAC-DE1A47F8E8D2}"/>
              </c:ext>
            </c:extLst>
          </c:dPt>
          <c:dPt>
            <c:idx val="4"/>
            <c:bubble3D val="0"/>
            <c:spPr>
              <a:noFill/>
              <a:ln w="19050">
                <a:noFill/>
              </a:ln>
              <a:effectLst/>
            </c:spPr>
            <c:extLst>
              <c:ext xmlns:c16="http://schemas.microsoft.com/office/drawing/2014/chart" uri="{C3380CC4-5D6E-409C-BE32-E72D297353CC}">
                <c16:uniqueId val="{0000003D-9793-43D4-AAAC-DE1A47F8E8D2}"/>
              </c:ext>
            </c:extLst>
          </c:dPt>
          <c:dPt>
            <c:idx val="5"/>
            <c:bubble3D val="0"/>
            <c:spPr>
              <a:noFill/>
              <a:ln w="19050">
                <a:noFill/>
              </a:ln>
              <a:effectLst/>
            </c:spPr>
            <c:extLst>
              <c:ext xmlns:c16="http://schemas.microsoft.com/office/drawing/2014/chart" uri="{C3380CC4-5D6E-409C-BE32-E72D297353CC}">
                <c16:uniqueId val="{0000003F-9793-43D4-AAAC-DE1A47F8E8D2}"/>
              </c:ext>
            </c:extLst>
          </c:dPt>
          <c:cat>
            <c:strRef>
              <c:f>Processing!$G$17:$G$21</c:f>
              <c:strCache>
                <c:ptCount val="5"/>
                <c:pt idx="0">
                  <c:v>Business</c:v>
                </c:pt>
                <c:pt idx="1">
                  <c:v>Securities</c:v>
                </c:pt>
                <c:pt idx="2">
                  <c:v>Gold</c:v>
                </c:pt>
                <c:pt idx="3">
                  <c:v>Real estate</c:v>
                </c:pt>
                <c:pt idx="4">
                  <c:v>Cryptocurrency</c:v>
                </c:pt>
              </c:strCache>
            </c:strRef>
          </c:cat>
          <c:val>
            <c:numRef>
              <c:f>Processing!$M$17:$M$22</c:f>
              <c:numCache>
                <c:formatCode>0%</c:formatCode>
                <c:ptCount val="6"/>
                <c:pt idx="0">
                  <c:v>0.31</c:v>
                </c:pt>
                <c:pt idx="1">
                  <c:v>0.14000000000000001</c:v>
                </c:pt>
                <c:pt idx="2">
                  <c:v>0.25</c:v>
                </c:pt>
                <c:pt idx="3">
                  <c:v>0.15</c:v>
                </c:pt>
                <c:pt idx="4">
                  <c:v>0.15</c:v>
                </c:pt>
                <c:pt idx="5">
                  <c:v>1</c:v>
                </c:pt>
              </c:numCache>
            </c:numRef>
          </c:val>
          <c:extLst>
            <c:ext xmlns:c16="http://schemas.microsoft.com/office/drawing/2014/chart" uri="{C3380CC4-5D6E-409C-BE32-E72D297353CC}">
              <c16:uniqueId val="{00000040-9793-43D4-AAAC-DE1A47F8E8D2}"/>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27683648810902389"/>
          <c:y val="0.62072047270505171"/>
          <c:w val="0.45395602295254095"/>
          <c:h val="7.1959448829861064E-2"/>
        </c:manualLayout>
      </c:layout>
      <c:overlay val="0"/>
      <c:txPr>
        <a:bodyPr/>
        <a:lstStyle/>
        <a:p>
          <a:pPr>
            <a:defRPr sz="1000">
              <a:solidFill>
                <a:schemeClr val="tx1">
                  <a:lumMod val="65000"/>
                  <a:lumOff val="3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1"/>
          <c:order val="0"/>
          <c:spPr>
            <a:solidFill>
              <a:srgbClr val="FE2827"/>
            </a:solidFill>
          </c:spPr>
          <c:invertIfNegative val="0"/>
          <c:val>
            <c:numRef>
              <c:f>Processing!$O$26:$O$56</c:f>
              <c:numCache>
                <c:formatCode>_-[$$-409]* #,##0_ ;_-[$$-409]* \-#,##0\ ;_-[$$-409]* "-"??_ ;_-@_ </c:formatCode>
                <c:ptCount val="31"/>
                <c:pt idx="0">
                  <c:v>117000</c:v>
                </c:pt>
                <c:pt idx="1">
                  <c:v>117000</c:v>
                </c:pt>
                <c:pt idx="2">
                  <c:v>117000</c:v>
                </c:pt>
                <c:pt idx="3">
                  <c:v>117000</c:v>
                </c:pt>
                <c:pt idx="4">
                  <c:v>117000</c:v>
                </c:pt>
                <c:pt idx="5">
                  <c:v>117000</c:v>
                </c:pt>
                <c:pt idx="6">
                  <c:v>117000</c:v>
                </c:pt>
                <c:pt idx="7">
                  <c:v>117000</c:v>
                </c:pt>
                <c:pt idx="8">
                  <c:v>117000</c:v>
                </c:pt>
                <c:pt idx="9">
                  <c:v>117000</c:v>
                </c:pt>
                <c:pt idx="10">
                  <c:v>117000</c:v>
                </c:pt>
                <c:pt idx="11">
                  <c:v>117000</c:v>
                </c:pt>
                <c:pt idx="12">
                  <c:v>117000</c:v>
                </c:pt>
                <c:pt idx="13">
                  <c:v>117000</c:v>
                </c:pt>
                <c:pt idx="14">
                  <c:v>117000</c:v>
                </c:pt>
                <c:pt idx="15">
                  <c:v>117000</c:v>
                </c:pt>
                <c:pt idx="16">
                  <c:v>117000</c:v>
                </c:pt>
                <c:pt idx="17">
                  <c:v>117000</c:v>
                </c:pt>
                <c:pt idx="18">
                  <c:v>117000</c:v>
                </c:pt>
                <c:pt idx="19">
                  <c:v>117000</c:v>
                </c:pt>
                <c:pt idx="20">
                  <c:v>117000</c:v>
                </c:pt>
                <c:pt idx="21">
                  <c:v>117000</c:v>
                </c:pt>
                <c:pt idx="22">
                  <c:v>117000</c:v>
                </c:pt>
                <c:pt idx="23">
                  <c:v>117000</c:v>
                </c:pt>
                <c:pt idx="24">
                  <c:v>117000</c:v>
                </c:pt>
                <c:pt idx="25">
                  <c:v>117000</c:v>
                </c:pt>
                <c:pt idx="26">
                  <c:v>117000</c:v>
                </c:pt>
                <c:pt idx="27">
                  <c:v>117000</c:v>
                </c:pt>
                <c:pt idx="28">
                  <c:v>117000</c:v>
                </c:pt>
                <c:pt idx="29">
                  <c:v>117000</c:v>
                </c:pt>
                <c:pt idx="30">
                  <c:v>0</c:v>
                </c:pt>
              </c:numCache>
            </c:numRef>
          </c:val>
          <c:extLst>
            <c:ext xmlns:c16="http://schemas.microsoft.com/office/drawing/2014/chart" uri="{C3380CC4-5D6E-409C-BE32-E72D297353CC}">
              <c16:uniqueId val="{00000000-7652-4993-94C4-AAD3C074006D}"/>
            </c:ext>
          </c:extLst>
        </c:ser>
        <c:ser>
          <c:idx val="0"/>
          <c:order val="1"/>
          <c:spPr>
            <a:gradFill>
              <a:gsLst>
                <a:gs pos="0">
                  <a:srgbClr val="C4FEF9"/>
                </a:gs>
                <a:gs pos="94000">
                  <a:srgbClr val="7CF89B"/>
                </a:gs>
              </a:gsLst>
              <a:lin ang="5400000" scaled="1"/>
            </a:gra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Processing!$N$26:$N$56</c:f>
              <c:numCache>
                <c:formatCode>_-[$$-409]* #,##0_ ;_-[$$-409]* \-#,##0\ ;_-[$$-409]* "-"??_ ;_-@_ </c:formatCode>
                <c:ptCount val="31"/>
                <c:pt idx="0">
                  <c:v>106000</c:v>
                </c:pt>
                <c:pt idx="1">
                  <c:v>105333.5</c:v>
                </c:pt>
                <c:pt idx="2">
                  <c:v>105201.7</c:v>
                </c:pt>
                <c:pt idx="3">
                  <c:v>105333.2</c:v>
                </c:pt>
                <c:pt idx="4">
                  <c:v>106914.78</c:v>
                </c:pt>
                <c:pt idx="5">
                  <c:v>109081.24</c:v>
                </c:pt>
                <c:pt idx="6">
                  <c:v>112591.84</c:v>
                </c:pt>
                <c:pt idx="7">
                  <c:v>116459.95</c:v>
                </c:pt>
                <c:pt idx="8">
                  <c:v>119624.63</c:v>
                </c:pt>
                <c:pt idx="9">
                  <c:v>121950.66</c:v>
                </c:pt>
                <c:pt idx="10">
                  <c:v>122466.82</c:v>
                </c:pt>
                <c:pt idx="11">
                  <c:v>122640.18</c:v>
                </c:pt>
                <c:pt idx="12">
                  <c:v>121944.95</c:v>
                </c:pt>
                <c:pt idx="13">
                  <c:v>120740.64</c:v>
                </c:pt>
                <c:pt idx="14">
                  <c:v>119050.54</c:v>
                </c:pt>
                <c:pt idx="15">
                  <c:v>116743.36</c:v>
                </c:pt>
                <c:pt idx="16">
                  <c:v>113560.6</c:v>
                </c:pt>
                <c:pt idx="17">
                  <c:v>110530.71</c:v>
                </c:pt>
                <c:pt idx="18">
                  <c:v>106921.42</c:v>
                </c:pt>
                <c:pt idx="19">
                  <c:v>103518.88</c:v>
                </c:pt>
                <c:pt idx="20">
                  <c:v>100306.4</c:v>
                </c:pt>
                <c:pt idx="21">
                  <c:v>97147.53</c:v>
                </c:pt>
                <c:pt idx="22">
                  <c:v>94622.43</c:v>
                </c:pt>
                <c:pt idx="23">
                  <c:v>92322.58</c:v>
                </c:pt>
                <c:pt idx="24">
                  <c:v>90855.14</c:v>
                </c:pt>
                <c:pt idx="25">
                  <c:v>89632.88</c:v>
                </c:pt>
                <c:pt idx="26">
                  <c:v>88936.97</c:v>
                </c:pt>
                <c:pt idx="27">
                  <c:v>88544.83</c:v>
                </c:pt>
                <c:pt idx="28">
                  <c:v>88447.57</c:v>
                </c:pt>
                <c:pt idx="29">
                  <c:v>89000</c:v>
                </c:pt>
                <c:pt idx="30">
                  <c:v>#N/A</c:v>
                </c:pt>
              </c:numCache>
            </c:numRef>
          </c:val>
          <c:extLst>
            <c:ext xmlns:c16="http://schemas.microsoft.com/office/drawing/2014/chart" uri="{C3380CC4-5D6E-409C-BE32-E72D297353CC}">
              <c16:uniqueId val="{00000001-7652-4993-94C4-AAD3C074006D}"/>
            </c:ext>
          </c:extLst>
        </c:ser>
        <c:ser>
          <c:idx val="2"/>
          <c:order val="2"/>
          <c:tx>
            <c:strRef>
              <c:f>Processing!$P$25</c:f>
              <c:strCache>
                <c:ptCount val="1"/>
                <c:pt idx="0">
                  <c:v>Mirror</c:v>
                </c:pt>
              </c:strCache>
            </c:strRef>
          </c:tx>
          <c:spPr>
            <a:solidFill>
              <a:srgbClr val="3A3F50"/>
            </a:solidFill>
          </c:spPr>
          <c:invertIfNegative val="0"/>
          <c:val>
            <c:numRef>
              <c:f>Processing!$P$26:$P$56</c:f>
              <c:numCache>
                <c:formatCode>_-[$$-409]* #,##0_ ;_-[$$-409]* \-#,##0\ ;_-[$$-409]* "-"??_ ;_-@_ </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2-7652-4993-94C4-AAD3C074006D}"/>
            </c:ext>
          </c:extLst>
        </c:ser>
        <c:dLbls>
          <c:showLegendKey val="0"/>
          <c:showVal val="0"/>
          <c:showCatName val="0"/>
          <c:showSerName val="0"/>
          <c:showPercent val="0"/>
          <c:showBubbleSize val="0"/>
        </c:dLbls>
        <c:gapWidth val="120"/>
        <c:overlap val="100"/>
        <c:axId val="1851983647"/>
        <c:axId val="1474135967"/>
      </c:bar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584367009810449E-2"/>
          <c:y val="8.1584367009810449E-2"/>
          <c:w val="0.8654578869346149"/>
          <c:h val="0.8654578869346149"/>
        </c:manualLayout>
      </c:layout>
      <c:doughnutChart>
        <c:varyColors val="1"/>
        <c:ser>
          <c:idx val="0"/>
          <c:order val="0"/>
          <c:spPr>
            <a:solidFill>
              <a:srgbClr val="3A3F50"/>
            </a:solidFill>
          </c:spPr>
          <c:dPt>
            <c:idx val="0"/>
            <c:bubble3D val="0"/>
            <c:spPr>
              <a:solidFill>
                <a:srgbClr val="7CF89B"/>
              </a:solidFill>
            </c:spPr>
            <c:extLst>
              <c:ext xmlns:c16="http://schemas.microsoft.com/office/drawing/2014/chart" uri="{C3380CC4-5D6E-409C-BE32-E72D297353CC}">
                <c16:uniqueId val="{00000001-C02E-47E0-9727-4CAB662136B6}"/>
              </c:ext>
            </c:extLst>
          </c:dPt>
          <c:dPt>
            <c:idx val="1"/>
            <c:bubble3D val="0"/>
            <c:spPr>
              <a:solidFill>
                <a:schemeClr val="bg1">
                  <a:lumMod val="85000"/>
                </a:schemeClr>
              </a:solidFill>
            </c:spPr>
            <c:extLst>
              <c:ext xmlns:c16="http://schemas.microsoft.com/office/drawing/2014/chart" uri="{C3380CC4-5D6E-409C-BE32-E72D297353CC}">
                <c16:uniqueId val="{00000006-C02E-47E0-9727-4CAB662136B6}"/>
              </c:ext>
            </c:extLst>
          </c:dPt>
          <c:val>
            <c:numRef>
              <c:f>Processing!$J$104:$K$104</c:f>
              <c:numCache>
                <c:formatCode>0%</c:formatCode>
                <c:ptCount val="2"/>
                <c:pt idx="0">
                  <c:v>0</c:v>
                </c:pt>
                <c:pt idx="1">
                  <c:v>1</c:v>
                </c:pt>
              </c:numCache>
            </c:numRef>
          </c:val>
          <c:extLst>
            <c:ext xmlns:c16="http://schemas.microsoft.com/office/drawing/2014/chart" uri="{C3380CC4-5D6E-409C-BE32-E72D297353CC}">
              <c16:uniqueId val="{00000002-C02E-47E0-9727-4CAB662136B6}"/>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solidFill>
              <a:srgbClr val="FE2827"/>
            </a:solidFill>
          </c:spPr>
          <c:dPt>
            <c:idx val="0"/>
            <c:bubble3D val="0"/>
            <c:spPr>
              <a:noFill/>
            </c:spPr>
            <c:extLst>
              <c:ext xmlns:c16="http://schemas.microsoft.com/office/drawing/2014/chart" uri="{C3380CC4-5D6E-409C-BE32-E72D297353CC}">
                <c16:uniqueId val="{00000004-C02E-47E0-9727-4CAB662136B6}"/>
              </c:ext>
            </c:extLst>
          </c:dPt>
          <c:val>
            <c:numRef>
              <c:f>Processing!$J$105:$K$105</c:f>
              <c:numCache>
                <c:formatCode>0%</c:formatCode>
                <c:ptCount val="2"/>
                <c:pt idx="0">
                  <c:v>0.76068376068376065</c:v>
                </c:pt>
                <c:pt idx="1">
                  <c:v>0.23931623931623935</c:v>
                </c:pt>
              </c:numCache>
            </c:numRef>
          </c:val>
          <c:extLst>
            <c:ext xmlns:c16="http://schemas.microsoft.com/office/drawing/2014/chart" uri="{C3380CC4-5D6E-409C-BE32-E72D297353CC}">
              <c16:uniqueId val="{00000005-C02E-47E0-9727-4CAB662136B6}"/>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BFCDE4">
                <a:alpha val="20000"/>
              </a:srgbClr>
            </a:solidFill>
            <a:ln>
              <a:noFill/>
            </a:ln>
            <a:effectLst/>
          </c:spPr>
          <c:invertIfNegative val="0"/>
          <c:dPt>
            <c:idx val="12"/>
            <c:invertIfNegative val="0"/>
            <c:bubble3D val="0"/>
            <c:spPr>
              <a:noFill/>
              <a:ln>
                <a:noFill/>
              </a:ln>
              <a:effectLst/>
            </c:spPr>
            <c:extLst>
              <c:ext xmlns:c16="http://schemas.microsoft.com/office/drawing/2014/chart" uri="{C3380CC4-5D6E-409C-BE32-E72D297353CC}">
                <c16:uniqueId val="{00000001-0DFE-4CD4-9E0F-AD176B9B6F06}"/>
              </c:ext>
            </c:extLst>
          </c:dPt>
          <c:val>
            <c:numRef>
              <c:f>Processing!$G$103:$G$115</c:f>
              <c:numCache>
                <c:formatCode>General</c:formatCode>
                <c:ptCount val="13"/>
                <c:pt idx="0">
                  <c:v>#N/A</c:v>
                </c:pt>
                <c:pt idx="1">
                  <c:v>#N/A</c:v>
                </c:pt>
                <c:pt idx="2">
                  <c:v>#N/A</c:v>
                </c:pt>
                <c:pt idx="3">
                  <c:v>#N/A</c:v>
                </c:pt>
                <c:pt idx="4">
                  <c:v>#N/A</c:v>
                </c:pt>
                <c:pt idx="5">
                  <c:v>89000</c:v>
                </c:pt>
                <c:pt idx="6">
                  <c:v>#N/A</c:v>
                </c:pt>
                <c:pt idx="7">
                  <c:v>#N/A</c:v>
                </c:pt>
                <c:pt idx="8">
                  <c:v>#N/A</c:v>
                </c:pt>
                <c:pt idx="9">
                  <c:v>#N/A</c:v>
                </c:pt>
                <c:pt idx="10">
                  <c:v>#N/A</c:v>
                </c:pt>
                <c:pt idx="11">
                  <c:v>#N/A</c:v>
                </c:pt>
                <c:pt idx="12" formatCode="_-[$$-409]* #,##0_ ;_-[$$-409]* \-#,##0\ ;_-[$$-409]* &quot;-&quot;??_ ;_-@_ ">
                  <c:v>182000</c:v>
                </c:pt>
              </c:numCache>
            </c:numRef>
          </c:val>
          <c:extLst>
            <c:ext xmlns:c16="http://schemas.microsoft.com/office/drawing/2014/chart" uri="{C3380CC4-5D6E-409C-BE32-E72D297353CC}">
              <c16:uniqueId val="{00000002-0DFE-4CD4-9E0F-AD176B9B6F06}"/>
            </c:ext>
          </c:extLst>
        </c:ser>
        <c:dLbls>
          <c:showLegendKey val="0"/>
          <c:showVal val="0"/>
          <c:showCatName val="0"/>
          <c:showSerName val="0"/>
          <c:showPercent val="0"/>
          <c:showBubbleSize val="0"/>
        </c:dLbls>
        <c:gapWidth val="500"/>
        <c:axId val="628852896"/>
        <c:axId val="628856736"/>
      </c:barChart>
      <c:catAx>
        <c:axId val="628852896"/>
        <c:scaling>
          <c:orientation val="minMax"/>
        </c:scaling>
        <c:delete val="1"/>
        <c:axPos val="b"/>
        <c:majorTickMark val="none"/>
        <c:minorTickMark val="none"/>
        <c:tickLblPos val="nextTo"/>
        <c:crossAx val="628856736"/>
        <c:crosses val="autoZero"/>
        <c:auto val="1"/>
        <c:lblAlgn val="ctr"/>
        <c:lblOffset val="100"/>
        <c:noMultiLvlLbl val="0"/>
      </c:catAx>
      <c:valAx>
        <c:axId val="628856736"/>
        <c:scaling>
          <c:orientation val="minMax"/>
        </c:scaling>
        <c:delete val="1"/>
        <c:axPos val="l"/>
        <c:numFmt formatCode="General" sourceLinked="1"/>
        <c:majorTickMark val="none"/>
        <c:minorTickMark val="none"/>
        <c:tickLblPos val="nextTo"/>
        <c:crossAx val="62885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2"/>
          <c:order val="0"/>
          <c:spPr>
            <a:solidFill>
              <a:srgbClr val="3A3F50"/>
            </a:solidFill>
          </c:spPr>
          <c:invertIfNegative val="0"/>
          <c:val>
            <c:numRef>
              <c:f>Processing!$T$26:$T$56</c:f>
              <c:numCache>
                <c:formatCode>General</c:formatCode>
                <c:ptCount val="31"/>
                <c:pt idx="0">
                  <c:v>74443</c:v>
                </c:pt>
                <c:pt idx="1">
                  <c:v>72807</c:v>
                </c:pt>
                <c:pt idx="2">
                  <c:v>72807</c:v>
                </c:pt>
                <c:pt idx="3">
                  <c:v>72807</c:v>
                </c:pt>
                <c:pt idx="4">
                  <c:v>72807</c:v>
                </c:pt>
                <c:pt idx="5">
                  <c:v>72807</c:v>
                </c:pt>
                <c:pt idx="6">
                  <c:v>81746</c:v>
                </c:pt>
                <c:pt idx="7">
                  <c:v>81746</c:v>
                </c:pt>
                <c:pt idx="8">
                  <c:v>81746</c:v>
                </c:pt>
                <c:pt idx="9">
                  <c:v>81746</c:v>
                </c:pt>
                <c:pt idx="10">
                  <c:v>81746</c:v>
                </c:pt>
                <c:pt idx="11">
                  <c:v>81746</c:v>
                </c:pt>
                <c:pt idx="12">
                  <c:v>81746</c:v>
                </c:pt>
                <c:pt idx="13">
                  <c:v>81746</c:v>
                </c:pt>
                <c:pt idx="14">
                  <c:v>78246</c:v>
                </c:pt>
                <c:pt idx="15">
                  <c:v>59862</c:v>
                </c:pt>
                <c:pt idx="16">
                  <c:v>59862</c:v>
                </c:pt>
                <c:pt idx="17">
                  <c:v>59862</c:v>
                </c:pt>
                <c:pt idx="18">
                  <c:v>59862</c:v>
                </c:pt>
                <c:pt idx="19">
                  <c:v>59862</c:v>
                </c:pt>
                <c:pt idx="20">
                  <c:v>59862</c:v>
                </c:pt>
                <c:pt idx="21">
                  <c:v>59862</c:v>
                </c:pt>
                <c:pt idx="22">
                  <c:v>69253</c:v>
                </c:pt>
                <c:pt idx="23">
                  <c:v>66942</c:v>
                </c:pt>
                <c:pt idx="24">
                  <c:v>66942</c:v>
                </c:pt>
                <c:pt idx="25">
                  <c:v>66942</c:v>
                </c:pt>
                <c:pt idx="26">
                  <c:v>66942</c:v>
                </c:pt>
                <c:pt idx="27">
                  <c:v>66942</c:v>
                </c:pt>
                <c:pt idx="28">
                  <c:v>66942</c:v>
                </c:pt>
                <c:pt idx="29">
                  <c:v>66942</c:v>
                </c:pt>
                <c:pt idx="30">
                  <c:v>0</c:v>
                </c:pt>
              </c:numCache>
            </c:numRef>
          </c:val>
          <c:extLst>
            <c:ext xmlns:c16="http://schemas.microsoft.com/office/drawing/2014/chart" uri="{C3380CC4-5D6E-409C-BE32-E72D297353CC}">
              <c16:uniqueId val="{00000000-F1C4-4AC6-BF9D-B70FD41ECF67}"/>
            </c:ext>
          </c:extLst>
        </c:ser>
        <c:ser>
          <c:idx val="0"/>
          <c:order val="1"/>
          <c:spPr>
            <a:gradFill>
              <a:gsLst>
                <a:gs pos="0">
                  <a:srgbClr val="55E7F9"/>
                </a:gs>
                <a:gs pos="100000">
                  <a:srgbClr val="0C68BE"/>
                </a:gs>
              </a:gsLst>
              <a:lin ang="5400000" scaled="1"/>
            </a:gra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Processing!$R$26:$R$56</c:f>
              <c:numCache>
                <c:formatCode>_-[$$-409]* #,##0_ ;_-[$$-409]* \-#,##0\ ;_-[$$-409]* "-"??_ ;_-@_ </c:formatCode>
                <c:ptCount val="31"/>
                <c:pt idx="0">
                  <c:v>74443</c:v>
                </c:pt>
                <c:pt idx="1">
                  <c:v>72807</c:v>
                </c:pt>
                <c:pt idx="2">
                  <c:v>72807</c:v>
                </c:pt>
                <c:pt idx="3">
                  <c:v>72807</c:v>
                </c:pt>
                <c:pt idx="4">
                  <c:v>72807</c:v>
                </c:pt>
                <c:pt idx="5">
                  <c:v>72807</c:v>
                </c:pt>
                <c:pt idx="6">
                  <c:v>81746</c:v>
                </c:pt>
                <c:pt idx="7">
                  <c:v>81746</c:v>
                </c:pt>
                <c:pt idx="8">
                  <c:v>81746</c:v>
                </c:pt>
                <c:pt idx="9">
                  <c:v>81746</c:v>
                </c:pt>
                <c:pt idx="10">
                  <c:v>81746</c:v>
                </c:pt>
                <c:pt idx="11">
                  <c:v>81746</c:v>
                </c:pt>
                <c:pt idx="12">
                  <c:v>81746</c:v>
                </c:pt>
                <c:pt idx="13">
                  <c:v>81746</c:v>
                </c:pt>
                <c:pt idx="14">
                  <c:v>78246</c:v>
                </c:pt>
                <c:pt idx="15">
                  <c:v>59862</c:v>
                </c:pt>
                <c:pt idx="16">
                  <c:v>59862</c:v>
                </c:pt>
                <c:pt idx="17">
                  <c:v>59862</c:v>
                </c:pt>
                <c:pt idx="18">
                  <c:v>59862</c:v>
                </c:pt>
                <c:pt idx="19">
                  <c:v>59862</c:v>
                </c:pt>
                <c:pt idx="20">
                  <c:v>59862</c:v>
                </c:pt>
                <c:pt idx="21">
                  <c:v>59862</c:v>
                </c:pt>
                <c:pt idx="22">
                  <c:v>69253</c:v>
                </c:pt>
                <c:pt idx="23">
                  <c:v>66942</c:v>
                </c:pt>
                <c:pt idx="24">
                  <c:v>66942</c:v>
                </c:pt>
                <c:pt idx="25">
                  <c:v>66942</c:v>
                </c:pt>
                <c:pt idx="26">
                  <c:v>66942</c:v>
                </c:pt>
                <c:pt idx="27">
                  <c:v>66942</c:v>
                </c:pt>
                <c:pt idx="28">
                  <c:v>66942</c:v>
                </c:pt>
                <c:pt idx="29">
                  <c:v>66942</c:v>
                </c:pt>
                <c:pt idx="30">
                  <c:v>#N/A</c:v>
                </c:pt>
              </c:numCache>
            </c:numRef>
          </c:val>
          <c:extLst>
            <c:ext xmlns:c16="http://schemas.microsoft.com/office/drawing/2014/chart" uri="{C3380CC4-5D6E-409C-BE32-E72D297353CC}">
              <c16:uniqueId val="{00000000-9E7C-4074-9839-1A2E427CDC9E}"/>
            </c:ext>
          </c:extLst>
        </c:ser>
        <c:dLbls>
          <c:showLegendKey val="0"/>
          <c:showVal val="0"/>
          <c:showCatName val="0"/>
          <c:showSerName val="0"/>
          <c:showPercent val="0"/>
          <c:showBubbleSize val="0"/>
        </c:dLbls>
        <c:gapWidth val="150"/>
        <c:overlap val="100"/>
        <c:axId val="1851983647"/>
        <c:axId val="1474135967"/>
      </c:barChart>
      <c:lineChart>
        <c:grouping val="standard"/>
        <c:varyColors val="0"/>
        <c:ser>
          <c:idx val="1"/>
          <c:order val="2"/>
          <c:spPr>
            <a:ln w="22225">
              <a:solidFill>
                <a:schemeClr val="bg1"/>
              </a:solidFill>
            </a:ln>
          </c:spPr>
          <c:marker>
            <c:symbol val="square"/>
            <c:size val="2"/>
            <c:spPr>
              <a:solidFill>
                <a:schemeClr val="bg1"/>
              </a:solidFill>
              <a:ln>
                <a:noFill/>
              </a:ln>
            </c:spPr>
          </c:marker>
          <c:val>
            <c:numRef>
              <c:f>Processing!$S$26:$S$56</c:f>
              <c:numCache>
                <c:formatCode>_-[$$-409]* #,##0_ ;_-[$$-409]* \-#,##0\ ;_-[$$-409]* "-"??_ ;_-@_ </c:formatCode>
                <c:ptCount val="31"/>
                <c:pt idx="0">
                  <c:v>36058</c:v>
                </c:pt>
                <c:pt idx="1">
                  <c:v>36058</c:v>
                </c:pt>
                <c:pt idx="2">
                  <c:v>36058</c:v>
                </c:pt>
                <c:pt idx="3">
                  <c:v>36058</c:v>
                </c:pt>
                <c:pt idx="4">
                  <c:v>36058</c:v>
                </c:pt>
                <c:pt idx="5">
                  <c:v>36058</c:v>
                </c:pt>
                <c:pt idx="6">
                  <c:v>36058</c:v>
                </c:pt>
                <c:pt idx="7">
                  <c:v>36058</c:v>
                </c:pt>
                <c:pt idx="8">
                  <c:v>36058</c:v>
                </c:pt>
                <c:pt idx="9">
                  <c:v>36058</c:v>
                </c:pt>
                <c:pt idx="10">
                  <c:v>36058</c:v>
                </c:pt>
                <c:pt idx="11">
                  <c:v>36058</c:v>
                </c:pt>
                <c:pt idx="12">
                  <c:v>36058</c:v>
                </c:pt>
                <c:pt idx="13">
                  <c:v>36058</c:v>
                </c:pt>
                <c:pt idx="14">
                  <c:v>36058</c:v>
                </c:pt>
                <c:pt idx="15">
                  <c:v>36058</c:v>
                </c:pt>
                <c:pt idx="16">
                  <c:v>36058</c:v>
                </c:pt>
                <c:pt idx="17">
                  <c:v>36058</c:v>
                </c:pt>
                <c:pt idx="18">
                  <c:v>36058</c:v>
                </c:pt>
                <c:pt idx="19">
                  <c:v>36058</c:v>
                </c:pt>
                <c:pt idx="20">
                  <c:v>36058</c:v>
                </c:pt>
                <c:pt idx="21">
                  <c:v>36058</c:v>
                </c:pt>
                <c:pt idx="22">
                  <c:v>36058</c:v>
                </c:pt>
                <c:pt idx="23">
                  <c:v>36058</c:v>
                </c:pt>
                <c:pt idx="24">
                  <c:v>36058</c:v>
                </c:pt>
                <c:pt idx="25">
                  <c:v>36058</c:v>
                </c:pt>
                <c:pt idx="26">
                  <c:v>36058</c:v>
                </c:pt>
                <c:pt idx="27">
                  <c:v>36058</c:v>
                </c:pt>
                <c:pt idx="28">
                  <c:v>36058</c:v>
                </c:pt>
                <c:pt idx="29">
                  <c:v>36058</c:v>
                </c:pt>
                <c:pt idx="30">
                  <c:v>#N/A</c:v>
                </c:pt>
              </c:numCache>
            </c:numRef>
          </c:val>
          <c:smooth val="0"/>
          <c:extLst>
            <c:ext xmlns:c16="http://schemas.microsoft.com/office/drawing/2014/chart" uri="{C3380CC4-5D6E-409C-BE32-E72D297353CC}">
              <c16:uniqueId val="{00000000-BF21-4CE3-83A2-CFE864443F34}"/>
            </c:ext>
          </c:extLst>
        </c:ser>
        <c:dLbls>
          <c:showLegendKey val="0"/>
          <c:showVal val="0"/>
          <c:showCatName val="0"/>
          <c:showSerName val="0"/>
          <c:showPercent val="0"/>
          <c:showBubbleSize val="0"/>
        </c:dLbls>
        <c:marker val="1"/>
        <c:smooth val="0"/>
        <c:axId val="1851983647"/>
        <c:axId val="1474135967"/>
      </c:line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BFCDE4"/>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ln>
              <a:noFill/>
            </a:ln>
          </c:spPr>
          <c:dPt>
            <c:idx val="0"/>
            <c:bubble3D val="0"/>
            <c:spPr>
              <a:solidFill>
                <a:srgbClr val="AD27FE"/>
              </a:solidFill>
              <a:ln w="19050">
                <a:noFill/>
              </a:ln>
              <a:effectLst/>
            </c:spPr>
            <c:extLst>
              <c:ext xmlns:c16="http://schemas.microsoft.com/office/drawing/2014/chart" uri="{C3380CC4-5D6E-409C-BE32-E72D297353CC}">
                <c16:uniqueId val="{00000001-5D67-478C-B31A-BCB28708F8DA}"/>
              </c:ext>
            </c:extLst>
          </c:dPt>
          <c:dPt>
            <c:idx val="1"/>
            <c:bubble3D val="0"/>
            <c:spPr>
              <a:solidFill>
                <a:schemeClr val="accent2"/>
              </a:solidFill>
              <a:ln w="19050">
                <a:noFill/>
              </a:ln>
              <a:effectLst/>
            </c:spPr>
            <c:extLst>
              <c:ext xmlns:c16="http://schemas.microsoft.com/office/drawing/2014/chart" uri="{C3380CC4-5D6E-409C-BE32-E72D297353CC}">
                <c16:uniqueId val="{00000003-5D67-478C-B31A-BCB28708F8DA}"/>
              </c:ext>
            </c:extLst>
          </c:dPt>
          <c:dPt>
            <c:idx val="2"/>
            <c:bubble3D val="0"/>
            <c:spPr>
              <a:solidFill>
                <a:srgbClr val="FBF1BD"/>
              </a:solidFill>
              <a:ln w="19050">
                <a:noFill/>
              </a:ln>
              <a:effectLst/>
            </c:spPr>
            <c:extLst>
              <c:ext xmlns:c16="http://schemas.microsoft.com/office/drawing/2014/chart" uri="{C3380CC4-5D6E-409C-BE32-E72D297353CC}">
                <c16:uniqueId val="{00000005-5D67-478C-B31A-BCB28708F8DA}"/>
              </c:ext>
            </c:extLst>
          </c:dPt>
          <c:dPt>
            <c:idx val="3"/>
            <c:bubble3D val="0"/>
            <c:spPr>
              <a:solidFill>
                <a:srgbClr val="5EB2CD"/>
              </a:solidFill>
              <a:ln w="19050">
                <a:noFill/>
              </a:ln>
              <a:effectLst/>
            </c:spPr>
            <c:extLst>
              <c:ext xmlns:c16="http://schemas.microsoft.com/office/drawing/2014/chart" uri="{C3380CC4-5D6E-409C-BE32-E72D297353CC}">
                <c16:uniqueId val="{00000007-5D67-478C-B31A-BCB28708F8DA}"/>
              </c:ext>
            </c:extLst>
          </c:dPt>
          <c:dPt>
            <c:idx val="4"/>
            <c:bubble3D val="0"/>
            <c:spPr>
              <a:noFill/>
              <a:ln w="19050">
                <a:noFill/>
              </a:ln>
              <a:effectLst/>
            </c:spPr>
            <c:extLst>
              <c:ext xmlns:c16="http://schemas.microsoft.com/office/drawing/2014/chart" uri="{C3380CC4-5D6E-409C-BE32-E72D297353CC}">
                <c16:uniqueId val="{00000009-5D67-478C-B31A-BCB28708F8DA}"/>
              </c:ext>
            </c:extLst>
          </c:dPt>
          <c:dLbls>
            <c:dLbl>
              <c:idx val="4"/>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9-5D67-478C-B31A-BCB28708F8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val>
            <c:numRef>
              <c:f>Processing!$A$34:$E$34</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0A-5D67-478C-B31A-BCB28708F8DA}"/>
            </c:ext>
          </c:extLst>
        </c:ser>
        <c:ser>
          <c:idx val="2"/>
          <c:order val="2"/>
          <c:spPr>
            <a:ln>
              <a:noFill/>
            </a:ln>
          </c:spPr>
          <c:dPt>
            <c:idx val="0"/>
            <c:bubble3D val="0"/>
            <c:spPr>
              <a:noFill/>
              <a:ln w="19050">
                <a:noFill/>
              </a:ln>
              <a:effectLst/>
            </c:spPr>
            <c:extLst>
              <c:ext xmlns:c16="http://schemas.microsoft.com/office/drawing/2014/chart" uri="{C3380CC4-5D6E-409C-BE32-E72D297353CC}">
                <c16:uniqueId val="{0000000C-5D67-478C-B31A-BCB28708F8DA}"/>
              </c:ext>
            </c:extLst>
          </c:dPt>
          <c:dPt>
            <c:idx val="1"/>
            <c:bubble3D val="0"/>
            <c:spPr>
              <a:solidFill>
                <a:schemeClr val="accent2"/>
              </a:solidFill>
              <a:ln w="19050">
                <a:noFill/>
              </a:ln>
              <a:effectLst/>
            </c:spPr>
            <c:extLst>
              <c:ext xmlns:c16="http://schemas.microsoft.com/office/drawing/2014/chart" uri="{C3380CC4-5D6E-409C-BE32-E72D297353CC}">
                <c16:uniqueId val="{0000000E-5D67-478C-B31A-BCB28708F8DA}"/>
              </c:ext>
            </c:extLst>
          </c:dPt>
          <c:dPt>
            <c:idx val="2"/>
            <c:bubble3D val="0"/>
            <c:spPr>
              <a:noFill/>
              <a:ln w="19050">
                <a:noFill/>
              </a:ln>
              <a:effectLst/>
            </c:spPr>
            <c:extLst>
              <c:ext xmlns:c16="http://schemas.microsoft.com/office/drawing/2014/chart" uri="{C3380CC4-5D6E-409C-BE32-E72D297353CC}">
                <c16:uniqueId val="{00000010-5D67-478C-B31A-BCB28708F8DA}"/>
              </c:ext>
            </c:extLst>
          </c:dPt>
          <c:dPt>
            <c:idx val="3"/>
            <c:bubble3D val="0"/>
            <c:spPr>
              <a:noFill/>
              <a:ln w="19050">
                <a:noFill/>
              </a:ln>
              <a:effectLst/>
            </c:spPr>
            <c:extLst>
              <c:ext xmlns:c16="http://schemas.microsoft.com/office/drawing/2014/chart" uri="{C3380CC4-5D6E-409C-BE32-E72D297353CC}">
                <c16:uniqueId val="{00000012-5D67-478C-B31A-BCB28708F8DA}"/>
              </c:ext>
            </c:extLst>
          </c:dPt>
          <c:dPt>
            <c:idx val="4"/>
            <c:bubble3D val="0"/>
            <c:spPr>
              <a:noFill/>
              <a:ln w="19050">
                <a:noFill/>
              </a:ln>
              <a:effectLst/>
            </c:spPr>
            <c:extLst>
              <c:ext xmlns:c16="http://schemas.microsoft.com/office/drawing/2014/chart" uri="{C3380CC4-5D6E-409C-BE32-E72D297353CC}">
                <c16:uniqueId val="{00000014-5D67-478C-B31A-BCB28708F8DA}"/>
              </c:ext>
            </c:extLst>
          </c:dPt>
          <c:val>
            <c:numRef>
              <c:f>Processing!$A$35:$E$35</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15-5D67-478C-B31A-BCB28708F8DA}"/>
            </c:ext>
          </c:extLst>
        </c:ser>
        <c:dLbls>
          <c:showLegendKey val="0"/>
          <c:showVal val="0"/>
          <c:showCatName val="0"/>
          <c:showSerName val="0"/>
          <c:showPercent val="0"/>
          <c:showBubbleSize val="0"/>
          <c:showLeaderLines val="1"/>
        </c:dLbls>
        <c:firstSliceAng val="0"/>
        <c:holeSize val="45"/>
      </c:doughnutChar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17-5D67-478C-B31A-BCB28708F8DA}"/>
              </c:ext>
            </c:extLst>
          </c:dPt>
          <c:dPt>
            <c:idx val="1"/>
            <c:bubble3D val="0"/>
            <c:spPr>
              <a:gradFill>
                <a:gsLst>
                  <a:gs pos="2000">
                    <a:srgbClr val="00FFFF"/>
                  </a:gs>
                  <a:gs pos="79000">
                    <a:srgbClr val="009999"/>
                  </a:gs>
                </a:gsLst>
                <a:path path="circle">
                  <a:fillToRect l="100000" b="100000"/>
                </a:path>
              </a:gradFill>
              <a:ln w="19050">
                <a:noFill/>
              </a:ln>
              <a:effectLst/>
            </c:spPr>
            <c:extLst>
              <c:ext xmlns:c16="http://schemas.microsoft.com/office/drawing/2014/chart" uri="{C3380CC4-5D6E-409C-BE32-E72D297353CC}">
                <c16:uniqueId val="{00000019-5D67-478C-B31A-BCB28708F8DA}"/>
              </c:ext>
            </c:extLst>
          </c:dPt>
          <c:dPt>
            <c:idx val="2"/>
            <c:bubble3D val="0"/>
            <c:spPr>
              <a:noFill/>
              <a:ln w="19050">
                <a:noFill/>
              </a:ln>
              <a:effectLst/>
            </c:spPr>
            <c:extLst>
              <c:ext xmlns:c16="http://schemas.microsoft.com/office/drawing/2014/chart" uri="{C3380CC4-5D6E-409C-BE32-E72D297353CC}">
                <c16:uniqueId val="{0000001B-5D67-478C-B31A-BCB28708F8DA}"/>
              </c:ext>
            </c:extLst>
          </c:dPt>
          <c:dPt>
            <c:idx val="3"/>
            <c:bubble3D val="0"/>
            <c:spPr>
              <a:noFill/>
              <a:ln w="19050">
                <a:noFill/>
              </a:ln>
              <a:effectLst/>
            </c:spPr>
            <c:extLst>
              <c:ext xmlns:c16="http://schemas.microsoft.com/office/drawing/2014/chart" uri="{C3380CC4-5D6E-409C-BE32-E72D297353CC}">
                <c16:uniqueId val="{0000001D-5D67-478C-B31A-BCB28708F8DA}"/>
              </c:ext>
            </c:extLst>
          </c:dPt>
          <c:dPt>
            <c:idx val="4"/>
            <c:bubble3D val="0"/>
            <c:spPr>
              <a:noFill/>
              <a:ln w="19050">
                <a:noFill/>
              </a:ln>
              <a:effectLst/>
            </c:spPr>
            <c:extLst>
              <c:ext xmlns:c16="http://schemas.microsoft.com/office/drawing/2014/chart" uri="{C3380CC4-5D6E-409C-BE32-E72D297353CC}">
                <c16:uniqueId val="{0000001F-5D67-478C-B31A-BCB28708F8DA}"/>
              </c:ext>
            </c:extLst>
          </c:dPt>
          <c:val>
            <c:numRef>
              <c:f>Processing!$A$33:$E$33</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20-5D67-478C-B31A-BCB28708F8DA}"/>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7938222948337E-2"/>
          <c:y val="7.6182651855247904E-2"/>
          <c:w val="0.44879772539560964"/>
          <c:h val="0.77292420665264505"/>
        </c:manualLayout>
      </c:layout>
      <c:scatterChart>
        <c:scatterStyle val="lineMarker"/>
        <c:varyColors val="0"/>
        <c:ser>
          <c:idx val="0"/>
          <c:order val="0"/>
          <c:tx>
            <c:strRef>
              <c:f>Processing!$A$18</c:f>
              <c:strCache>
                <c:ptCount val="1"/>
                <c:pt idx="0">
                  <c:v>Mortgage</c:v>
                </c:pt>
              </c:strCache>
            </c:strRef>
          </c:tx>
          <c:spPr>
            <a:ln w="19050" cap="rnd">
              <a:noFill/>
              <a:round/>
            </a:ln>
            <a:effectLst>
              <a:outerShdw blurRad="50800" dist="38100" dir="2700000" algn="tl" rotWithShape="0">
                <a:prstClr val="black">
                  <a:alpha val="40000"/>
                </a:prstClr>
              </a:outerShdw>
            </a:effectLst>
          </c:spPr>
          <c:marker>
            <c:symbol val="circle"/>
            <c:size val="50"/>
            <c:spPr>
              <a:solidFill>
                <a:srgbClr val="43ADA9">
                  <a:alpha val="30000"/>
                </a:srgbClr>
              </a:solidFill>
              <a:ln w="9525">
                <a:solidFill>
                  <a:srgbClr val="43ADA9"/>
                </a:solidFill>
              </a:ln>
              <a:effectLst>
                <a:outerShdw blurRad="50800" dist="38100" dir="2700000" algn="tl" rotWithShape="0">
                  <a:prstClr val="black">
                    <a:alpha val="40000"/>
                  </a:prstClr>
                </a:outerShdw>
              </a:effectLst>
            </c:spPr>
          </c:marker>
          <c:dPt>
            <c:idx val="0"/>
            <c:bubble3D val="0"/>
            <c:extLst>
              <c:ext xmlns:c16="http://schemas.microsoft.com/office/drawing/2014/chart" uri="{C3380CC4-5D6E-409C-BE32-E72D297353CC}">
                <c16:uniqueId val="{00000000-783B-40ED-9092-C17DE80AF1DF}"/>
              </c:ext>
            </c:extLst>
          </c:dPt>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1-783B-40ED-9092-C17DE80AF1DF}"/>
            </c:ext>
          </c:extLst>
        </c:ser>
        <c:ser>
          <c:idx val="1"/>
          <c:order val="1"/>
          <c:tx>
            <c:strRef>
              <c:f>Processing!$A$19</c:f>
              <c:strCache>
                <c:ptCount val="1"/>
                <c:pt idx="0">
                  <c:v>Credit Card</c:v>
                </c:pt>
              </c:strCache>
            </c:strRef>
          </c:tx>
          <c:spPr>
            <a:ln w="25400" cap="rnd">
              <a:noFill/>
              <a:round/>
            </a:ln>
            <a:effectLst>
              <a:outerShdw blurRad="50800" dist="38100" dir="2700000" algn="tl" rotWithShape="0">
                <a:prstClr val="black">
                  <a:alpha val="40000"/>
                </a:prstClr>
              </a:outerShdw>
            </a:effectLst>
          </c:spPr>
          <c:marker>
            <c:symbol val="circle"/>
            <c:size val="40"/>
            <c:spPr>
              <a:solidFill>
                <a:srgbClr val="5EB2CD">
                  <a:alpha val="30000"/>
                </a:srgbClr>
              </a:solidFill>
              <a:ln w="9525">
                <a:solidFill>
                  <a:srgbClr val="5EB2CD"/>
                </a:solidFill>
              </a:ln>
              <a:effectLst>
                <a:outerShdw blurRad="50800" dist="38100" dir="2700000" algn="tl" rotWithShape="0">
                  <a:prstClr val="black">
                    <a:alpha val="40000"/>
                  </a:prstClr>
                </a:outerShdw>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2-783B-40ED-9092-C17DE80AF1DF}"/>
            </c:ext>
          </c:extLst>
        </c:ser>
        <c:ser>
          <c:idx val="2"/>
          <c:order val="2"/>
          <c:tx>
            <c:strRef>
              <c:f>Processing!$A$20</c:f>
              <c:strCache>
                <c:ptCount val="1"/>
                <c:pt idx="0">
                  <c:v>Car Leasing</c:v>
                </c:pt>
              </c:strCache>
            </c:strRef>
          </c:tx>
          <c:spPr>
            <a:ln w="25400" cap="rnd">
              <a:noFill/>
              <a:round/>
            </a:ln>
            <a:effectLst>
              <a:outerShdw blurRad="50800" dist="38100" dir="2700000" algn="tl" rotWithShape="0">
                <a:prstClr val="black">
                  <a:alpha val="40000"/>
                </a:prstClr>
              </a:outerShdw>
            </a:effectLst>
          </c:spPr>
          <c:marker>
            <c:symbol val="circle"/>
            <c:size val="35"/>
            <c:spPr>
              <a:solidFill>
                <a:srgbClr val="AD27FE">
                  <a:alpha val="30000"/>
                </a:srgbClr>
              </a:solidFill>
              <a:ln w="9525">
                <a:solidFill>
                  <a:srgbClr val="AD27FE"/>
                </a:solidFill>
              </a:ln>
              <a:effectLst>
                <a:outerShdw blurRad="50800" dist="38100" dir="2700000" algn="tl" rotWithShape="0">
                  <a:prstClr val="black">
                    <a:alpha val="40000"/>
                  </a:prstClr>
                </a:outerShdw>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3-783B-40ED-9092-C17DE80AF1DF}"/>
            </c:ext>
          </c:extLst>
        </c:ser>
        <c:ser>
          <c:idx val="6"/>
          <c:order val="3"/>
          <c:tx>
            <c:strRef>
              <c:f>Processing!$A$21</c:f>
              <c:strCache>
                <c:ptCount val="1"/>
                <c:pt idx="0">
                  <c:v>Consumer Credit</c:v>
                </c:pt>
              </c:strCache>
            </c:strRef>
          </c:tx>
          <c:spPr>
            <a:ln w="25400" cap="rnd">
              <a:noFill/>
              <a:round/>
            </a:ln>
            <a:effectLst>
              <a:outerShdw blurRad="50800" dist="38100" dir="2700000" algn="tl" rotWithShape="0">
                <a:prstClr val="black">
                  <a:alpha val="40000"/>
                </a:prstClr>
              </a:outerShdw>
            </a:effectLst>
          </c:spPr>
          <c:marker>
            <c:symbol val="circle"/>
            <c:size val="25"/>
            <c:spPr>
              <a:solidFill>
                <a:srgbClr val="FBF1BD">
                  <a:alpha val="30000"/>
                </a:srgbClr>
              </a:solidFill>
              <a:ln w="9525">
                <a:solidFill>
                  <a:srgbClr val="FBF1BD">
                    <a:alpha val="94000"/>
                  </a:srgbClr>
                </a:solidFill>
              </a:ln>
              <a:effectLst>
                <a:outerShdw blurRad="50800" dist="38100" dir="2700000" algn="tl" rotWithShape="0">
                  <a:prstClr val="black">
                    <a:alpha val="40000"/>
                  </a:prstClr>
                </a:outerShdw>
              </a:effectLst>
            </c:spPr>
          </c:marker>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4-783B-40ED-9092-C17DE80AF1DF}"/>
            </c:ext>
          </c:extLst>
        </c:ser>
        <c:ser>
          <c:idx val="3"/>
          <c:order val="4"/>
          <c:spPr>
            <a:ln w="25400" cap="rnd">
              <a:noFill/>
              <a:round/>
            </a:ln>
            <a:effectLst/>
          </c:spPr>
          <c:marker>
            <c:symbol val="circle"/>
            <c:size val="10"/>
            <c:spPr>
              <a:solidFill>
                <a:srgbClr val="43ADA9"/>
              </a:solidFill>
              <a:ln w="9525">
                <a:noFill/>
              </a:ln>
              <a:effectLst/>
            </c:spPr>
          </c:marker>
          <c:errBars>
            <c:errDir val="x"/>
            <c:errBarType val="minus"/>
            <c:errValType val="cust"/>
            <c:noEndCap val="1"/>
            <c:plus>
              <c:numLit>
                <c:formatCode>General</c:formatCode>
                <c:ptCount val="1"/>
                <c:pt idx="0">
                  <c:v>0</c:v>
                </c:pt>
              </c:numLit>
            </c:plus>
            <c:minus>
              <c:numRef>
                <c:f>Processing!$B$23</c:f>
                <c:numCache>
                  <c:formatCode>General</c:formatCode>
                  <c:ptCount val="1"/>
                  <c:pt idx="0">
                    <c:v>0.03</c:v>
                  </c:pt>
                </c:numCache>
              </c:numRef>
            </c:minus>
            <c:spPr>
              <a:ln>
                <a:solidFill>
                  <a:schemeClr val="tx1">
                    <a:lumMod val="75000"/>
                    <a:lumOff val="25000"/>
                  </a:schemeClr>
                </a:solidFill>
              </a:ln>
            </c:spPr>
          </c:errBars>
          <c:errBars>
            <c:errDir val="y"/>
            <c:errBarType val="minus"/>
            <c:errValType val="cust"/>
            <c:noEndCap val="1"/>
            <c:plus>
              <c:numLit>
                <c:formatCode>General</c:formatCode>
                <c:ptCount val="1"/>
                <c:pt idx="0">
                  <c:v>1</c:v>
                </c:pt>
              </c:numLit>
            </c:plus>
            <c:minus>
              <c:numRef>
                <c:f>Processing!$C$23</c:f>
                <c:numCache>
                  <c:formatCode>General</c:formatCode>
                  <c:ptCount val="1"/>
                  <c:pt idx="0">
                    <c:v>29000</c:v>
                  </c:pt>
                </c:numCache>
              </c:numRef>
            </c:minus>
            <c:spPr>
              <a:ln>
                <a:solidFill>
                  <a:schemeClr val="tx1">
                    <a:lumMod val="75000"/>
                    <a:lumOff val="25000"/>
                  </a:schemeClr>
                </a:solidFill>
              </a:ln>
            </c:spPr>
          </c:errBars>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5-783B-40ED-9092-C17DE80AF1DF}"/>
            </c:ext>
          </c:extLst>
        </c:ser>
        <c:ser>
          <c:idx val="4"/>
          <c:order val="5"/>
          <c:spPr>
            <a:ln w="25400" cap="rnd">
              <a:noFill/>
              <a:round/>
            </a:ln>
            <a:effectLst/>
          </c:spPr>
          <c:marker>
            <c:symbol val="circle"/>
            <c:size val="9"/>
            <c:spPr>
              <a:solidFill>
                <a:srgbClr val="5EB2CD"/>
              </a:solidFill>
              <a:ln w="9525">
                <a:noFill/>
              </a:ln>
              <a:effectLst/>
            </c:spPr>
          </c:marker>
          <c:errBars>
            <c:errDir val="y"/>
            <c:errBarType val="minus"/>
            <c:errValType val="cust"/>
            <c:noEndCap val="1"/>
            <c:plus>
              <c:numLit>
                <c:formatCode>General</c:formatCode>
                <c:ptCount val="1"/>
                <c:pt idx="0">
                  <c:v>1</c:v>
                </c:pt>
              </c:numLit>
            </c:plus>
            <c:minus>
              <c:numRef>
                <c:f>Processing!$C$26</c:f>
                <c:numCache>
                  <c:formatCode>General</c:formatCode>
                  <c:ptCount val="1"/>
                  <c:pt idx="0">
                    <c:v>17694</c:v>
                  </c:pt>
                </c:numCache>
              </c:numRef>
            </c:minus>
            <c:spPr>
              <a:ln>
                <a:solidFill>
                  <a:schemeClr val="tx1">
                    <a:lumMod val="75000"/>
                    <a:lumOff val="25000"/>
                  </a:schemeClr>
                </a:solidFill>
              </a:ln>
            </c:spPr>
          </c:errBars>
          <c:errBars>
            <c:errDir val="x"/>
            <c:errBarType val="minus"/>
            <c:errValType val="cust"/>
            <c:noEndCap val="1"/>
            <c:plus>
              <c:numLit>
                <c:formatCode>General</c:formatCode>
                <c:ptCount val="1"/>
                <c:pt idx="0">
                  <c:v>1</c:v>
                </c:pt>
              </c:numLit>
            </c:plus>
            <c:minus>
              <c:numRef>
                <c:f>Processing!$B$26</c:f>
                <c:numCache>
                  <c:formatCode>General</c:formatCode>
                  <c:ptCount val="1"/>
                  <c:pt idx="0">
                    <c:v>9.5000000000000001E-2</c:v>
                  </c:pt>
                </c:numCache>
              </c:numRef>
            </c:minus>
            <c:spPr>
              <a:ln>
                <a:solidFill>
                  <a:schemeClr val="tx1">
                    <a:lumMod val="75000"/>
                    <a:lumOff val="25000"/>
                  </a:schemeClr>
                </a:solidFill>
              </a:ln>
            </c:spPr>
          </c:errBars>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6-783B-40ED-9092-C17DE80AF1DF}"/>
            </c:ext>
          </c:extLst>
        </c:ser>
        <c:ser>
          <c:idx val="5"/>
          <c:order val="6"/>
          <c:spPr>
            <a:ln w="25400" cap="rnd">
              <a:noFill/>
              <a:round/>
            </a:ln>
            <a:effectLst/>
          </c:spPr>
          <c:marker>
            <c:symbol val="circle"/>
            <c:size val="8"/>
            <c:spPr>
              <a:solidFill>
                <a:srgbClr val="AD27FE"/>
              </a:solidFill>
              <a:ln w="9525">
                <a:noFill/>
              </a:ln>
              <a:effectLst/>
            </c:spPr>
          </c:marker>
          <c:errBars>
            <c:errDir val="y"/>
            <c:errBarType val="minus"/>
            <c:errValType val="cust"/>
            <c:noEndCap val="1"/>
            <c:plus>
              <c:numLit>
                <c:formatCode>General</c:formatCode>
                <c:ptCount val="1"/>
                <c:pt idx="0">
                  <c:v>0</c:v>
                </c:pt>
              </c:numLit>
            </c:plus>
            <c:minus>
              <c:numRef>
                <c:f>Processing!$C$24</c:f>
                <c:numCache>
                  <c:formatCode>General</c:formatCode>
                  <c:ptCount val="1"/>
                  <c:pt idx="0">
                    <c:v>13750</c:v>
                  </c:pt>
                </c:numCache>
              </c:numRef>
            </c:minus>
            <c:spPr>
              <a:ln>
                <a:solidFill>
                  <a:schemeClr val="tx1">
                    <a:lumMod val="75000"/>
                    <a:lumOff val="25000"/>
                  </a:schemeClr>
                </a:solidFill>
              </a:ln>
            </c:spPr>
          </c:errBars>
          <c:errBars>
            <c:errDir val="x"/>
            <c:errBarType val="both"/>
            <c:errValType val="cust"/>
            <c:noEndCap val="1"/>
            <c:plus>
              <c:numLit>
                <c:formatCode>General</c:formatCode>
                <c:ptCount val="1"/>
                <c:pt idx="0">
                  <c:v>0</c:v>
                </c:pt>
              </c:numLit>
            </c:plus>
            <c:minus>
              <c:numRef>
                <c:f>Processing!$B$24</c:f>
                <c:numCache>
                  <c:formatCode>General</c:formatCode>
                  <c:ptCount val="1"/>
                  <c:pt idx="0">
                    <c:v>0.05</c:v>
                  </c:pt>
                </c:numCache>
              </c:numRef>
            </c:minus>
            <c:spPr>
              <a:ln>
                <a:solidFill>
                  <a:schemeClr val="tx1">
                    <a:lumMod val="75000"/>
                    <a:lumOff val="25000"/>
                  </a:schemeClr>
                </a:solidFill>
              </a:ln>
            </c:spPr>
          </c:errBars>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7-783B-40ED-9092-C17DE80AF1DF}"/>
            </c:ext>
          </c:extLst>
        </c:ser>
        <c:ser>
          <c:idx val="7"/>
          <c:order val="7"/>
          <c:spPr>
            <a:ln w="25400" cap="rnd">
              <a:noFill/>
              <a:round/>
            </a:ln>
            <a:effectLst/>
          </c:spPr>
          <c:marker>
            <c:symbol val="circle"/>
            <c:size val="7"/>
            <c:spPr>
              <a:solidFill>
                <a:srgbClr val="FBF1BD"/>
              </a:solidFill>
              <a:ln w="9525">
                <a:noFill/>
              </a:ln>
              <a:effectLst/>
            </c:spPr>
          </c:marker>
          <c:errBars>
            <c:errDir val="x"/>
            <c:errBarType val="minus"/>
            <c:errValType val="cust"/>
            <c:noEndCap val="1"/>
            <c:plus>
              <c:numLit>
                <c:formatCode>General</c:formatCode>
                <c:ptCount val="1"/>
                <c:pt idx="0">
                  <c:v>0</c:v>
                </c:pt>
              </c:numLit>
            </c:plus>
            <c:minus>
              <c:numRef>
                <c:f>Processing!$B$25</c:f>
                <c:numCache>
                  <c:formatCode>General</c:formatCode>
                  <c:ptCount val="1"/>
                  <c:pt idx="0">
                    <c:v>7.0000000000000007E-2</c:v>
                  </c:pt>
                </c:numCache>
              </c:numRef>
            </c:minus>
            <c:spPr>
              <a:ln>
                <a:solidFill>
                  <a:schemeClr val="tx1">
                    <a:lumMod val="75000"/>
                    <a:lumOff val="25000"/>
                  </a:schemeClr>
                </a:solidFill>
              </a:ln>
            </c:spPr>
          </c:errBars>
          <c:errBars>
            <c:errDir val="y"/>
            <c:errBarType val="minus"/>
            <c:errValType val="cust"/>
            <c:noEndCap val="1"/>
            <c:plus>
              <c:numLit>
                <c:formatCode>General</c:formatCode>
                <c:ptCount val="1"/>
                <c:pt idx="0">
                  <c:v>1</c:v>
                </c:pt>
              </c:numLit>
            </c:plus>
            <c:minus>
              <c:numRef>
                <c:f>Processing!$C$25</c:f>
                <c:numCache>
                  <c:formatCode>General</c:formatCode>
                  <c:ptCount val="1"/>
                  <c:pt idx="0">
                    <c:v>6498</c:v>
                  </c:pt>
                </c:numCache>
              </c:numRef>
            </c:minus>
            <c:spPr>
              <a:ln>
                <a:solidFill>
                  <a:schemeClr val="tx1">
                    <a:lumMod val="75000"/>
                    <a:lumOff val="25000"/>
                  </a:schemeClr>
                </a:solidFill>
              </a:ln>
            </c:spPr>
          </c:errBars>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8-783B-40ED-9092-C17DE80AF1DF}"/>
            </c:ext>
          </c:extLst>
        </c:ser>
        <c:dLbls>
          <c:showLegendKey val="0"/>
          <c:showVal val="0"/>
          <c:showCatName val="0"/>
          <c:showSerName val="0"/>
          <c:showPercent val="0"/>
          <c:showBubbleSize val="0"/>
        </c:dLbls>
        <c:axId val="2108640815"/>
        <c:axId val="363615919"/>
      </c:scatterChart>
      <c:valAx>
        <c:axId val="2108640815"/>
        <c:scaling>
          <c:orientation val="minMax"/>
        </c:scaling>
        <c:delete val="0"/>
        <c:axPos val="b"/>
        <c:numFmt formatCode="0%" sourceLinked="1"/>
        <c:majorTickMark val="out"/>
        <c:minorTickMark val="none"/>
        <c:tickLblPos val="nextTo"/>
        <c:txPr>
          <a:bodyPr/>
          <a:lstStyle/>
          <a:p>
            <a:pPr>
              <a:defRPr>
                <a:solidFill>
                  <a:srgbClr val="BFCDE4"/>
                </a:solidFill>
              </a:defRPr>
            </a:pPr>
            <a:endParaRPr lang="ru-RU"/>
          </a:p>
        </c:txPr>
        <c:crossAx val="363615919"/>
        <c:crosses val="autoZero"/>
        <c:crossBetween val="midCat"/>
        <c:majorUnit val="1.0000000000000002E-2"/>
      </c:valAx>
      <c:valAx>
        <c:axId val="363615919"/>
        <c:scaling>
          <c:orientation val="minMax"/>
        </c:scaling>
        <c:delete val="0"/>
        <c:axPos val="l"/>
        <c:numFmt formatCode="_-[$$-409]* #,##0_ ;_-[$$-409]* \-#,##0\ ;_-[$$-409]* &quot;-&quot;??_ ;_-@_ " sourceLinked="1"/>
        <c:majorTickMark val="out"/>
        <c:minorTickMark val="none"/>
        <c:tickLblPos val="nextTo"/>
        <c:txPr>
          <a:bodyPr/>
          <a:lstStyle/>
          <a:p>
            <a:pPr>
              <a:defRPr>
                <a:solidFill>
                  <a:srgbClr val="BFCDE4"/>
                </a:solidFill>
              </a:defRPr>
            </a:pPr>
            <a:endParaRPr lang="ru-RU"/>
          </a:p>
        </c:txPr>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56661131182193925"/>
          <c:y val="0.84698632024143572"/>
          <c:w val="0.43145950742676659"/>
          <c:h val="8.8742741674154385E-2"/>
        </c:manualLayout>
      </c:layout>
      <c:overlay val="0"/>
      <c:txPr>
        <a:bodyPr/>
        <a:lstStyle/>
        <a:p>
          <a:pPr>
            <a:defRPr sz="1200">
              <a:solidFill>
                <a:srgbClr val="BFCDE4"/>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55E7F9"/>
                  </a:gs>
                  <a:gs pos="65000">
                    <a:srgbClr val="0C68BE"/>
                  </a:gs>
                </a:gsLst>
                <a:path path="circle">
                  <a:fillToRect l="100000" t="100000"/>
                </a:path>
                <a:tileRect r="-100000" b="-100000"/>
              </a:gradFill>
              <a:ln w="19050">
                <a:noFill/>
              </a:ln>
              <a:effectLst/>
            </c:spPr>
            <c:extLst>
              <c:ext xmlns:c16="http://schemas.microsoft.com/office/drawing/2014/chart" uri="{C3380CC4-5D6E-409C-BE32-E72D297353CC}">
                <c16:uniqueId val="{0000000B-7417-475D-A5EC-DEDD6CBCA77D}"/>
              </c:ext>
            </c:extLst>
          </c:dPt>
          <c:dPt>
            <c:idx val="1"/>
            <c:bubble3D val="0"/>
            <c:spPr>
              <a:solidFill>
                <a:srgbClr val="3A3D47"/>
              </a:solidFill>
              <a:ln w="19050">
                <a:noFill/>
              </a:ln>
              <a:effectLst/>
            </c:spPr>
            <c:extLst>
              <c:ext xmlns:c16="http://schemas.microsoft.com/office/drawing/2014/chart" uri="{C3380CC4-5D6E-409C-BE32-E72D297353CC}">
                <c16:uniqueId val="{0000000D-7417-475D-A5EC-DEDD6CBCA77D}"/>
              </c:ext>
            </c:extLst>
          </c:dPt>
          <c:val>
            <c:numRef>
              <c:f>Processing!$B$31:$C$31</c:f>
              <c:numCache>
                <c:formatCode>0%</c:formatCode>
                <c:ptCount val="2"/>
                <c:pt idx="0">
                  <c:v>0.64992233009708733</c:v>
                </c:pt>
                <c:pt idx="1">
                  <c:v>0.35007766990291261</c:v>
                </c:pt>
              </c:numCache>
            </c:numRef>
          </c:val>
          <c:extLst>
            <c:ext xmlns:c16="http://schemas.microsoft.com/office/drawing/2014/chart" uri="{C3380CC4-5D6E-409C-BE32-E72D297353CC}">
              <c16:uniqueId val="{0000000E-7417-475D-A5EC-DEDD6CBCA77D}"/>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0C68BE"/>
                </a:solidFill>
                <a:ln w="9525">
                  <a:solidFill>
                    <a:srgbClr val="0C68BE"/>
                  </a:solidFill>
                </a:ln>
                <a:effectLst/>
              </c:spPr>
            </c:marker>
            <c:bubble3D val="0"/>
            <c:extLst>
              <c:ext xmlns:c16="http://schemas.microsoft.com/office/drawing/2014/chart" uri="{C3380CC4-5D6E-409C-BE32-E72D297353CC}">
                <c16:uniqueId val="{00000010-7417-475D-A5EC-DEDD6CBCA77D}"/>
              </c:ext>
            </c:extLst>
          </c:dPt>
          <c:dPt>
            <c:idx val="1"/>
            <c:marker>
              <c:symbol val="circle"/>
              <c:size val="17"/>
              <c:spPr>
                <a:solidFill>
                  <a:srgbClr val="0C68BE"/>
                </a:solidFill>
                <a:ln w="22225">
                  <a:solidFill>
                    <a:schemeClr val="bg1"/>
                  </a:solidFill>
                </a:ln>
                <a:effectLst>
                  <a:outerShdw blurRad="50800" dist="38100" dir="5400000" algn="t" rotWithShape="0">
                    <a:prstClr val="black">
                      <a:alpha val="40000"/>
                    </a:prstClr>
                  </a:outerShdw>
                </a:effectLst>
              </c:spPr>
            </c:marker>
            <c:bubble3D val="0"/>
            <c:spPr>
              <a:ln w="25400" cap="rnd">
                <a:noFill/>
                <a:round/>
              </a:ln>
              <a:effectLst>
                <a:outerShdw blurRad="50800" dist="38100" dir="5400000" algn="t" rotWithShape="0">
                  <a:prstClr val="black">
                    <a:alpha val="40000"/>
                  </a:prstClr>
                </a:outerShdw>
              </a:effectLst>
            </c:spPr>
            <c:extLst>
              <c:ext xmlns:c16="http://schemas.microsoft.com/office/drawing/2014/chart" uri="{C3380CC4-5D6E-409C-BE32-E72D297353CC}">
                <c16:uniqueId val="{00000012-7417-475D-A5EC-DEDD6CBCA77D}"/>
              </c:ext>
            </c:extLst>
          </c:dPt>
          <c:xVal>
            <c:numRef>
              <c:f>Processing!$D$31:$D$32</c:f>
              <c:numCache>
                <c:formatCode>General</c:formatCode>
                <c:ptCount val="2"/>
                <c:pt idx="0">
                  <c:v>0</c:v>
                </c:pt>
                <c:pt idx="1">
                  <c:v>-0.80873005038639234</c:v>
                </c:pt>
              </c:numCache>
            </c:numRef>
          </c:xVal>
          <c:yVal>
            <c:numRef>
              <c:f>Processing!$E$31:$E$32</c:f>
              <c:numCache>
                <c:formatCode>General</c:formatCode>
                <c:ptCount val="2"/>
                <c:pt idx="0">
                  <c:v>1</c:v>
                </c:pt>
                <c:pt idx="1">
                  <c:v>-0.58817999422117651</c:v>
                </c:pt>
              </c:numCache>
            </c:numRef>
          </c:yVal>
          <c:smooth val="0"/>
          <c:extLst>
            <c:ext xmlns:c16="http://schemas.microsoft.com/office/drawing/2014/chart" uri="{C3380CC4-5D6E-409C-BE32-E72D297353CC}">
              <c16:uniqueId val="{00000013-7417-475D-A5EC-DEDD6CBCA77D}"/>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69524117968539E-2"/>
          <c:y val="4.7718722659667541E-2"/>
          <c:w val="0.89698128993515913"/>
          <c:h val="0.84256415864683576"/>
        </c:manualLayout>
      </c:layout>
      <c:barChart>
        <c:barDir val="col"/>
        <c:grouping val="clustered"/>
        <c:varyColors val="0"/>
        <c:ser>
          <c:idx val="2"/>
          <c:order val="0"/>
          <c:spPr>
            <a:solidFill>
              <a:srgbClr val="3A3F50"/>
            </a:solidFill>
          </c:spPr>
          <c:invertIfNegative val="0"/>
          <c:val>
            <c:numRef>
              <c:f>Processing!$T$26:$T$56</c:f>
              <c:numCache>
                <c:formatCode>General</c:formatCode>
                <c:ptCount val="31"/>
                <c:pt idx="0">
                  <c:v>74443</c:v>
                </c:pt>
                <c:pt idx="1">
                  <c:v>72807</c:v>
                </c:pt>
                <c:pt idx="2">
                  <c:v>72807</c:v>
                </c:pt>
                <c:pt idx="3">
                  <c:v>72807</c:v>
                </c:pt>
                <c:pt idx="4">
                  <c:v>72807</c:v>
                </c:pt>
                <c:pt idx="5">
                  <c:v>72807</c:v>
                </c:pt>
                <c:pt idx="6">
                  <c:v>81746</c:v>
                </c:pt>
                <c:pt idx="7">
                  <c:v>81746</c:v>
                </c:pt>
                <c:pt idx="8">
                  <c:v>81746</c:v>
                </c:pt>
                <c:pt idx="9">
                  <c:v>81746</c:v>
                </c:pt>
                <c:pt idx="10">
                  <c:v>81746</c:v>
                </c:pt>
                <c:pt idx="11">
                  <c:v>81746</c:v>
                </c:pt>
                <c:pt idx="12">
                  <c:v>81746</c:v>
                </c:pt>
                <c:pt idx="13">
                  <c:v>81746</c:v>
                </c:pt>
                <c:pt idx="14">
                  <c:v>78246</c:v>
                </c:pt>
                <c:pt idx="15">
                  <c:v>59862</c:v>
                </c:pt>
                <c:pt idx="16">
                  <c:v>59862</c:v>
                </c:pt>
                <c:pt idx="17">
                  <c:v>59862</c:v>
                </c:pt>
                <c:pt idx="18">
                  <c:v>59862</c:v>
                </c:pt>
                <c:pt idx="19">
                  <c:v>59862</c:v>
                </c:pt>
                <c:pt idx="20">
                  <c:v>59862</c:v>
                </c:pt>
                <c:pt idx="21">
                  <c:v>59862</c:v>
                </c:pt>
                <c:pt idx="22">
                  <c:v>69253</c:v>
                </c:pt>
                <c:pt idx="23">
                  <c:v>66942</c:v>
                </c:pt>
                <c:pt idx="24">
                  <c:v>66942</c:v>
                </c:pt>
                <c:pt idx="25">
                  <c:v>66942</c:v>
                </c:pt>
                <c:pt idx="26">
                  <c:v>66942</c:v>
                </c:pt>
                <c:pt idx="27">
                  <c:v>66942</c:v>
                </c:pt>
                <c:pt idx="28">
                  <c:v>66942</c:v>
                </c:pt>
                <c:pt idx="29">
                  <c:v>66942</c:v>
                </c:pt>
                <c:pt idx="30">
                  <c:v>0</c:v>
                </c:pt>
              </c:numCache>
            </c:numRef>
          </c:val>
          <c:extLst>
            <c:ext xmlns:c16="http://schemas.microsoft.com/office/drawing/2014/chart" uri="{C3380CC4-5D6E-409C-BE32-E72D297353CC}">
              <c16:uniqueId val="{00000000-8124-4EA2-8DFB-0243E96DC6A1}"/>
            </c:ext>
          </c:extLst>
        </c:ser>
        <c:ser>
          <c:idx val="0"/>
          <c:order val="1"/>
          <c:spPr>
            <a:gradFill>
              <a:gsLst>
                <a:gs pos="0">
                  <a:srgbClr val="55E7F9"/>
                </a:gs>
                <a:gs pos="100000">
                  <a:srgbClr val="0C68BE"/>
                </a:gs>
              </a:gsLst>
              <a:lin ang="5400000" scaled="1"/>
            </a:gradFill>
          </c:spPr>
          <c:invertIfNegative val="0"/>
          <c:cat>
            <c:strRef>
              <c:f>Processing!$H$26:$H$56</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Processing!$R$26:$R$56</c:f>
              <c:numCache>
                <c:formatCode>_-[$$-409]* #,##0_ ;_-[$$-409]* \-#,##0\ ;_-[$$-409]* "-"??_ ;_-@_ </c:formatCode>
                <c:ptCount val="31"/>
                <c:pt idx="0">
                  <c:v>74443</c:v>
                </c:pt>
                <c:pt idx="1">
                  <c:v>72807</c:v>
                </c:pt>
                <c:pt idx="2">
                  <c:v>72807</c:v>
                </c:pt>
                <c:pt idx="3">
                  <c:v>72807</c:v>
                </c:pt>
                <c:pt idx="4">
                  <c:v>72807</c:v>
                </c:pt>
                <c:pt idx="5">
                  <c:v>72807</c:v>
                </c:pt>
                <c:pt idx="6">
                  <c:v>81746</c:v>
                </c:pt>
                <c:pt idx="7">
                  <c:v>81746</c:v>
                </c:pt>
                <c:pt idx="8">
                  <c:v>81746</c:v>
                </c:pt>
                <c:pt idx="9">
                  <c:v>81746</c:v>
                </c:pt>
                <c:pt idx="10">
                  <c:v>81746</c:v>
                </c:pt>
                <c:pt idx="11">
                  <c:v>81746</c:v>
                </c:pt>
                <c:pt idx="12">
                  <c:v>81746</c:v>
                </c:pt>
                <c:pt idx="13">
                  <c:v>81746</c:v>
                </c:pt>
                <c:pt idx="14">
                  <c:v>78246</c:v>
                </c:pt>
                <c:pt idx="15">
                  <c:v>59862</c:v>
                </c:pt>
                <c:pt idx="16">
                  <c:v>59862</c:v>
                </c:pt>
                <c:pt idx="17">
                  <c:v>59862</c:v>
                </c:pt>
                <c:pt idx="18">
                  <c:v>59862</c:v>
                </c:pt>
                <c:pt idx="19">
                  <c:v>59862</c:v>
                </c:pt>
                <c:pt idx="20">
                  <c:v>59862</c:v>
                </c:pt>
                <c:pt idx="21">
                  <c:v>59862</c:v>
                </c:pt>
                <c:pt idx="22">
                  <c:v>69253</c:v>
                </c:pt>
                <c:pt idx="23">
                  <c:v>66942</c:v>
                </c:pt>
                <c:pt idx="24">
                  <c:v>66942</c:v>
                </c:pt>
                <c:pt idx="25">
                  <c:v>66942</c:v>
                </c:pt>
                <c:pt idx="26">
                  <c:v>66942</c:v>
                </c:pt>
                <c:pt idx="27">
                  <c:v>66942</c:v>
                </c:pt>
                <c:pt idx="28">
                  <c:v>66942</c:v>
                </c:pt>
                <c:pt idx="29">
                  <c:v>66942</c:v>
                </c:pt>
                <c:pt idx="30">
                  <c:v>#N/A</c:v>
                </c:pt>
              </c:numCache>
            </c:numRef>
          </c:val>
          <c:extLst>
            <c:ext xmlns:c16="http://schemas.microsoft.com/office/drawing/2014/chart" uri="{C3380CC4-5D6E-409C-BE32-E72D297353CC}">
              <c16:uniqueId val="{00000001-8124-4EA2-8DFB-0243E96DC6A1}"/>
            </c:ext>
          </c:extLst>
        </c:ser>
        <c:dLbls>
          <c:showLegendKey val="0"/>
          <c:showVal val="0"/>
          <c:showCatName val="0"/>
          <c:showSerName val="0"/>
          <c:showPercent val="0"/>
          <c:showBubbleSize val="0"/>
        </c:dLbls>
        <c:gapWidth val="150"/>
        <c:overlap val="100"/>
        <c:axId val="1851983647"/>
        <c:axId val="1474135967"/>
      </c:barChart>
      <c:lineChart>
        <c:grouping val="standard"/>
        <c:varyColors val="0"/>
        <c:ser>
          <c:idx val="1"/>
          <c:order val="2"/>
          <c:spPr>
            <a:ln w="22225">
              <a:solidFill>
                <a:srgbClr val="FE2827"/>
              </a:solidFill>
            </a:ln>
          </c:spPr>
          <c:marker>
            <c:symbol val="square"/>
            <c:size val="2"/>
            <c:spPr>
              <a:solidFill>
                <a:srgbClr val="FE2827"/>
              </a:solidFill>
              <a:ln>
                <a:noFill/>
              </a:ln>
            </c:spPr>
          </c:marker>
          <c:val>
            <c:numRef>
              <c:f>Processing!$S$26:$S$56</c:f>
              <c:numCache>
                <c:formatCode>_-[$$-409]* #,##0_ ;_-[$$-409]* \-#,##0\ ;_-[$$-409]* "-"??_ ;_-@_ </c:formatCode>
                <c:ptCount val="31"/>
                <c:pt idx="0">
                  <c:v>36058</c:v>
                </c:pt>
                <c:pt idx="1">
                  <c:v>36058</c:v>
                </c:pt>
                <c:pt idx="2">
                  <c:v>36058</c:v>
                </c:pt>
                <c:pt idx="3">
                  <c:v>36058</c:v>
                </c:pt>
                <c:pt idx="4">
                  <c:v>36058</c:v>
                </c:pt>
                <c:pt idx="5">
                  <c:v>36058</c:v>
                </c:pt>
                <c:pt idx="6">
                  <c:v>36058</c:v>
                </c:pt>
                <c:pt idx="7">
                  <c:v>36058</c:v>
                </c:pt>
                <c:pt idx="8">
                  <c:v>36058</c:v>
                </c:pt>
                <c:pt idx="9">
                  <c:v>36058</c:v>
                </c:pt>
                <c:pt idx="10">
                  <c:v>36058</c:v>
                </c:pt>
                <c:pt idx="11">
                  <c:v>36058</c:v>
                </c:pt>
                <c:pt idx="12">
                  <c:v>36058</c:v>
                </c:pt>
                <c:pt idx="13">
                  <c:v>36058</c:v>
                </c:pt>
                <c:pt idx="14">
                  <c:v>36058</c:v>
                </c:pt>
                <c:pt idx="15">
                  <c:v>36058</c:v>
                </c:pt>
                <c:pt idx="16">
                  <c:v>36058</c:v>
                </c:pt>
                <c:pt idx="17">
                  <c:v>36058</c:v>
                </c:pt>
                <c:pt idx="18">
                  <c:v>36058</c:v>
                </c:pt>
                <c:pt idx="19">
                  <c:v>36058</c:v>
                </c:pt>
                <c:pt idx="20">
                  <c:v>36058</c:v>
                </c:pt>
                <c:pt idx="21">
                  <c:v>36058</c:v>
                </c:pt>
                <c:pt idx="22">
                  <c:v>36058</c:v>
                </c:pt>
                <c:pt idx="23">
                  <c:v>36058</c:v>
                </c:pt>
                <c:pt idx="24">
                  <c:v>36058</c:v>
                </c:pt>
                <c:pt idx="25">
                  <c:v>36058</c:v>
                </c:pt>
                <c:pt idx="26">
                  <c:v>36058</c:v>
                </c:pt>
                <c:pt idx="27">
                  <c:v>36058</c:v>
                </c:pt>
                <c:pt idx="28">
                  <c:v>36058</c:v>
                </c:pt>
                <c:pt idx="29">
                  <c:v>36058</c:v>
                </c:pt>
                <c:pt idx="30">
                  <c:v>#N/A</c:v>
                </c:pt>
              </c:numCache>
            </c:numRef>
          </c:val>
          <c:smooth val="0"/>
          <c:extLst>
            <c:ext xmlns:c16="http://schemas.microsoft.com/office/drawing/2014/chart" uri="{C3380CC4-5D6E-409C-BE32-E72D297353CC}">
              <c16:uniqueId val="{00000002-8124-4EA2-8DFB-0243E96DC6A1}"/>
            </c:ext>
          </c:extLst>
        </c:ser>
        <c:dLbls>
          <c:showLegendKey val="0"/>
          <c:showVal val="0"/>
          <c:showCatName val="0"/>
          <c:showSerName val="0"/>
          <c:showPercent val="0"/>
          <c:showBubbleSize val="0"/>
        </c:dLbls>
        <c:marker val="1"/>
        <c:smooth val="0"/>
        <c:axId val="1851983647"/>
        <c:axId val="1474135967"/>
      </c:lineChart>
      <c:catAx>
        <c:axId val="18519836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474135967"/>
        <c:crosses val="autoZero"/>
        <c:auto val="1"/>
        <c:lblAlgn val="ctr"/>
        <c:lblOffset val="100"/>
        <c:noMultiLvlLbl val="0"/>
      </c:catAx>
      <c:valAx>
        <c:axId val="14741359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ru-RU"/>
          </a:p>
        </c:txPr>
        <c:crossAx val="18519836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ln>
              <a:noFill/>
            </a:ln>
          </c:spPr>
          <c:dPt>
            <c:idx val="0"/>
            <c:bubble3D val="0"/>
            <c:spPr>
              <a:solidFill>
                <a:srgbClr val="AD27FE"/>
              </a:solidFill>
              <a:ln w="19050">
                <a:noFill/>
              </a:ln>
              <a:effectLst/>
            </c:spPr>
            <c:extLst>
              <c:ext xmlns:c16="http://schemas.microsoft.com/office/drawing/2014/chart" uri="{C3380CC4-5D6E-409C-BE32-E72D297353CC}">
                <c16:uniqueId val="{00000001-44B6-43AC-95EE-52F20CD7F3AC}"/>
              </c:ext>
            </c:extLst>
          </c:dPt>
          <c:dPt>
            <c:idx val="1"/>
            <c:bubble3D val="0"/>
            <c:spPr>
              <a:solidFill>
                <a:schemeClr val="accent2"/>
              </a:solidFill>
              <a:ln w="19050">
                <a:noFill/>
              </a:ln>
              <a:effectLst/>
            </c:spPr>
            <c:extLst>
              <c:ext xmlns:c16="http://schemas.microsoft.com/office/drawing/2014/chart" uri="{C3380CC4-5D6E-409C-BE32-E72D297353CC}">
                <c16:uniqueId val="{00000003-44B6-43AC-95EE-52F20CD7F3AC}"/>
              </c:ext>
            </c:extLst>
          </c:dPt>
          <c:dPt>
            <c:idx val="2"/>
            <c:bubble3D val="0"/>
            <c:spPr>
              <a:solidFill>
                <a:srgbClr val="FBF1BD"/>
              </a:solidFill>
              <a:ln w="19050">
                <a:noFill/>
              </a:ln>
              <a:effectLst/>
            </c:spPr>
            <c:extLst>
              <c:ext xmlns:c16="http://schemas.microsoft.com/office/drawing/2014/chart" uri="{C3380CC4-5D6E-409C-BE32-E72D297353CC}">
                <c16:uniqueId val="{00000005-44B6-43AC-95EE-52F20CD7F3AC}"/>
              </c:ext>
            </c:extLst>
          </c:dPt>
          <c:dPt>
            <c:idx val="3"/>
            <c:bubble3D val="0"/>
            <c:spPr>
              <a:solidFill>
                <a:srgbClr val="5EB2CD"/>
              </a:solidFill>
              <a:ln w="19050">
                <a:noFill/>
              </a:ln>
              <a:effectLst/>
            </c:spPr>
            <c:extLst>
              <c:ext xmlns:c16="http://schemas.microsoft.com/office/drawing/2014/chart" uri="{C3380CC4-5D6E-409C-BE32-E72D297353CC}">
                <c16:uniqueId val="{00000007-44B6-43AC-95EE-52F20CD7F3AC}"/>
              </c:ext>
            </c:extLst>
          </c:dPt>
          <c:dPt>
            <c:idx val="4"/>
            <c:bubble3D val="0"/>
            <c:spPr>
              <a:noFill/>
              <a:ln w="19050">
                <a:noFill/>
              </a:ln>
              <a:effectLst/>
            </c:spPr>
            <c:extLst>
              <c:ext xmlns:c16="http://schemas.microsoft.com/office/drawing/2014/chart" uri="{C3380CC4-5D6E-409C-BE32-E72D297353CC}">
                <c16:uniqueId val="{00000009-44B6-43AC-95EE-52F20CD7F3AC}"/>
              </c:ext>
            </c:extLst>
          </c:dPt>
          <c:dLbls>
            <c:dLbl>
              <c:idx val="4"/>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9-44B6-43AC-95EE-52F20CD7F3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val>
            <c:numRef>
              <c:f>Processing!$A$34:$E$34</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0A-44B6-43AC-95EE-52F20CD7F3AC}"/>
            </c:ext>
          </c:extLst>
        </c:ser>
        <c:ser>
          <c:idx val="2"/>
          <c:order val="2"/>
          <c:spPr>
            <a:ln>
              <a:noFill/>
            </a:ln>
          </c:spPr>
          <c:dPt>
            <c:idx val="0"/>
            <c:bubble3D val="0"/>
            <c:spPr>
              <a:noFill/>
              <a:ln w="19050">
                <a:noFill/>
              </a:ln>
              <a:effectLst/>
            </c:spPr>
            <c:extLst>
              <c:ext xmlns:c16="http://schemas.microsoft.com/office/drawing/2014/chart" uri="{C3380CC4-5D6E-409C-BE32-E72D297353CC}">
                <c16:uniqueId val="{0000000C-44B6-43AC-95EE-52F20CD7F3AC}"/>
              </c:ext>
            </c:extLst>
          </c:dPt>
          <c:dPt>
            <c:idx val="1"/>
            <c:bubble3D val="0"/>
            <c:spPr>
              <a:solidFill>
                <a:schemeClr val="accent2"/>
              </a:solidFill>
              <a:ln w="19050">
                <a:noFill/>
              </a:ln>
              <a:effectLst/>
            </c:spPr>
            <c:extLst>
              <c:ext xmlns:c16="http://schemas.microsoft.com/office/drawing/2014/chart" uri="{C3380CC4-5D6E-409C-BE32-E72D297353CC}">
                <c16:uniqueId val="{0000000E-44B6-43AC-95EE-52F20CD7F3AC}"/>
              </c:ext>
            </c:extLst>
          </c:dPt>
          <c:dPt>
            <c:idx val="2"/>
            <c:bubble3D val="0"/>
            <c:spPr>
              <a:noFill/>
              <a:ln w="19050">
                <a:noFill/>
              </a:ln>
              <a:effectLst/>
            </c:spPr>
            <c:extLst>
              <c:ext xmlns:c16="http://schemas.microsoft.com/office/drawing/2014/chart" uri="{C3380CC4-5D6E-409C-BE32-E72D297353CC}">
                <c16:uniqueId val="{00000010-44B6-43AC-95EE-52F20CD7F3AC}"/>
              </c:ext>
            </c:extLst>
          </c:dPt>
          <c:dPt>
            <c:idx val="3"/>
            <c:bubble3D val="0"/>
            <c:spPr>
              <a:noFill/>
              <a:ln w="19050">
                <a:noFill/>
              </a:ln>
              <a:effectLst/>
            </c:spPr>
            <c:extLst>
              <c:ext xmlns:c16="http://schemas.microsoft.com/office/drawing/2014/chart" uri="{C3380CC4-5D6E-409C-BE32-E72D297353CC}">
                <c16:uniqueId val="{00000012-44B6-43AC-95EE-52F20CD7F3AC}"/>
              </c:ext>
            </c:extLst>
          </c:dPt>
          <c:dPt>
            <c:idx val="4"/>
            <c:bubble3D val="0"/>
            <c:spPr>
              <a:noFill/>
              <a:ln w="19050">
                <a:noFill/>
              </a:ln>
              <a:effectLst/>
            </c:spPr>
            <c:extLst>
              <c:ext xmlns:c16="http://schemas.microsoft.com/office/drawing/2014/chart" uri="{C3380CC4-5D6E-409C-BE32-E72D297353CC}">
                <c16:uniqueId val="{00000014-44B6-43AC-95EE-52F20CD7F3AC}"/>
              </c:ext>
            </c:extLst>
          </c:dPt>
          <c:val>
            <c:numRef>
              <c:f>Processing!$A$35:$E$35</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15-44B6-43AC-95EE-52F20CD7F3AC}"/>
            </c:ext>
          </c:extLst>
        </c:ser>
        <c:dLbls>
          <c:showLegendKey val="0"/>
          <c:showVal val="0"/>
          <c:showCatName val="0"/>
          <c:showSerName val="0"/>
          <c:showPercent val="0"/>
          <c:showBubbleSize val="0"/>
          <c:showLeaderLines val="1"/>
        </c:dLbls>
        <c:firstSliceAng val="0"/>
        <c:holeSize val="45"/>
      </c:doughnutChar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17-44B6-43AC-95EE-52F20CD7F3AC}"/>
              </c:ext>
            </c:extLst>
          </c:dPt>
          <c:dPt>
            <c:idx val="1"/>
            <c:bubble3D val="0"/>
            <c:spPr>
              <a:gradFill>
                <a:gsLst>
                  <a:gs pos="2000">
                    <a:srgbClr val="00FFFF"/>
                  </a:gs>
                  <a:gs pos="79000">
                    <a:srgbClr val="009999"/>
                  </a:gs>
                </a:gsLst>
                <a:path path="circle">
                  <a:fillToRect l="100000" b="100000"/>
                </a:path>
              </a:gradFill>
              <a:ln w="19050">
                <a:noFill/>
              </a:ln>
              <a:effectLst/>
            </c:spPr>
            <c:extLst>
              <c:ext xmlns:c16="http://schemas.microsoft.com/office/drawing/2014/chart" uri="{C3380CC4-5D6E-409C-BE32-E72D297353CC}">
                <c16:uniqueId val="{00000019-44B6-43AC-95EE-52F20CD7F3AC}"/>
              </c:ext>
            </c:extLst>
          </c:dPt>
          <c:dPt>
            <c:idx val="2"/>
            <c:bubble3D val="0"/>
            <c:spPr>
              <a:noFill/>
              <a:ln w="19050">
                <a:noFill/>
              </a:ln>
              <a:effectLst/>
            </c:spPr>
            <c:extLst>
              <c:ext xmlns:c16="http://schemas.microsoft.com/office/drawing/2014/chart" uri="{C3380CC4-5D6E-409C-BE32-E72D297353CC}">
                <c16:uniqueId val="{0000001B-44B6-43AC-95EE-52F20CD7F3AC}"/>
              </c:ext>
            </c:extLst>
          </c:dPt>
          <c:dPt>
            <c:idx val="3"/>
            <c:bubble3D val="0"/>
            <c:spPr>
              <a:noFill/>
              <a:ln w="19050">
                <a:noFill/>
              </a:ln>
              <a:effectLst/>
            </c:spPr>
            <c:extLst>
              <c:ext xmlns:c16="http://schemas.microsoft.com/office/drawing/2014/chart" uri="{C3380CC4-5D6E-409C-BE32-E72D297353CC}">
                <c16:uniqueId val="{0000001D-44B6-43AC-95EE-52F20CD7F3AC}"/>
              </c:ext>
            </c:extLst>
          </c:dPt>
          <c:dPt>
            <c:idx val="4"/>
            <c:bubble3D val="0"/>
            <c:spPr>
              <a:noFill/>
              <a:ln w="19050">
                <a:noFill/>
              </a:ln>
              <a:effectLst/>
            </c:spPr>
            <c:extLst>
              <c:ext xmlns:c16="http://schemas.microsoft.com/office/drawing/2014/chart" uri="{C3380CC4-5D6E-409C-BE32-E72D297353CC}">
                <c16:uniqueId val="{0000001F-44B6-43AC-95EE-52F20CD7F3AC}"/>
              </c:ext>
            </c:extLst>
          </c:dPt>
          <c:val>
            <c:numRef>
              <c:f>Processing!$A$33:$E$33</c:f>
              <c:numCache>
                <c:formatCode>0%</c:formatCode>
                <c:ptCount val="5"/>
                <c:pt idx="0">
                  <c:v>0.13349514563106796</c:v>
                </c:pt>
                <c:pt idx="1">
                  <c:v>0.28155339805825241</c:v>
                </c:pt>
                <c:pt idx="2">
                  <c:v>6.3087378640776695E-2</c:v>
                </c:pt>
                <c:pt idx="3">
                  <c:v>0.17178640776699028</c:v>
                </c:pt>
                <c:pt idx="4">
                  <c:v>0.35007766990291261</c:v>
                </c:pt>
              </c:numCache>
            </c:numRef>
          </c:val>
          <c:extLst>
            <c:ext xmlns:c16="http://schemas.microsoft.com/office/drawing/2014/chart" uri="{C3380CC4-5D6E-409C-BE32-E72D297353CC}">
              <c16:uniqueId val="{00000020-44B6-43AC-95EE-52F20CD7F3AC}"/>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7938222948337E-2"/>
          <c:y val="7.6182651855247904E-2"/>
          <c:w val="0.44879772539560964"/>
          <c:h val="0.77292420665264505"/>
        </c:manualLayout>
      </c:layout>
      <c:scatterChart>
        <c:scatterStyle val="lineMarker"/>
        <c:varyColors val="0"/>
        <c:ser>
          <c:idx val="0"/>
          <c:order val="0"/>
          <c:tx>
            <c:strRef>
              <c:f>Processing!$A$18</c:f>
              <c:strCache>
                <c:ptCount val="1"/>
                <c:pt idx="0">
                  <c:v>Mortgage</c:v>
                </c:pt>
              </c:strCache>
            </c:strRef>
          </c:tx>
          <c:spPr>
            <a:ln w="19050" cap="rnd">
              <a:noFill/>
              <a:round/>
            </a:ln>
            <a:effectLst>
              <a:outerShdw blurRad="50800" dist="38100" dir="2700000" algn="tl" rotWithShape="0">
                <a:prstClr val="black">
                  <a:alpha val="40000"/>
                </a:prstClr>
              </a:outerShdw>
            </a:effectLst>
          </c:spPr>
          <c:marker>
            <c:symbol val="circle"/>
            <c:size val="50"/>
            <c:spPr>
              <a:solidFill>
                <a:srgbClr val="43ADA9">
                  <a:alpha val="30000"/>
                </a:srgbClr>
              </a:solidFill>
              <a:ln w="9525">
                <a:solidFill>
                  <a:srgbClr val="43ADA9"/>
                </a:solidFill>
              </a:ln>
              <a:effectLst>
                <a:outerShdw blurRad="50800" dist="38100" dir="2700000" algn="tl" rotWithShape="0">
                  <a:prstClr val="black">
                    <a:alpha val="40000"/>
                  </a:prstClr>
                </a:outerShdw>
              </a:effectLst>
            </c:spPr>
          </c:marker>
          <c:dPt>
            <c:idx val="0"/>
            <c:bubble3D val="0"/>
            <c:extLst>
              <c:ext xmlns:c16="http://schemas.microsoft.com/office/drawing/2014/chart" uri="{C3380CC4-5D6E-409C-BE32-E72D297353CC}">
                <c16:uniqueId val="{00000000-194E-49FC-A3F3-B3DAD8803C3D}"/>
              </c:ext>
            </c:extLst>
          </c:dPt>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1-194E-49FC-A3F3-B3DAD8803C3D}"/>
            </c:ext>
          </c:extLst>
        </c:ser>
        <c:ser>
          <c:idx val="1"/>
          <c:order val="1"/>
          <c:tx>
            <c:strRef>
              <c:f>Processing!$A$19</c:f>
              <c:strCache>
                <c:ptCount val="1"/>
                <c:pt idx="0">
                  <c:v>Credit Card</c:v>
                </c:pt>
              </c:strCache>
            </c:strRef>
          </c:tx>
          <c:spPr>
            <a:ln w="25400" cap="rnd">
              <a:noFill/>
              <a:round/>
            </a:ln>
            <a:effectLst>
              <a:outerShdw blurRad="50800" dist="38100" dir="2700000" algn="tl" rotWithShape="0">
                <a:prstClr val="black">
                  <a:alpha val="40000"/>
                </a:prstClr>
              </a:outerShdw>
            </a:effectLst>
          </c:spPr>
          <c:marker>
            <c:symbol val="circle"/>
            <c:size val="40"/>
            <c:spPr>
              <a:solidFill>
                <a:srgbClr val="5EB2CD">
                  <a:alpha val="30000"/>
                </a:srgbClr>
              </a:solidFill>
              <a:ln w="9525">
                <a:solidFill>
                  <a:srgbClr val="5EB2CD"/>
                </a:solidFill>
              </a:ln>
              <a:effectLst>
                <a:outerShdw blurRad="50800" dist="38100" dir="2700000" algn="tl" rotWithShape="0">
                  <a:prstClr val="black">
                    <a:alpha val="40000"/>
                  </a:prstClr>
                </a:outerShdw>
              </a:effectLst>
            </c:spPr>
          </c:marker>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2-194E-49FC-A3F3-B3DAD8803C3D}"/>
            </c:ext>
          </c:extLst>
        </c:ser>
        <c:ser>
          <c:idx val="2"/>
          <c:order val="2"/>
          <c:tx>
            <c:strRef>
              <c:f>Processing!$A$20</c:f>
              <c:strCache>
                <c:ptCount val="1"/>
                <c:pt idx="0">
                  <c:v>Car Leasing</c:v>
                </c:pt>
              </c:strCache>
            </c:strRef>
          </c:tx>
          <c:spPr>
            <a:ln w="25400" cap="rnd">
              <a:noFill/>
              <a:round/>
            </a:ln>
            <a:effectLst>
              <a:outerShdw blurRad="50800" dist="38100" dir="2700000" algn="tl" rotWithShape="0">
                <a:prstClr val="black">
                  <a:alpha val="40000"/>
                </a:prstClr>
              </a:outerShdw>
            </a:effectLst>
          </c:spPr>
          <c:marker>
            <c:symbol val="circle"/>
            <c:size val="35"/>
            <c:spPr>
              <a:solidFill>
                <a:srgbClr val="AD27FE">
                  <a:alpha val="30000"/>
                </a:srgbClr>
              </a:solidFill>
              <a:ln w="9525">
                <a:solidFill>
                  <a:srgbClr val="AD27FE"/>
                </a:solidFill>
              </a:ln>
              <a:effectLst>
                <a:outerShdw blurRad="50800" dist="38100" dir="2700000" algn="tl" rotWithShape="0">
                  <a:prstClr val="black">
                    <a:alpha val="40000"/>
                  </a:prstClr>
                </a:outerShdw>
              </a:effectLst>
            </c:spPr>
          </c:marker>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3-194E-49FC-A3F3-B3DAD8803C3D}"/>
            </c:ext>
          </c:extLst>
        </c:ser>
        <c:ser>
          <c:idx val="6"/>
          <c:order val="3"/>
          <c:tx>
            <c:strRef>
              <c:f>Processing!$A$21</c:f>
              <c:strCache>
                <c:ptCount val="1"/>
                <c:pt idx="0">
                  <c:v>Consumer Credit</c:v>
                </c:pt>
              </c:strCache>
            </c:strRef>
          </c:tx>
          <c:spPr>
            <a:ln w="25400" cap="rnd">
              <a:noFill/>
              <a:round/>
            </a:ln>
            <a:effectLst>
              <a:outerShdw blurRad="50800" dist="38100" dir="2700000" algn="tl" rotWithShape="0">
                <a:prstClr val="black">
                  <a:alpha val="40000"/>
                </a:prstClr>
              </a:outerShdw>
            </a:effectLst>
          </c:spPr>
          <c:marker>
            <c:symbol val="circle"/>
            <c:size val="25"/>
            <c:spPr>
              <a:solidFill>
                <a:srgbClr val="FBF1BD">
                  <a:alpha val="29804"/>
                </a:srgbClr>
              </a:solidFill>
              <a:ln w="9525">
                <a:solidFill>
                  <a:srgbClr val="FBF1BD">
                    <a:alpha val="94000"/>
                  </a:srgbClr>
                </a:solidFill>
              </a:ln>
              <a:effectLst>
                <a:outerShdw blurRad="50800" dist="38100" dir="2700000" algn="tl" rotWithShape="0">
                  <a:prstClr val="black">
                    <a:alpha val="40000"/>
                  </a:prstClr>
                </a:outerShdw>
              </a:effectLst>
            </c:spPr>
          </c:marker>
          <c:dPt>
            <c:idx val="0"/>
            <c:marker>
              <c:spPr>
                <a:solidFill>
                  <a:srgbClr val="FBF1BD">
                    <a:alpha val="29804"/>
                  </a:srgbClr>
                </a:solidFill>
                <a:ln w="9525">
                  <a:solidFill>
                    <a:srgbClr val="F3D43B">
                      <a:alpha val="93725"/>
                    </a:srgbClr>
                  </a:solidFill>
                </a:ln>
                <a:effectLst>
                  <a:outerShdw blurRad="50800" dist="38100" dir="2700000" algn="tl" rotWithShape="0">
                    <a:prstClr val="black">
                      <a:alpha val="40000"/>
                    </a:prstClr>
                  </a:outerShdw>
                </a:effectLst>
              </c:spPr>
            </c:marker>
            <c:bubble3D val="0"/>
            <c:extLst>
              <c:ext xmlns:c16="http://schemas.microsoft.com/office/drawing/2014/chart" uri="{C3380CC4-5D6E-409C-BE32-E72D297353CC}">
                <c16:uniqueId val="{00000009-194E-49FC-A3F3-B3DAD8803C3D}"/>
              </c:ext>
            </c:extLst>
          </c:dPt>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4-194E-49FC-A3F3-B3DAD8803C3D}"/>
            </c:ext>
          </c:extLst>
        </c:ser>
        <c:ser>
          <c:idx val="3"/>
          <c:order val="4"/>
          <c:spPr>
            <a:ln w="25400" cap="rnd">
              <a:noFill/>
              <a:round/>
            </a:ln>
            <a:effectLst/>
          </c:spPr>
          <c:marker>
            <c:symbol val="circle"/>
            <c:size val="10"/>
            <c:spPr>
              <a:solidFill>
                <a:srgbClr val="43ADA9"/>
              </a:solidFill>
              <a:ln w="9525">
                <a:noFill/>
              </a:ln>
              <a:effectLst/>
            </c:spPr>
          </c:marker>
          <c:errBars>
            <c:errDir val="x"/>
            <c:errBarType val="minus"/>
            <c:errValType val="cust"/>
            <c:noEndCap val="1"/>
            <c:plus>
              <c:numLit>
                <c:formatCode>General</c:formatCode>
                <c:ptCount val="1"/>
                <c:pt idx="0">
                  <c:v>0</c:v>
                </c:pt>
              </c:numLit>
            </c:plus>
            <c:minus>
              <c:numRef>
                <c:f>Processing!$B$23</c:f>
                <c:numCache>
                  <c:formatCode>General</c:formatCode>
                  <c:ptCount val="1"/>
                  <c:pt idx="0">
                    <c:v>0.03</c:v>
                  </c:pt>
                </c:numCache>
              </c:numRef>
            </c:minus>
            <c:spPr>
              <a:ln>
                <a:solidFill>
                  <a:schemeClr val="bg1">
                    <a:lumMod val="85000"/>
                  </a:schemeClr>
                </a:solidFill>
              </a:ln>
            </c:spPr>
          </c:errBars>
          <c:errBars>
            <c:errDir val="y"/>
            <c:errBarType val="minus"/>
            <c:errValType val="cust"/>
            <c:noEndCap val="1"/>
            <c:plus>
              <c:numLit>
                <c:formatCode>General</c:formatCode>
                <c:ptCount val="1"/>
                <c:pt idx="0">
                  <c:v>1</c:v>
                </c:pt>
              </c:numLit>
            </c:plus>
            <c:minus>
              <c:numRef>
                <c:f>Processing!$C$23</c:f>
                <c:numCache>
                  <c:formatCode>General</c:formatCode>
                  <c:ptCount val="1"/>
                  <c:pt idx="0">
                    <c:v>29000</c:v>
                  </c:pt>
                </c:numCache>
              </c:numRef>
            </c:minus>
            <c:spPr>
              <a:ln>
                <a:solidFill>
                  <a:schemeClr val="bg1">
                    <a:lumMod val="85000"/>
                  </a:schemeClr>
                </a:solidFill>
              </a:ln>
            </c:spPr>
          </c:errBars>
          <c:xVal>
            <c:numRef>
              <c:f>Processing!$B$18</c:f>
              <c:numCache>
                <c:formatCode>0%</c:formatCode>
                <c:ptCount val="1"/>
                <c:pt idx="0">
                  <c:v>0.03</c:v>
                </c:pt>
              </c:numCache>
            </c:numRef>
          </c:xVal>
          <c:yVal>
            <c:numRef>
              <c:f>Processing!$C$18</c:f>
              <c:numCache>
                <c:formatCode>_-[$$-409]* #,##0_ ;_-[$$-409]* \-#,##0\ ;_-[$$-409]* "-"??_ ;_-@_ </c:formatCode>
                <c:ptCount val="1"/>
                <c:pt idx="0">
                  <c:v>29000</c:v>
                </c:pt>
              </c:numCache>
            </c:numRef>
          </c:yVal>
          <c:smooth val="0"/>
          <c:extLst>
            <c:ext xmlns:c16="http://schemas.microsoft.com/office/drawing/2014/chart" uri="{C3380CC4-5D6E-409C-BE32-E72D297353CC}">
              <c16:uniqueId val="{00000005-194E-49FC-A3F3-B3DAD8803C3D}"/>
            </c:ext>
          </c:extLst>
        </c:ser>
        <c:ser>
          <c:idx val="4"/>
          <c:order val="5"/>
          <c:spPr>
            <a:ln w="25400" cap="rnd">
              <a:noFill/>
              <a:round/>
            </a:ln>
            <a:effectLst/>
          </c:spPr>
          <c:marker>
            <c:symbol val="circle"/>
            <c:size val="9"/>
            <c:spPr>
              <a:solidFill>
                <a:srgbClr val="5EB2CD"/>
              </a:solidFill>
              <a:ln w="9525">
                <a:noFill/>
              </a:ln>
              <a:effectLst/>
            </c:spPr>
          </c:marker>
          <c:errBars>
            <c:errDir val="y"/>
            <c:errBarType val="minus"/>
            <c:errValType val="cust"/>
            <c:noEndCap val="1"/>
            <c:plus>
              <c:numLit>
                <c:formatCode>General</c:formatCode>
                <c:ptCount val="1"/>
                <c:pt idx="0">
                  <c:v>1</c:v>
                </c:pt>
              </c:numLit>
            </c:plus>
            <c:minus>
              <c:numRef>
                <c:f>Processing!$C$26</c:f>
                <c:numCache>
                  <c:formatCode>General</c:formatCode>
                  <c:ptCount val="1"/>
                  <c:pt idx="0">
                    <c:v>17694</c:v>
                  </c:pt>
                </c:numCache>
              </c:numRef>
            </c:minus>
            <c:spPr>
              <a:ln>
                <a:solidFill>
                  <a:schemeClr val="bg1">
                    <a:lumMod val="85000"/>
                  </a:schemeClr>
                </a:solidFill>
              </a:ln>
            </c:spPr>
          </c:errBars>
          <c:errBars>
            <c:errDir val="x"/>
            <c:errBarType val="minus"/>
            <c:errValType val="cust"/>
            <c:noEndCap val="1"/>
            <c:plus>
              <c:numLit>
                <c:formatCode>General</c:formatCode>
                <c:ptCount val="1"/>
                <c:pt idx="0">
                  <c:v>1</c:v>
                </c:pt>
              </c:numLit>
            </c:plus>
            <c:minus>
              <c:numRef>
                <c:f>Processing!$B$26</c:f>
                <c:numCache>
                  <c:formatCode>General</c:formatCode>
                  <c:ptCount val="1"/>
                  <c:pt idx="0">
                    <c:v>9.5000000000000001E-2</c:v>
                  </c:pt>
                </c:numCache>
              </c:numRef>
            </c:minus>
            <c:spPr>
              <a:ln>
                <a:solidFill>
                  <a:schemeClr val="bg1">
                    <a:lumMod val="85000"/>
                  </a:schemeClr>
                </a:solidFill>
              </a:ln>
            </c:spPr>
          </c:errBars>
          <c:xVal>
            <c:numRef>
              <c:f>Processing!$B$19</c:f>
              <c:numCache>
                <c:formatCode>0%</c:formatCode>
                <c:ptCount val="1"/>
                <c:pt idx="0">
                  <c:v>9.5000000000000001E-2</c:v>
                </c:pt>
              </c:numCache>
            </c:numRef>
          </c:xVal>
          <c:yVal>
            <c:numRef>
              <c:f>Processing!$C$19</c:f>
              <c:numCache>
                <c:formatCode>_-[$$-409]* #,##0_ ;_-[$$-409]* \-#,##0\ ;_-[$$-409]* "-"??_ ;_-@_ </c:formatCode>
                <c:ptCount val="1"/>
                <c:pt idx="0">
                  <c:v>17694</c:v>
                </c:pt>
              </c:numCache>
            </c:numRef>
          </c:yVal>
          <c:smooth val="0"/>
          <c:extLst>
            <c:ext xmlns:c16="http://schemas.microsoft.com/office/drawing/2014/chart" uri="{C3380CC4-5D6E-409C-BE32-E72D297353CC}">
              <c16:uniqueId val="{00000006-194E-49FC-A3F3-B3DAD8803C3D}"/>
            </c:ext>
          </c:extLst>
        </c:ser>
        <c:ser>
          <c:idx val="5"/>
          <c:order val="6"/>
          <c:spPr>
            <a:ln w="25400" cap="rnd">
              <a:noFill/>
              <a:round/>
            </a:ln>
            <a:effectLst/>
          </c:spPr>
          <c:marker>
            <c:symbol val="circle"/>
            <c:size val="8"/>
            <c:spPr>
              <a:solidFill>
                <a:srgbClr val="AD27FE"/>
              </a:solidFill>
              <a:ln w="9525">
                <a:noFill/>
              </a:ln>
              <a:effectLst/>
            </c:spPr>
          </c:marker>
          <c:errBars>
            <c:errDir val="y"/>
            <c:errBarType val="minus"/>
            <c:errValType val="cust"/>
            <c:noEndCap val="1"/>
            <c:plus>
              <c:numLit>
                <c:formatCode>General</c:formatCode>
                <c:ptCount val="1"/>
                <c:pt idx="0">
                  <c:v>0</c:v>
                </c:pt>
              </c:numLit>
            </c:plus>
            <c:minus>
              <c:numRef>
                <c:f>Processing!$C$24</c:f>
                <c:numCache>
                  <c:formatCode>General</c:formatCode>
                  <c:ptCount val="1"/>
                  <c:pt idx="0">
                    <c:v>13750</c:v>
                  </c:pt>
                </c:numCache>
              </c:numRef>
            </c:minus>
            <c:spPr>
              <a:ln>
                <a:solidFill>
                  <a:schemeClr val="bg1">
                    <a:lumMod val="85000"/>
                  </a:schemeClr>
                </a:solidFill>
              </a:ln>
            </c:spPr>
          </c:errBars>
          <c:errBars>
            <c:errDir val="x"/>
            <c:errBarType val="both"/>
            <c:errValType val="cust"/>
            <c:noEndCap val="1"/>
            <c:plus>
              <c:numLit>
                <c:formatCode>General</c:formatCode>
                <c:ptCount val="1"/>
                <c:pt idx="0">
                  <c:v>0</c:v>
                </c:pt>
              </c:numLit>
            </c:plus>
            <c:minus>
              <c:numRef>
                <c:f>Processing!$B$24</c:f>
                <c:numCache>
                  <c:formatCode>General</c:formatCode>
                  <c:ptCount val="1"/>
                  <c:pt idx="0">
                    <c:v>0.05</c:v>
                  </c:pt>
                </c:numCache>
              </c:numRef>
            </c:minus>
            <c:spPr>
              <a:ln>
                <a:solidFill>
                  <a:schemeClr val="bg1">
                    <a:lumMod val="85000"/>
                  </a:schemeClr>
                </a:solidFill>
              </a:ln>
            </c:spPr>
          </c:errBars>
          <c:xVal>
            <c:numRef>
              <c:f>Processing!$B$20</c:f>
              <c:numCache>
                <c:formatCode>0%</c:formatCode>
                <c:ptCount val="1"/>
                <c:pt idx="0">
                  <c:v>0.05</c:v>
                </c:pt>
              </c:numCache>
            </c:numRef>
          </c:xVal>
          <c:yVal>
            <c:numRef>
              <c:f>Processing!$C$20</c:f>
              <c:numCache>
                <c:formatCode>_-[$$-409]* #,##0_ ;_-[$$-409]* \-#,##0\ ;_-[$$-409]* "-"??_ ;_-@_ </c:formatCode>
                <c:ptCount val="1"/>
                <c:pt idx="0">
                  <c:v>13750</c:v>
                </c:pt>
              </c:numCache>
            </c:numRef>
          </c:yVal>
          <c:smooth val="0"/>
          <c:extLst>
            <c:ext xmlns:c16="http://schemas.microsoft.com/office/drawing/2014/chart" uri="{C3380CC4-5D6E-409C-BE32-E72D297353CC}">
              <c16:uniqueId val="{00000007-194E-49FC-A3F3-B3DAD8803C3D}"/>
            </c:ext>
          </c:extLst>
        </c:ser>
        <c:ser>
          <c:idx val="7"/>
          <c:order val="7"/>
          <c:spPr>
            <a:ln w="25400" cap="rnd">
              <a:noFill/>
              <a:round/>
            </a:ln>
            <a:effectLst/>
          </c:spPr>
          <c:marker>
            <c:symbol val="circle"/>
            <c:size val="7"/>
            <c:spPr>
              <a:solidFill>
                <a:srgbClr val="FBF1BD"/>
              </a:solidFill>
              <a:ln w="9525">
                <a:noFill/>
              </a:ln>
              <a:effectLst/>
            </c:spPr>
          </c:marker>
          <c:errBars>
            <c:errDir val="x"/>
            <c:errBarType val="minus"/>
            <c:errValType val="cust"/>
            <c:noEndCap val="1"/>
            <c:plus>
              <c:numLit>
                <c:formatCode>General</c:formatCode>
                <c:ptCount val="1"/>
                <c:pt idx="0">
                  <c:v>0</c:v>
                </c:pt>
              </c:numLit>
            </c:plus>
            <c:minus>
              <c:numRef>
                <c:f>Processing!$B$25</c:f>
                <c:numCache>
                  <c:formatCode>General</c:formatCode>
                  <c:ptCount val="1"/>
                  <c:pt idx="0">
                    <c:v>7.0000000000000007E-2</c:v>
                  </c:pt>
                </c:numCache>
              </c:numRef>
            </c:minus>
            <c:spPr>
              <a:ln>
                <a:solidFill>
                  <a:schemeClr val="bg1">
                    <a:lumMod val="85000"/>
                  </a:schemeClr>
                </a:solidFill>
              </a:ln>
            </c:spPr>
          </c:errBars>
          <c:errBars>
            <c:errDir val="y"/>
            <c:errBarType val="minus"/>
            <c:errValType val="cust"/>
            <c:noEndCap val="1"/>
            <c:plus>
              <c:numLit>
                <c:formatCode>General</c:formatCode>
                <c:ptCount val="1"/>
                <c:pt idx="0">
                  <c:v>1</c:v>
                </c:pt>
              </c:numLit>
            </c:plus>
            <c:minus>
              <c:numRef>
                <c:f>Processing!$C$25</c:f>
                <c:numCache>
                  <c:formatCode>General</c:formatCode>
                  <c:ptCount val="1"/>
                  <c:pt idx="0">
                    <c:v>6498</c:v>
                  </c:pt>
                </c:numCache>
              </c:numRef>
            </c:minus>
            <c:spPr>
              <a:ln>
                <a:solidFill>
                  <a:schemeClr val="bg1">
                    <a:lumMod val="85000"/>
                  </a:schemeClr>
                </a:solidFill>
              </a:ln>
            </c:spPr>
          </c:errBars>
          <c:xVal>
            <c:numRef>
              <c:f>Processing!$B$21</c:f>
              <c:numCache>
                <c:formatCode>0%</c:formatCode>
                <c:ptCount val="1"/>
                <c:pt idx="0">
                  <c:v>7.0000000000000007E-2</c:v>
                </c:pt>
              </c:numCache>
            </c:numRef>
          </c:xVal>
          <c:yVal>
            <c:numRef>
              <c:f>Processing!$C$21</c:f>
              <c:numCache>
                <c:formatCode>_-[$$-409]* #,##0_ ;_-[$$-409]* \-#,##0\ ;_-[$$-409]* "-"??_ ;_-@_ </c:formatCode>
                <c:ptCount val="1"/>
                <c:pt idx="0">
                  <c:v>6498</c:v>
                </c:pt>
              </c:numCache>
            </c:numRef>
          </c:yVal>
          <c:smooth val="0"/>
          <c:extLst>
            <c:ext xmlns:c16="http://schemas.microsoft.com/office/drawing/2014/chart" uri="{C3380CC4-5D6E-409C-BE32-E72D297353CC}">
              <c16:uniqueId val="{00000008-194E-49FC-A3F3-B3DAD8803C3D}"/>
            </c:ext>
          </c:extLst>
        </c:ser>
        <c:dLbls>
          <c:showLegendKey val="0"/>
          <c:showVal val="0"/>
          <c:showCatName val="0"/>
          <c:showSerName val="0"/>
          <c:showPercent val="0"/>
          <c:showBubbleSize val="0"/>
        </c:dLbls>
        <c:axId val="2108640815"/>
        <c:axId val="363615919"/>
      </c:scatterChart>
      <c:valAx>
        <c:axId val="2108640815"/>
        <c:scaling>
          <c:orientation val="minMax"/>
        </c:scaling>
        <c:delete val="0"/>
        <c:axPos val="b"/>
        <c:numFmt formatCode="0%" sourceLinked="1"/>
        <c:majorTickMark val="out"/>
        <c:minorTickMark val="none"/>
        <c:tickLblPos val="nextTo"/>
        <c:txPr>
          <a:bodyPr/>
          <a:lstStyle/>
          <a:p>
            <a:pPr>
              <a:defRPr>
                <a:solidFill>
                  <a:schemeClr val="tx1">
                    <a:lumMod val="65000"/>
                    <a:lumOff val="35000"/>
                  </a:schemeClr>
                </a:solidFill>
              </a:defRPr>
            </a:pPr>
            <a:endParaRPr lang="ru-RU"/>
          </a:p>
        </c:txPr>
        <c:crossAx val="363615919"/>
        <c:crosses val="autoZero"/>
        <c:crossBetween val="midCat"/>
        <c:majorUnit val="1.0000000000000002E-2"/>
      </c:valAx>
      <c:valAx>
        <c:axId val="363615919"/>
        <c:scaling>
          <c:orientation val="minMax"/>
        </c:scaling>
        <c:delete val="0"/>
        <c:axPos val="l"/>
        <c:numFmt formatCode="_-[$$-409]* #,##0_ ;_-[$$-409]* \-#,##0\ ;_-[$$-409]* &quot;-&quot;??_ ;_-@_ " sourceLinked="1"/>
        <c:majorTickMark val="out"/>
        <c:minorTickMark val="none"/>
        <c:tickLblPos val="nextTo"/>
        <c:txPr>
          <a:bodyPr/>
          <a:lstStyle/>
          <a:p>
            <a:pPr>
              <a:defRPr>
                <a:solidFill>
                  <a:schemeClr val="tx1">
                    <a:lumMod val="65000"/>
                    <a:lumOff val="35000"/>
                  </a:schemeClr>
                </a:solidFill>
              </a:defRPr>
            </a:pPr>
            <a:endParaRPr lang="ru-RU"/>
          </a:p>
        </c:txPr>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56661131182193925"/>
          <c:y val="0.84698632024143572"/>
          <c:w val="0.43145950742676659"/>
          <c:h val="8.8742741674154385E-2"/>
        </c:manualLayout>
      </c:layout>
      <c:overlay val="0"/>
      <c:txPr>
        <a:bodyPr/>
        <a:lstStyle/>
        <a:p>
          <a:pPr>
            <a:defRPr sz="1200">
              <a:solidFill>
                <a:schemeClr val="tx1">
                  <a:lumMod val="65000"/>
                  <a:lumOff val="3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55E7F9"/>
                  </a:gs>
                  <a:gs pos="65000">
                    <a:srgbClr val="0C68BE"/>
                  </a:gs>
                </a:gsLst>
                <a:path path="circle">
                  <a:fillToRect l="100000" t="100000"/>
                </a:path>
                <a:tileRect r="-100000" b="-100000"/>
              </a:gradFill>
              <a:ln w="19050">
                <a:noFill/>
              </a:ln>
              <a:effectLst/>
            </c:spPr>
            <c:extLst>
              <c:ext xmlns:c16="http://schemas.microsoft.com/office/drawing/2014/chart" uri="{C3380CC4-5D6E-409C-BE32-E72D297353CC}">
                <c16:uniqueId val="{00000001-5DB3-4A4C-96F5-2E229542654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5DB3-4A4C-96F5-2E2295426540}"/>
              </c:ext>
            </c:extLst>
          </c:dPt>
          <c:val>
            <c:numRef>
              <c:f>Processing!$B$31:$C$31</c:f>
              <c:numCache>
                <c:formatCode>0%</c:formatCode>
                <c:ptCount val="2"/>
                <c:pt idx="0">
                  <c:v>0.64992233009708733</c:v>
                </c:pt>
                <c:pt idx="1">
                  <c:v>0.35007766990291261</c:v>
                </c:pt>
              </c:numCache>
            </c:numRef>
          </c:val>
          <c:extLst>
            <c:ext xmlns:c16="http://schemas.microsoft.com/office/drawing/2014/chart" uri="{C3380CC4-5D6E-409C-BE32-E72D297353CC}">
              <c16:uniqueId val="{00000004-5DB3-4A4C-96F5-2E2295426540}"/>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0C68BE"/>
                </a:solidFill>
                <a:ln w="9525">
                  <a:solidFill>
                    <a:srgbClr val="0C68BE"/>
                  </a:solidFill>
                </a:ln>
                <a:effectLst/>
              </c:spPr>
            </c:marker>
            <c:bubble3D val="0"/>
            <c:extLst>
              <c:ext xmlns:c16="http://schemas.microsoft.com/office/drawing/2014/chart" uri="{C3380CC4-5D6E-409C-BE32-E72D297353CC}">
                <c16:uniqueId val="{00000005-5DB3-4A4C-96F5-2E2295426540}"/>
              </c:ext>
            </c:extLst>
          </c:dPt>
          <c:dPt>
            <c:idx val="1"/>
            <c:marker>
              <c:symbol val="circle"/>
              <c:size val="17"/>
              <c:spPr>
                <a:solidFill>
                  <a:srgbClr val="0C68BE"/>
                </a:solidFill>
                <a:ln w="22225">
                  <a:solidFill>
                    <a:schemeClr val="bg1"/>
                  </a:solidFill>
                </a:ln>
                <a:effectLst>
                  <a:outerShdw blurRad="50800" dist="38100" dir="5400000" algn="t" rotWithShape="0">
                    <a:prstClr val="black">
                      <a:alpha val="40000"/>
                    </a:prstClr>
                  </a:outerShdw>
                </a:effectLst>
              </c:spPr>
            </c:marker>
            <c:bubble3D val="0"/>
            <c:spPr>
              <a:ln w="25400" cap="rnd">
                <a:noFill/>
                <a:round/>
              </a:ln>
              <a:effectLst>
                <a:outerShdw blurRad="50800" dist="38100" dir="5400000" algn="t" rotWithShape="0">
                  <a:prstClr val="black">
                    <a:alpha val="40000"/>
                  </a:prstClr>
                </a:outerShdw>
              </a:effectLst>
            </c:spPr>
            <c:extLst>
              <c:ext xmlns:c16="http://schemas.microsoft.com/office/drawing/2014/chart" uri="{C3380CC4-5D6E-409C-BE32-E72D297353CC}">
                <c16:uniqueId val="{00000007-5DB3-4A4C-96F5-2E2295426540}"/>
              </c:ext>
            </c:extLst>
          </c:dPt>
          <c:xVal>
            <c:numRef>
              <c:f>Processing!$D$31:$D$32</c:f>
              <c:numCache>
                <c:formatCode>General</c:formatCode>
                <c:ptCount val="2"/>
                <c:pt idx="0">
                  <c:v>0</c:v>
                </c:pt>
                <c:pt idx="1">
                  <c:v>-0.80873005038639234</c:v>
                </c:pt>
              </c:numCache>
            </c:numRef>
          </c:xVal>
          <c:yVal>
            <c:numRef>
              <c:f>Processing!$E$31:$E$32</c:f>
              <c:numCache>
                <c:formatCode>General</c:formatCode>
                <c:ptCount val="2"/>
                <c:pt idx="0">
                  <c:v>1</c:v>
                </c:pt>
                <c:pt idx="1">
                  <c:v>-0.58817999422117651</c:v>
                </c:pt>
              </c:numCache>
            </c:numRef>
          </c:yVal>
          <c:smooth val="0"/>
          <c:extLst>
            <c:ext xmlns:c16="http://schemas.microsoft.com/office/drawing/2014/chart" uri="{C3380CC4-5D6E-409C-BE32-E72D297353CC}">
              <c16:uniqueId val="{00000008-5DB3-4A4C-96F5-2E2295426540}"/>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83356509458892E-2"/>
          <c:y val="3.9863770235740198E-2"/>
          <c:w val="0.95769490688395897"/>
          <c:h val="0.81075993874305907"/>
        </c:manualLayout>
      </c:layout>
      <c:doughnutChart>
        <c:varyColors val="1"/>
        <c:ser>
          <c:idx val="0"/>
          <c:order val="0"/>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01-343D-4B33-A2D3-D841484D6901}"/>
              </c:ext>
            </c:extLst>
          </c:dPt>
          <c:dPt>
            <c:idx val="1"/>
            <c:bubble3D val="0"/>
            <c:spPr>
              <a:solidFill>
                <a:srgbClr val="C4FEF9"/>
              </a:solidFill>
              <a:ln w="19050">
                <a:noFill/>
              </a:ln>
              <a:effectLst/>
            </c:spPr>
            <c:extLst>
              <c:ext xmlns:c16="http://schemas.microsoft.com/office/drawing/2014/chart" uri="{C3380CC4-5D6E-409C-BE32-E72D297353CC}">
                <c16:uniqueId val="{00000003-343D-4B33-A2D3-D841484D6901}"/>
              </c:ext>
            </c:extLst>
          </c:dPt>
          <c:dPt>
            <c:idx val="2"/>
            <c:bubble3D val="0"/>
            <c:spPr>
              <a:solidFill>
                <a:srgbClr val="C4FEF9">
                  <a:alpha val="20000"/>
                </a:srgbClr>
              </a:solidFill>
              <a:ln w="19050">
                <a:noFill/>
              </a:ln>
              <a:effectLst/>
            </c:spPr>
            <c:extLst>
              <c:ext xmlns:c16="http://schemas.microsoft.com/office/drawing/2014/chart" uri="{C3380CC4-5D6E-409C-BE32-E72D297353CC}">
                <c16:uniqueId val="{00000005-343D-4B33-A2D3-D841484D6901}"/>
              </c:ext>
            </c:extLst>
          </c:dPt>
          <c:dPt>
            <c:idx val="3"/>
            <c:bubble3D val="0"/>
            <c:spPr>
              <a:noFill/>
              <a:ln w="19050">
                <a:noFill/>
              </a:ln>
              <a:effectLst/>
            </c:spPr>
            <c:extLst>
              <c:ext xmlns:c16="http://schemas.microsoft.com/office/drawing/2014/chart" uri="{C3380CC4-5D6E-409C-BE32-E72D297353CC}">
                <c16:uniqueId val="{00000007-343D-4B33-A2D3-D841484D6901}"/>
              </c:ext>
            </c:extLst>
          </c:dPt>
          <c:val>
            <c:numRef>
              <c:f>Processing!$R$18:$R$21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08-343D-4B33-A2D3-D841484D6901}"/>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343D-4B33-A2D3-D841484D6901}"/>
              </c:ext>
            </c:extLst>
          </c:dPt>
          <c:dPt>
            <c:idx val="1"/>
            <c:bubble3D val="0"/>
            <c:spPr>
              <a:noFill/>
              <a:ln w="19050">
                <a:noFill/>
              </a:ln>
              <a:effectLst/>
            </c:spPr>
            <c:extLst>
              <c:ext xmlns:c16="http://schemas.microsoft.com/office/drawing/2014/chart" uri="{C3380CC4-5D6E-409C-BE32-E72D297353CC}">
                <c16:uniqueId val="{0000000C-343D-4B33-A2D3-D841484D6901}"/>
              </c:ext>
            </c:extLst>
          </c:dPt>
          <c:dPt>
            <c:idx val="2"/>
            <c:bubble3D val="0"/>
            <c:spPr>
              <a:noFill/>
              <a:ln w="19050">
                <a:noFill/>
              </a:ln>
              <a:effectLst/>
            </c:spPr>
            <c:extLst>
              <c:ext xmlns:c16="http://schemas.microsoft.com/office/drawing/2014/chart" uri="{C3380CC4-5D6E-409C-BE32-E72D297353CC}">
                <c16:uniqueId val="{0000000E-343D-4B33-A2D3-D841484D6901}"/>
              </c:ext>
            </c:extLst>
          </c:dPt>
          <c:dPt>
            <c:idx val="3"/>
            <c:bubble3D val="0"/>
            <c:spPr>
              <a:noFill/>
              <a:ln w="19050">
                <a:noFill/>
              </a:ln>
              <a:effectLst/>
            </c:spPr>
            <c:extLst>
              <c:ext xmlns:c16="http://schemas.microsoft.com/office/drawing/2014/chart" uri="{C3380CC4-5D6E-409C-BE32-E72D297353CC}">
                <c16:uniqueId val="{00000010-343D-4B33-A2D3-D841484D6901}"/>
              </c:ext>
            </c:extLst>
          </c:dPt>
          <c:val>
            <c:numRef>
              <c:f>Processing!$S$18:$S$21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11-343D-4B33-A2D3-D841484D6901}"/>
            </c:ext>
          </c:extLst>
        </c:ser>
        <c:ser>
          <c:idx val="2"/>
          <c:order val="2"/>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13-343D-4B33-A2D3-D841484D6901}"/>
              </c:ext>
            </c:extLst>
          </c:dPt>
          <c:dPt>
            <c:idx val="1"/>
            <c:bubble3D val="0"/>
            <c:spPr>
              <a:solidFill>
                <a:srgbClr val="C4FEF9"/>
              </a:solidFill>
              <a:ln w="19050">
                <a:noFill/>
              </a:ln>
              <a:effectLst/>
            </c:spPr>
            <c:extLst>
              <c:ext xmlns:c16="http://schemas.microsoft.com/office/drawing/2014/chart" uri="{C3380CC4-5D6E-409C-BE32-E72D297353CC}">
                <c16:uniqueId val="{00000015-343D-4B33-A2D3-D841484D6901}"/>
              </c:ext>
            </c:extLst>
          </c:dPt>
          <c:dPt>
            <c:idx val="2"/>
            <c:bubble3D val="0"/>
            <c:spPr>
              <a:solidFill>
                <a:srgbClr val="C4FEF9">
                  <a:alpha val="20000"/>
                </a:srgbClr>
              </a:solidFill>
              <a:ln w="19050">
                <a:noFill/>
              </a:ln>
              <a:effectLst/>
            </c:spPr>
            <c:extLst>
              <c:ext xmlns:c16="http://schemas.microsoft.com/office/drawing/2014/chart" uri="{C3380CC4-5D6E-409C-BE32-E72D297353CC}">
                <c16:uniqueId val="{00000017-343D-4B33-A2D3-D841484D6901}"/>
              </c:ext>
            </c:extLst>
          </c:dPt>
          <c:dPt>
            <c:idx val="3"/>
            <c:bubble3D val="0"/>
            <c:spPr>
              <a:noFill/>
              <a:ln w="19050">
                <a:noFill/>
              </a:ln>
              <a:effectLst/>
            </c:spPr>
            <c:extLst>
              <c:ext xmlns:c16="http://schemas.microsoft.com/office/drawing/2014/chart" uri="{C3380CC4-5D6E-409C-BE32-E72D297353CC}">
                <c16:uniqueId val="{00000019-343D-4B33-A2D3-D841484D6901}"/>
              </c:ext>
            </c:extLst>
          </c:dPt>
          <c:val>
            <c:numRef>
              <c:f>Processing!$T$18:$T$21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1A-343D-4B33-A2D3-D841484D6901}"/>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343D-4B33-A2D3-D841484D6901}"/>
              </c:ext>
            </c:extLst>
          </c:dPt>
          <c:dPt>
            <c:idx val="1"/>
            <c:bubble3D val="0"/>
            <c:spPr>
              <a:noFill/>
              <a:ln w="19050">
                <a:noFill/>
              </a:ln>
              <a:effectLst/>
            </c:spPr>
            <c:extLst>
              <c:ext xmlns:c16="http://schemas.microsoft.com/office/drawing/2014/chart" uri="{C3380CC4-5D6E-409C-BE32-E72D297353CC}">
                <c16:uniqueId val="{0000001E-343D-4B33-A2D3-D841484D6901}"/>
              </c:ext>
            </c:extLst>
          </c:dPt>
          <c:dPt>
            <c:idx val="2"/>
            <c:bubble3D val="0"/>
            <c:spPr>
              <a:noFill/>
              <a:ln w="19050">
                <a:noFill/>
              </a:ln>
              <a:effectLst/>
            </c:spPr>
            <c:extLst>
              <c:ext xmlns:c16="http://schemas.microsoft.com/office/drawing/2014/chart" uri="{C3380CC4-5D6E-409C-BE32-E72D297353CC}">
                <c16:uniqueId val="{00000020-343D-4B33-A2D3-D841484D6901}"/>
              </c:ext>
            </c:extLst>
          </c:dPt>
          <c:dPt>
            <c:idx val="3"/>
            <c:bubble3D val="0"/>
            <c:spPr>
              <a:noFill/>
              <a:ln w="19050">
                <a:noFill/>
              </a:ln>
              <a:effectLst/>
            </c:spPr>
            <c:extLst>
              <c:ext xmlns:c16="http://schemas.microsoft.com/office/drawing/2014/chart" uri="{C3380CC4-5D6E-409C-BE32-E72D297353CC}">
                <c16:uniqueId val="{00000022-343D-4B33-A2D3-D841484D6901}"/>
              </c:ext>
            </c:extLst>
          </c:dPt>
          <c:val>
            <c:numRef>
              <c:f>Processing!$U$18:$U$21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23-343D-4B33-A2D3-D841484D6901}"/>
            </c:ext>
          </c:extLst>
        </c:ser>
        <c:ser>
          <c:idx val="4"/>
          <c:order val="4"/>
          <c:dPt>
            <c:idx val="0"/>
            <c:bubble3D val="0"/>
            <c:spPr>
              <a:gradFill>
                <a:gsLst>
                  <a:gs pos="1000">
                    <a:srgbClr val="F28F33"/>
                  </a:gs>
                  <a:gs pos="76000">
                    <a:srgbClr val="FE2827"/>
                  </a:gs>
                </a:gsLst>
                <a:path path="circle">
                  <a:fillToRect l="100000" t="100000"/>
                </a:path>
              </a:gradFill>
              <a:effectLst/>
            </c:spPr>
            <c:extLst>
              <c:ext xmlns:c16="http://schemas.microsoft.com/office/drawing/2014/chart" uri="{C3380CC4-5D6E-409C-BE32-E72D297353CC}">
                <c16:uniqueId val="{00000025-343D-4B33-A2D3-D841484D6901}"/>
              </c:ext>
            </c:extLst>
          </c:dPt>
          <c:dPt>
            <c:idx val="1"/>
            <c:bubble3D val="0"/>
            <c:spPr>
              <a:solidFill>
                <a:srgbClr val="C4FEF9"/>
              </a:solidFill>
              <a:effectLst/>
            </c:spPr>
            <c:extLst>
              <c:ext xmlns:c16="http://schemas.microsoft.com/office/drawing/2014/chart" uri="{C3380CC4-5D6E-409C-BE32-E72D297353CC}">
                <c16:uniqueId val="{00000027-343D-4B33-A2D3-D841484D6901}"/>
              </c:ext>
            </c:extLst>
          </c:dPt>
          <c:dPt>
            <c:idx val="2"/>
            <c:bubble3D val="0"/>
            <c:spPr>
              <a:solidFill>
                <a:srgbClr val="C4FEF9">
                  <a:alpha val="20000"/>
                </a:srgbClr>
              </a:solidFill>
              <a:effectLst/>
            </c:spPr>
            <c:extLst>
              <c:ext xmlns:c16="http://schemas.microsoft.com/office/drawing/2014/chart" uri="{C3380CC4-5D6E-409C-BE32-E72D297353CC}">
                <c16:uniqueId val="{00000029-343D-4B33-A2D3-D841484D6901}"/>
              </c:ext>
            </c:extLst>
          </c:dPt>
          <c:dPt>
            <c:idx val="3"/>
            <c:bubble3D val="0"/>
            <c:spPr>
              <a:noFill/>
              <a:effectLst/>
            </c:spPr>
            <c:extLst>
              <c:ext xmlns:c16="http://schemas.microsoft.com/office/drawing/2014/chart" uri="{C3380CC4-5D6E-409C-BE32-E72D297353CC}">
                <c16:uniqueId val="{0000002B-343D-4B33-A2D3-D841484D6901}"/>
              </c:ext>
            </c:extLst>
          </c:dPt>
          <c:val>
            <c:numRef>
              <c:f>Processing!$V$18:$V$21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2C-343D-4B33-A2D3-D841484D6901}"/>
            </c:ext>
          </c:extLst>
        </c:ser>
        <c:ser>
          <c:idx val="5"/>
          <c:order val="5"/>
          <c:spPr>
            <a:noFill/>
          </c:spPr>
          <c:dPt>
            <c:idx val="0"/>
            <c:bubble3D val="0"/>
            <c:spPr>
              <a:noFill/>
              <a:effectLst/>
            </c:spPr>
            <c:extLst>
              <c:ext xmlns:c16="http://schemas.microsoft.com/office/drawing/2014/chart" uri="{C3380CC4-5D6E-409C-BE32-E72D297353CC}">
                <c16:uniqueId val="{0000002E-343D-4B33-A2D3-D841484D6901}"/>
              </c:ext>
            </c:extLst>
          </c:dPt>
          <c:dPt>
            <c:idx val="1"/>
            <c:bubble3D val="0"/>
            <c:spPr>
              <a:noFill/>
              <a:effectLst/>
            </c:spPr>
            <c:extLst>
              <c:ext xmlns:c16="http://schemas.microsoft.com/office/drawing/2014/chart" uri="{C3380CC4-5D6E-409C-BE32-E72D297353CC}">
                <c16:uniqueId val="{00000030-343D-4B33-A2D3-D841484D6901}"/>
              </c:ext>
            </c:extLst>
          </c:dPt>
          <c:dPt>
            <c:idx val="2"/>
            <c:bubble3D val="0"/>
            <c:spPr>
              <a:noFill/>
              <a:effectLst/>
            </c:spPr>
            <c:extLst>
              <c:ext xmlns:c16="http://schemas.microsoft.com/office/drawing/2014/chart" uri="{C3380CC4-5D6E-409C-BE32-E72D297353CC}">
                <c16:uniqueId val="{00000032-343D-4B33-A2D3-D841484D6901}"/>
              </c:ext>
            </c:extLst>
          </c:dPt>
          <c:dPt>
            <c:idx val="3"/>
            <c:bubble3D val="0"/>
            <c:spPr>
              <a:noFill/>
              <a:effectLst/>
            </c:spPr>
            <c:extLst>
              <c:ext xmlns:c16="http://schemas.microsoft.com/office/drawing/2014/chart" uri="{C3380CC4-5D6E-409C-BE32-E72D297353CC}">
                <c16:uniqueId val="{00000034-343D-4B33-A2D3-D841484D6901}"/>
              </c:ext>
            </c:extLst>
          </c:dPt>
          <c:val>
            <c:numRef>
              <c:f>Processing!$W$18:$W$21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35-343D-4B33-A2D3-D841484D6901}"/>
            </c:ext>
          </c:extLst>
        </c:ser>
        <c:ser>
          <c:idx val="6"/>
          <c:order val="6"/>
          <c:dPt>
            <c:idx val="0"/>
            <c:bubble3D val="0"/>
            <c:spPr>
              <a:gradFill flip="none" rotWithShape="1">
                <a:gsLst>
                  <a:gs pos="1000">
                    <a:srgbClr val="F28F33"/>
                  </a:gs>
                  <a:gs pos="76000">
                    <a:srgbClr val="FE2827"/>
                  </a:gs>
                </a:gsLst>
                <a:path path="circle">
                  <a:fillToRect l="100000" t="100000"/>
                </a:path>
                <a:tileRect r="-100000" b="-100000"/>
              </a:gradFill>
              <a:effectLst/>
            </c:spPr>
            <c:extLst>
              <c:ext xmlns:c16="http://schemas.microsoft.com/office/drawing/2014/chart" uri="{C3380CC4-5D6E-409C-BE32-E72D297353CC}">
                <c16:uniqueId val="{00000037-343D-4B33-A2D3-D841484D6901}"/>
              </c:ext>
            </c:extLst>
          </c:dPt>
          <c:dPt>
            <c:idx val="1"/>
            <c:bubble3D val="0"/>
            <c:spPr>
              <a:solidFill>
                <a:srgbClr val="C4FEF9"/>
              </a:solidFill>
              <a:effectLst/>
            </c:spPr>
            <c:extLst>
              <c:ext xmlns:c16="http://schemas.microsoft.com/office/drawing/2014/chart" uri="{C3380CC4-5D6E-409C-BE32-E72D297353CC}">
                <c16:uniqueId val="{00000039-343D-4B33-A2D3-D841484D6901}"/>
              </c:ext>
            </c:extLst>
          </c:dPt>
          <c:dPt>
            <c:idx val="2"/>
            <c:bubble3D val="0"/>
            <c:spPr>
              <a:solidFill>
                <a:srgbClr val="DABEF7">
                  <a:alpha val="20000"/>
                </a:srgbClr>
              </a:solidFill>
              <a:effectLst/>
            </c:spPr>
            <c:extLst>
              <c:ext xmlns:c16="http://schemas.microsoft.com/office/drawing/2014/chart" uri="{C3380CC4-5D6E-409C-BE32-E72D297353CC}">
                <c16:uniqueId val="{0000003B-343D-4B33-A2D3-D841484D6901}"/>
              </c:ext>
            </c:extLst>
          </c:dPt>
          <c:dPt>
            <c:idx val="3"/>
            <c:bubble3D val="0"/>
            <c:spPr>
              <a:noFill/>
              <a:effectLst/>
            </c:spPr>
            <c:extLst>
              <c:ext xmlns:c16="http://schemas.microsoft.com/office/drawing/2014/chart" uri="{C3380CC4-5D6E-409C-BE32-E72D297353CC}">
                <c16:uniqueId val="{0000003D-343D-4B33-A2D3-D841484D6901}"/>
              </c:ext>
            </c:extLst>
          </c:dPt>
          <c:val>
            <c:numRef>
              <c:f>Processing!$X$18:$X$21</c:f>
              <c:numCache>
                <c:formatCode>0%</c:formatCode>
                <c:ptCount val="4"/>
                <c:pt idx="0">
                  <c:v>0.62709090909090914</c:v>
                </c:pt>
                <c:pt idx="1">
                  <c:v>0.37290909090909086</c:v>
                </c:pt>
                <c:pt idx="2">
                  <c:v>0</c:v>
                </c:pt>
                <c:pt idx="3">
                  <c:v>0.34</c:v>
                </c:pt>
              </c:numCache>
            </c:numRef>
          </c:val>
          <c:extLst>
            <c:ext xmlns:c16="http://schemas.microsoft.com/office/drawing/2014/chart" uri="{C3380CC4-5D6E-409C-BE32-E72D297353CC}">
              <c16:uniqueId val="{0000003E-343D-4B33-A2D3-D841484D6901}"/>
            </c:ext>
          </c:extLst>
        </c:ser>
        <c:dLbls>
          <c:showLegendKey val="0"/>
          <c:showVal val="0"/>
          <c:showCatName val="0"/>
          <c:showSerName val="0"/>
          <c:showPercent val="0"/>
          <c:showBubbleSize val="0"/>
          <c:showLeaderLines val="1"/>
        </c:dLbls>
        <c:firstSliceAng val="0"/>
        <c:holeSize val="50"/>
      </c:doughnutChart>
      <c:doughnutChart>
        <c:varyColors val="1"/>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7"/>
                <c:order val="7"/>
                <c:tx>
                  <c:strRef>
                    <c:extLst>
                      <c:ext uri="{02D57815-91ED-43cb-92C2-25804820EDAC}">
                        <c15:formulaRef>
                          <c15:sqref>Processing!$R$13</c15:sqref>
                        </c15:formulaRef>
                      </c:ext>
                    </c:extLst>
                    <c:strCache>
                      <c:ptCount val="1"/>
                      <c:pt idx="0">
                        <c:v>Goal Decomposition</c:v>
                      </c:pt>
                    </c:strCache>
                  </c:strRef>
                </c:tx>
                <c:spPr>
                  <a:ln>
                    <a:noFill/>
                  </a:ln>
                </c:spPr>
                <c:dPt>
                  <c:idx val="0"/>
                  <c:bubble3D val="0"/>
                  <c:spPr>
                    <a:noFill/>
                    <a:ln w="19050">
                      <a:noFill/>
                    </a:ln>
                    <a:effectLst/>
                  </c:spPr>
                  <c:extLst>
                    <c:ext xmlns:c16="http://schemas.microsoft.com/office/drawing/2014/chart" uri="{C3380CC4-5D6E-409C-BE32-E72D297353CC}">
                      <c16:uniqueId val="{00000040-343D-4B33-A2D3-D841484D6901}"/>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43-343D-4B33-A2D3-D841484D6901}"/>
                    </c:ext>
                  </c:extLst>
                </c:dPt>
                <c:dPt>
                  <c:idx val="2"/>
                  <c:bubble3D val="0"/>
                  <c:spPr>
                    <a:noFill/>
                    <a:ln w="19050">
                      <a:noFill/>
                    </a:ln>
                    <a:effectLst/>
                  </c:spPr>
                  <c:extLst>
                    <c:ext xmlns:c16="http://schemas.microsoft.com/office/drawing/2014/chart" uri="{C3380CC4-5D6E-409C-BE32-E72D297353CC}">
                      <c16:uniqueId val="{00000041-343D-4B33-A2D3-D841484D6901}"/>
                    </c:ext>
                  </c:extLst>
                </c:dPt>
                <c:dPt>
                  <c:idx val="3"/>
                  <c:bubble3D val="0"/>
                  <c:spPr>
                    <a:noFill/>
                    <a:ln w="19050">
                      <a:noFill/>
                    </a:ln>
                    <a:effectLst/>
                  </c:spPr>
                  <c:extLst>
                    <c:ext xmlns:c16="http://schemas.microsoft.com/office/drawing/2014/chart" uri="{C3380CC4-5D6E-409C-BE32-E72D297353CC}">
                      <c16:uniqueId val="{00000042-343D-4B33-A2D3-D841484D6901}"/>
                    </c:ext>
                  </c:extLst>
                </c:dPt>
                <c:val>
                  <c:numRef>
                    <c:extLst>
                      <c:ext uri="{02D57815-91ED-43cb-92C2-25804820EDAC}">
                        <c15:formulaRef>
                          <c15:sqref>Processing!$Q$18:$Q$21</c15:sqref>
                        </c15:formulaRef>
                      </c:ext>
                    </c:extLst>
                    <c:numCache>
                      <c:formatCode>0%</c:formatCode>
                      <c:ptCount val="4"/>
                      <c:pt idx="0">
                        <c:v>0.74675324675324672</c:v>
                      </c:pt>
                      <c:pt idx="1">
                        <c:v>0.01</c:v>
                      </c:pt>
                      <c:pt idx="2">
                        <c:v>0.24324675324675327</c:v>
                      </c:pt>
                      <c:pt idx="3">
                        <c:v>0.34</c:v>
                      </c:pt>
                    </c:numCache>
                  </c:numRef>
                </c:val>
                <c:extLst>
                  <c:ext xmlns:c16="http://schemas.microsoft.com/office/drawing/2014/chart" uri="{C3380CC4-5D6E-409C-BE32-E72D297353CC}">
                    <c16:uniqueId val="{0000003F-343D-4B33-A2D3-D841484D6901}"/>
                  </c:ext>
                </c:extLst>
              </c15:ser>
            </c15:filteredPieSeries>
          </c:ext>
        </c:extLst>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52084403399478"/>
          <c:y val="0.1334777689744398"/>
          <c:w val="0.65064931069873488"/>
          <c:h val="0.75010457881938375"/>
        </c:manualLayout>
      </c:layout>
      <c:radarChart>
        <c:radarStyle val="filled"/>
        <c:varyColors val="0"/>
        <c:ser>
          <c:idx val="0"/>
          <c:order val="0"/>
          <c:tx>
            <c:strRef>
              <c:f>Processing!$Z$18</c:f>
              <c:strCache>
                <c:ptCount val="1"/>
                <c:pt idx="0">
                  <c:v>Finish</c:v>
                </c:pt>
              </c:strCache>
            </c:strRef>
          </c:tx>
          <c:spPr>
            <a:solidFill>
              <a:srgbClr val="BFCDE4">
                <a:alpha val="20000"/>
              </a:srgbClr>
            </a:solidFill>
            <a:ln w="12700" cap="rnd">
              <a:solidFill>
                <a:srgbClr val="FF3300"/>
              </a:solidFill>
              <a:round/>
            </a:ln>
            <a:effectLst/>
          </c:spPr>
          <c:cat>
            <c:strRef>
              <c:f>Processing!$AA$20:$AD$20</c:f>
              <c:strCache>
                <c:ptCount val="4"/>
                <c:pt idx="0">
                  <c:v>Goal 1</c:v>
                </c:pt>
                <c:pt idx="1">
                  <c:v>Goal 2</c:v>
                </c:pt>
                <c:pt idx="2">
                  <c:v>Goal 3</c:v>
                </c:pt>
                <c:pt idx="3">
                  <c:v>Goal 4</c:v>
                </c:pt>
              </c:strCache>
            </c:strRef>
          </c:cat>
          <c:val>
            <c:numRef>
              <c:f>Processing!$AA$18:$AD$18</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0-662B-4D26-802E-7EA4A5D23DEF}"/>
            </c:ext>
          </c:extLst>
        </c:ser>
        <c:ser>
          <c:idx val="1"/>
          <c:order val="1"/>
          <c:tx>
            <c:strRef>
              <c:f>Processing!$Z$19</c:f>
              <c:strCache>
                <c:ptCount val="1"/>
                <c:pt idx="0">
                  <c:v>Start</c:v>
                </c:pt>
              </c:strCache>
            </c:strRef>
          </c:tx>
          <c:spPr>
            <a:gradFill>
              <a:gsLst>
                <a:gs pos="14000">
                  <a:srgbClr val="00FAE3"/>
                </a:gs>
                <a:gs pos="75000">
                  <a:srgbClr val="009688"/>
                </a:gs>
              </a:gsLst>
              <a:path path="circle">
                <a:fillToRect r="100000" b="100000"/>
              </a:path>
            </a:gradFill>
            <a:ln>
              <a:noFill/>
            </a:ln>
            <a:effectLst>
              <a:outerShdw blurRad="50800" dist="38100" dir="2700000" algn="tl" rotWithShape="0">
                <a:prstClr val="black">
                  <a:alpha val="40000"/>
                </a:prstClr>
              </a:outerShdw>
            </a:effectLst>
          </c:spPr>
          <c:cat>
            <c:strRef>
              <c:f>Processing!$AA$20:$AD$20</c:f>
              <c:strCache>
                <c:ptCount val="4"/>
                <c:pt idx="0">
                  <c:v>Goal 1</c:v>
                </c:pt>
                <c:pt idx="1">
                  <c:v>Goal 2</c:v>
                </c:pt>
                <c:pt idx="2">
                  <c:v>Goal 3</c:v>
                </c:pt>
                <c:pt idx="3">
                  <c:v>Goal 4</c:v>
                </c:pt>
              </c:strCache>
            </c:strRef>
          </c:cat>
          <c:val>
            <c:numRef>
              <c:f>Processing!$AA$19:$AD$19</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1-662B-4D26-802E-7EA4A5D23DEF}"/>
            </c:ext>
          </c:extLst>
        </c:ser>
        <c:dLbls>
          <c:showLegendKey val="0"/>
          <c:showVal val="0"/>
          <c:showCatName val="0"/>
          <c:showSerName val="0"/>
          <c:showPercent val="0"/>
          <c:showBubbleSize val="0"/>
        </c:dLbls>
        <c:axId val="1692620048"/>
        <c:axId val="1692616688"/>
      </c:radarChart>
      <c:radarChart>
        <c:radarStyle val="marker"/>
        <c:varyColors val="0"/>
        <c:ser>
          <c:idx val="2"/>
          <c:order val="2"/>
          <c:tx>
            <c:v>Market</c:v>
          </c:tx>
          <c:spPr>
            <a:ln w="15875" cap="rnd">
              <a:noFill/>
              <a:round/>
            </a:ln>
            <a:effectLst>
              <a:outerShdw blurRad="50800" dist="38100" dir="2700000" algn="tl" rotWithShape="0">
                <a:prstClr val="black">
                  <a:alpha val="40000"/>
                </a:prstClr>
              </a:outerShdw>
            </a:effectLst>
          </c:spPr>
          <c:marker>
            <c:symbol val="circle"/>
            <c:size val="8"/>
            <c:spPr>
              <a:gradFill>
                <a:gsLst>
                  <a:gs pos="0">
                    <a:srgbClr val="C4FEF9"/>
                  </a:gs>
                  <a:gs pos="100000">
                    <a:srgbClr val="10FAE5"/>
                  </a:gs>
                </a:gsLst>
                <a:lin ang="5400000" scaled="1"/>
              </a:gradFill>
              <a:ln w="9525">
                <a:noFill/>
              </a:ln>
              <a:effectLst>
                <a:outerShdw blurRad="50800" dist="38100" dir="2700000" algn="tl" rotWithShape="0">
                  <a:prstClr val="black">
                    <a:alpha val="40000"/>
                  </a:prstClr>
                </a:outerShdw>
              </a:effectLst>
            </c:spPr>
          </c:marker>
          <c:val>
            <c:numRef>
              <c:f>Processing!$AA$19:$AD$19</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2-662B-4D26-802E-7EA4A5D23DEF}"/>
            </c:ext>
          </c:extLst>
        </c:ser>
        <c:dLbls>
          <c:showLegendKey val="0"/>
          <c:showVal val="0"/>
          <c:showCatName val="0"/>
          <c:showSerName val="0"/>
          <c:showPercent val="0"/>
          <c:showBubbleSize val="0"/>
        </c:dLbls>
        <c:axId val="1692620048"/>
        <c:axId val="1692616688"/>
      </c:radarChart>
      <c:catAx>
        <c:axId val="169262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BFCDE4"/>
                </a:solidFill>
                <a:latin typeface="+mn-lt"/>
                <a:ea typeface="+mn-ea"/>
                <a:cs typeface="+mn-cs"/>
              </a:defRPr>
            </a:pPr>
            <a:endParaRPr lang="ru-RU"/>
          </a:p>
        </c:txPr>
        <c:crossAx val="1692616688"/>
        <c:crosses val="autoZero"/>
        <c:auto val="1"/>
        <c:lblAlgn val="ctr"/>
        <c:lblOffset val="100"/>
        <c:noMultiLvlLbl val="0"/>
      </c:catAx>
      <c:valAx>
        <c:axId val="1692616688"/>
        <c:scaling>
          <c:orientation val="minMax"/>
        </c:scaling>
        <c:delete val="1"/>
        <c:axPos val="l"/>
        <c:majorGridlines>
          <c:spPr>
            <a:ln w="9525" cap="flat" cmpd="sng" algn="ctr">
              <a:solidFill>
                <a:srgbClr val="304C5E"/>
              </a:solidFill>
              <a:round/>
            </a:ln>
            <a:effectLst/>
          </c:spPr>
        </c:majorGridlines>
        <c:numFmt formatCode="_-[$$-409]* #,##0_ ;_-[$$-409]* \-#,##0\ ;_-[$$-409]* &quot;-&quot;??_ ;_-@_ " sourceLinked="1"/>
        <c:majorTickMark val="none"/>
        <c:minorTickMark val="none"/>
        <c:tickLblPos val="nextTo"/>
        <c:crossAx val="1692620048"/>
        <c:crosses val="autoZero"/>
        <c:crossBetween val="between"/>
      </c:valAx>
      <c:spPr>
        <a:noFill/>
        <a:ln>
          <a:noFill/>
        </a:ln>
        <a:effectLst/>
      </c:spPr>
    </c:plotArea>
    <c:legend>
      <c:legendPos val="r"/>
      <c:legendEntry>
        <c:idx val="2"/>
        <c:delete val="1"/>
      </c:legendEntry>
      <c:layout>
        <c:manualLayout>
          <c:xMode val="edge"/>
          <c:yMode val="edge"/>
          <c:x val="0.87234433275879897"/>
          <c:y val="0.73244721422712555"/>
          <c:w val="0.12765566724120092"/>
          <c:h val="0.1316766221404040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BFCDE4"/>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16362926982848"/>
          <c:y val="0.12995986666325421"/>
          <c:w val="0.3961259800573016"/>
          <c:h val="0.73394751036653116"/>
        </c:manualLayout>
      </c:layout>
      <c:doughnutChart>
        <c:varyColors val="1"/>
        <c:ser>
          <c:idx val="0"/>
          <c:order val="0"/>
          <c:dPt>
            <c:idx val="0"/>
            <c:bubble3D val="0"/>
            <c:spPr>
              <a:solidFill>
                <a:srgbClr val="0D6796"/>
              </a:solidFill>
              <a:ln w="19050">
                <a:noFill/>
              </a:ln>
              <a:effectLst/>
            </c:spPr>
            <c:extLst>
              <c:ext xmlns:c16="http://schemas.microsoft.com/office/drawing/2014/chart" uri="{C3380CC4-5D6E-409C-BE32-E72D297353CC}">
                <c16:uniqueId val="{00000001-B8F2-468A-9E03-05FD5DE1A6DA}"/>
              </c:ext>
            </c:extLst>
          </c:dPt>
          <c:dPt>
            <c:idx val="1"/>
            <c:bubble3D val="0"/>
            <c:spPr>
              <a:solidFill>
                <a:srgbClr val="04B7DF"/>
              </a:solidFill>
              <a:ln w="19050">
                <a:noFill/>
              </a:ln>
              <a:effectLst/>
            </c:spPr>
            <c:extLst>
              <c:ext xmlns:c16="http://schemas.microsoft.com/office/drawing/2014/chart" uri="{C3380CC4-5D6E-409C-BE32-E72D297353CC}">
                <c16:uniqueId val="{00000003-B8F2-468A-9E03-05FD5DE1A6DA}"/>
              </c:ext>
            </c:extLst>
          </c:dPt>
          <c:dPt>
            <c:idx val="2"/>
            <c:bubble3D val="0"/>
            <c:spPr>
              <a:solidFill>
                <a:srgbClr val="00FFFF"/>
              </a:solidFill>
              <a:ln w="19050">
                <a:noFill/>
              </a:ln>
              <a:effectLst/>
            </c:spPr>
            <c:extLst>
              <c:ext xmlns:c16="http://schemas.microsoft.com/office/drawing/2014/chart" uri="{C3380CC4-5D6E-409C-BE32-E72D297353CC}">
                <c16:uniqueId val="{00000005-B8F2-468A-9E03-05FD5DE1A6DA}"/>
              </c:ext>
            </c:extLst>
          </c:dPt>
          <c:dPt>
            <c:idx val="3"/>
            <c:bubble3D val="0"/>
            <c:spPr>
              <a:solidFill>
                <a:schemeClr val="bg1"/>
              </a:solidFill>
              <a:ln w="19050">
                <a:noFill/>
              </a:ln>
              <a:effectLst/>
            </c:spPr>
            <c:extLst>
              <c:ext xmlns:c16="http://schemas.microsoft.com/office/drawing/2014/chart" uri="{C3380CC4-5D6E-409C-BE32-E72D297353CC}">
                <c16:uniqueId val="{00000007-B8F2-468A-9E03-05FD5DE1A6DA}"/>
              </c:ext>
            </c:extLst>
          </c:dPt>
          <c:dLbls>
            <c:dLbl>
              <c:idx val="3"/>
              <c:layout>
                <c:manualLayout>
                  <c:x val="-0.10717703349282297"/>
                  <c:y val="-9.569377990430622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FFFF"/>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B8F2-468A-9E03-05FD5DE1A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cat>
            <c:strRef>
              <c:f>Processing!$AA$26:$AD$26</c:f>
              <c:strCache>
                <c:ptCount val="4"/>
                <c:pt idx="0">
                  <c:v>Goal 1</c:v>
                </c:pt>
                <c:pt idx="1">
                  <c:v>Goal 2</c:v>
                </c:pt>
                <c:pt idx="2">
                  <c:v>Goal 3</c:v>
                </c:pt>
                <c:pt idx="3">
                  <c:v>Goal 4</c:v>
                </c:pt>
              </c:strCache>
            </c:strRef>
          </c:cat>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8-B8F2-468A-9E03-05FD5DE1A6DA}"/>
            </c:ext>
          </c:extLst>
        </c:ser>
        <c:ser>
          <c:idx val="1"/>
          <c:order val="1"/>
          <c:spPr>
            <a:ln>
              <a:noFill/>
            </a:ln>
          </c:spPr>
          <c:dPt>
            <c:idx val="0"/>
            <c:bubble3D val="0"/>
            <c:spPr>
              <a:solidFill>
                <a:srgbClr val="0D6796"/>
              </a:solidFill>
              <a:ln w="19050">
                <a:noFill/>
              </a:ln>
              <a:effectLst/>
            </c:spPr>
            <c:extLst>
              <c:ext xmlns:c16="http://schemas.microsoft.com/office/drawing/2014/chart" uri="{C3380CC4-5D6E-409C-BE32-E72D297353CC}">
                <c16:uniqueId val="{0000000A-B8F2-468A-9E03-05FD5DE1A6DA}"/>
              </c:ext>
            </c:extLst>
          </c:dPt>
          <c:dPt>
            <c:idx val="1"/>
            <c:bubble3D val="0"/>
            <c:spPr>
              <a:solidFill>
                <a:srgbClr val="04B7DF"/>
              </a:solidFill>
              <a:ln w="19050">
                <a:noFill/>
              </a:ln>
              <a:effectLst/>
            </c:spPr>
            <c:extLst>
              <c:ext xmlns:c16="http://schemas.microsoft.com/office/drawing/2014/chart" uri="{C3380CC4-5D6E-409C-BE32-E72D297353CC}">
                <c16:uniqueId val="{0000000C-B8F2-468A-9E03-05FD5DE1A6DA}"/>
              </c:ext>
            </c:extLst>
          </c:dPt>
          <c:dPt>
            <c:idx val="2"/>
            <c:bubble3D val="0"/>
            <c:spPr>
              <a:solidFill>
                <a:srgbClr val="00FFFF"/>
              </a:solidFill>
              <a:ln w="19050">
                <a:noFill/>
              </a:ln>
              <a:effectLst/>
            </c:spPr>
            <c:extLst>
              <c:ext xmlns:c16="http://schemas.microsoft.com/office/drawing/2014/chart" uri="{C3380CC4-5D6E-409C-BE32-E72D297353CC}">
                <c16:uniqueId val="{0000000E-B8F2-468A-9E03-05FD5DE1A6DA}"/>
              </c:ext>
            </c:extLst>
          </c:dPt>
          <c:dPt>
            <c:idx val="3"/>
            <c:bubble3D val="0"/>
            <c:spPr>
              <a:noFill/>
              <a:ln w="19050">
                <a:noFill/>
              </a:ln>
              <a:effectLst/>
            </c:spPr>
            <c:extLst>
              <c:ext xmlns:c16="http://schemas.microsoft.com/office/drawing/2014/chart" uri="{C3380CC4-5D6E-409C-BE32-E72D297353CC}">
                <c16:uniqueId val="{00000010-B8F2-468A-9E03-05FD5DE1A6DA}"/>
              </c:ext>
            </c:extLst>
          </c:dPt>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11-B8F2-468A-9E03-05FD5DE1A6DA}"/>
            </c:ext>
          </c:extLst>
        </c:ser>
        <c:ser>
          <c:idx val="2"/>
          <c:order val="2"/>
          <c:spPr>
            <a:ln>
              <a:noFill/>
            </a:ln>
          </c:spPr>
          <c:dPt>
            <c:idx val="0"/>
            <c:bubble3D val="0"/>
            <c:spPr>
              <a:solidFill>
                <a:srgbClr val="0D6796"/>
              </a:solidFill>
              <a:ln w="19050">
                <a:noFill/>
              </a:ln>
              <a:effectLst/>
            </c:spPr>
            <c:extLst>
              <c:ext xmlns:c16="http://schemas.microsoft.com/office/drawing/2014/chart" uri="{C3380CC4-5D6E-409C-BE32-E72D297353CC}">
                <c16:uniqueId val="{00000013-B8F2-468A-9E03-05FD5DE1A6DA}"/>
              </c:ext>
            </c:extLst>
          </c:dPt>
          <c:dPt>
            <c:idx val="1"/>
            <c:bubble3D val="0"/>
            <c:spPr>
              <a:solidFill>
                <a:srgbClr val="04B7DF"/>
              </a:solidFill>
              <a:ln w="19050">
                <a:noFill/>
              </a:ln>
              <a:effectLst/>
            </c:spPr>
            <c:extLst>
              <c:ext xmlns:c16="http://schemas.microsoft.com/office/drawing/2014/chart" uri="{C3380CC4-5D6E-409C-BE32-E72D297353CC}">
                <c16:uniqueId val="{00000015-B8F2-468A-9E03-05FD5DE1A6DA}"/>
              </c:ext>
            </c:extLst>
          </c:dPt>
          <c:dPt>
            <c:idx val="2"/>
            <c:bubble3D val="0"/>
            <c:spPr>
              <a:noFill/>
              <a:ln w="19050">
                <a:noFill/>
              </a:ln>
              <a:effectLst/>
            </c:spPr>
            <c:extLst>
              <c:ext xmlns:c16="http://schemas.microsoft.com/office/drawing/2014/chart" uri="{C3380CC4-5D6E-409C-BE32-E72D297353CC}">
                <c16:uniqueId val="{00000017-B8F2-468A-9E03-05FD5DE1A6DA}"/>
              </c:ext>
            </c:extLst>
          </c:dPt>
          <c:dPt>
            <c:idx val="3"/>
            <c:bubble3D val="0"/>
            <c:spPr>
              <a:noFill/>
              <a:ln w="19050">
                <a:noFill/>
              </a:ln>
              <a:effectLst/>
            </c:spPr>
            <c:extLst>
              <c:ext xmlns:c16="http://schemas.microsoft.com/office/drawing/2014/chart" uri="{C3380CC4-5D6E-409C-BE32-E72D297353CC}">
                <c16:uniqueId val="{00000019-B8F2-468A-9E03-05FD5DE1A6DA}"/>
              </c:ext>
            </c:extLst>
          </c:dPt>
          <c:dLbls>
            <c:dLbl>
              <c:idx val="1"/>
              <c:layout>
                <c:manualLayout>
                  <c:x val="-2.501841985168729E-2"/>
                  <c:y val="0.1330811218488946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FFFF"/>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5-B8F2-468A-9E03-05FD5DE1A6DA}"/>
                </c:ext>
              </c:extLst>
            </c:dLbl>
            <c:dLbl>
              <c:idx val="2"/>
              <c:layout>
                <c:manualLayout>
                  <c:x val="-0.12631578947368421"/>
                  <c:y val="8.4730437403458536E-2"/>
                </c:manualLayout>
              </c:layout>
              <c:spPr>
                <a:noFill/>
                <a:ln w="9525" cap="flat" cmpd="sng" algn="ctr">
                  <a:solidFill>
                    <a:srgbClr val="00FFFF"/>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FFFF"/>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1455"/>
                        <a:gd name="adj2" fmla="val -114283"/>
                      </a:avLst>
                    </a:prstGeom>
                  </c15:spPr>
                </c:ext>
                <c:ext xmlns:c16="http://schemas.microsoft.com/office/drawing/2014/chart" uri="{C3380CC4-5D6E-409C-BE32-E72D297353CC}">
                  <c16:uniqueId val="{00000017-B8F2-468A-9E03-05FD5DE1A6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1A-B8F2-468A-9E03-05FD5DE1A6DA}"/>
            </c:ext>
          </c:extLst>
        </c:ser>
        <c:ser>
          <c:idx val="3"/>
          <c:order val="3"/>
          <c:spPr>
            <a:noFill/>
            <a:ln>
              <a:noFill/>
            </a:ln>
          </c:spPr>
          <c:dPt>
            <c:idx val="0"/>
            <c:bubble3D val="0"/>
            <c:spPr>
              <a:solidFill>
                <a:srgbClr val="0D6796"/>
              </a:solidFill>
              <a:ln w="19050">
                <a:noFill/>
              </a:ln>
              <a:effectLst/>
            </c:spPr>
            <c:extLst>
              <c:ext xmlns:c16="http://schemas.microsoft.com/office/drawing/2014/chart" uri="{C3380CC4-5D6E-409C-BE32-E72D297353CC}">
                <c16:uniqueId val="{0000001C-B8F2-468A-9E03-05FD5DE1A6DA}"/>
              </c:ext>
            </c:extLst>
          </c:dPt>
          <c:dPt>
            <c:idx val="1"/>
            <c:bubble3D val="0"/>
            <c:spPr>
              <a:noFill/>
              <a:ln w="19050">
                <a:noFill/>
              </a:ln>
              <a:effectLst/>
            </c:spPr>
            <c:extLst>
              <c:ext xmlns:c16="http://schemas.microsoft.com/office/drawing/2014/chart" uri="{C3380CC4-5D6E-409C-BE32-E72D297353CC}">
                <c16:uniqueId val="{0000001E-B8F2-468A-9E03-05FD5DE1A6DA}"/>
              </c:ext>
            </c:extLst>
          </c:dPt>
          <c:dPt>
            <c:idx val="2"/>
            <c:bubble3D val="0"/>
            <c:spPr>
              <a:noFill/>
              <a:ln w="19050">
                <a:noFill/>
              </a:ln>
              <a:effectLst/>
            </c:spPr>
            <c:extLst>
              <c:ext xmlns:c16="http://schemas.microsoft.com/office/drawing/2014/chart" uri="{C3380CC4-5D6E-409C-BE32-E72D297353CC}">
                <c16:uniqueId val="{00000020-B8F2-468A-9E03-05FD5DE1A6DA}"/>
              </c:ext>
            </c:extLst>
          </c:dPt>
          <c:dPt>
            <c:idx val="3"/>
            <c:bubble3D val="0"/>
            <c:spPr>
              <a:noFill/>
              <a:ln w="19050">
                <a:noFill/>
              </a:ln>
              <a:effectLst/>
            </c:spPr>
            <c:extLst>
              <c:ext xmlns:c16="http://schemas.microsoft.com/office/drawing/2014/chart" uri="{C3380CC4-5D6E-409C-BE32-E72D297353CC}">
                <c16:uniqueId val="{00000022-B8F2-468A-9E03-05FD5DE1A6DA}"/>
              </c:ext>
            </c:extLst>
          </c:dPt>
          <c:dLbls>
            <c:dLbl>
              <c:idx val="0"/>
              <c:layout>
                <c:manualLayout>
                  <c:x val="0.11100478468899508"/>
                  <c:y val="-7.6555023923444973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FFFF"/>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B8F2-468A-9E03-05FD5DE1A6DA}"/>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23-B8F2-468A-9E03-05FD5DE1A6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300" b="0" i="0" u="none" strike="noStrike" kern="1200" baseline="0">
              <a:solidFill>
                <a:schemeClr val="bg1"/>
              </a:solidFill>
              <a:latin typeface="+mn-lt"/>
              <a:ea typeface="+mn-ea"/>
              <a:cs typeface="+mn-cs"/>
            </a:defRPr>
          </a:pPr>
          <a:endParaRPr lang="ru-RU"/>
        </a:p>
      </c:txPr>
    </c:legend>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flip="none" rotWithShape="1">
              <a:gsLst>
                <a:gs pos="1000">
                  <a:srgbClr val="F28F33"/>
                </a:gs>
                <a:gs pos="76000">
                  <a:srgbClr val="FE2827"/>
                </a:gs>
              </a:gsLst>
              <a:path path="circle">
                <a:fillToRect r="100000" b="100000"/>
              </a:path>
              <a:tileRect l="-100000" t="-100000"/>
            </a:gradFill>
            <a:ln>
              <a:noFill/>
            </a:ln>
            <a:effectLst/>
          </c:spPr>
          <c:invertIfNegative val="0"/>
          <c:cat>
            <c:strRef>
              <c:f>Processing!$AA$26:$AD$26</c:f>
              <c:strCache>
                <c:ptCount val="4"/>
                <c:pt idx="0">
                  <c:v>Goal 1</c:v>
                </c:pt>
                <c:pt idx="1">
                  <c:v>Goal 2</c:v>
                </c:pt>
                <c:pt idx="2">
                  <c:v>Goal 3</c:v>
                </c:pt>
                <c:pt idx="3">
                  <c:v>Goal 4</c:v>
                </c:pt>
              </c:strCache>
            </c:strRef>
          </c:cat>
          <c:val>
            <c:numRef>
              <c:f>Processing!$V$27:$Y$27</c:f>
              <c:numCache>
                <c:formatCode>General</c:formatCode>
                <c:ptCount val="4"/>
                <c:pt idx="0">
                  <c:v>48286</c:v>
                </c:pt>
                <c:pt idx="1">
                  <c:v>22765</c:v>
                </c:pt>
                <c:pt idx="2">
                  <c:v>21425</c:v>
                </c:pt>
                <c:pt idx="3">
                  <c:v>11977</c:v>
                </c:pt>
              </c:numCache>
            </c:numRef>
          </c:val>
          <c:extLst>
            <c:ext xmlns:c16="http://schemas.microsoft.com/office/drawing/2014/chart" uri="{C3380CC4-5D6E-409C-BE32-E72D297353CC}">
              <c16:uniqueId val="{00000000-89BC-43AB-A4C9-CE8758AA8B28}"/>
            </c:ext>
          </c:extLst>
        </c:ser>
        <c:ser>
          <c:idx val="1"/>
          <c:order val="1"/>
          <c:spPr>
            <a:gradFill>
              <a:gsLst>
                <a:gs pos="0">
                  <a:schemeClr val="bg1"/>
                </a:gs>
                <a:gs pos="100000">
                  <a:srgbClr val="10FAE5"/>
                </a:gs>
              </a:gsLst>
              <a:lin ang="5400000" scaled="1"/>
            </a:gradFill>
            <a:ln>
              <a:noFill/>
            </a:ln>
            <a:effectLst/>
          </c:spPr>
          <c:invertIfNegative val="0"/>
          <c:cat>
            <c:strRef>
              <c:f>Processing!$AA$26:$AD$26</c:f>
              <c:strCache>
                <c:ptCount val="4"/>
                <c:pt idx="0">
                  <c:v>Goal 1</c:v>
                </c:pt>
                <c:pt idx="1">
                  <c:v>Goal 2</c:v>
                </c:pt>
                <c:pt idx="2">
                  <c:v>Goal 3</c:v>
                </c:pt>
                <c:pt idx="3">
                  <c:v>Goal 4</c:v>
                </c:pt>
              </c:strCache>
            </c:strRef>
          </c:cat>
          <c:val>
            <c:numRef>
              <c:f>Processing!$V$28:$Y$28</c:f>
              <c:numCache>
                <c:formatCode>_-[$$-409]* #,##0_ ;_-[$$-409]* \-#,##0\ ;_-[$$-409]* "-"??_ ;_-@_ </c:formatCode>
                <c:ptCount val="4"/>
                <c:pt idx="0">
                  <c:v>28714</c:v>
                </c:pt>
                <c:pt idx="1">
                  <c:v>42235</c:v>
                </c:pt>
                <c:pt idx="2">
                  <c:v>36575</c:v>
                </c:pt>
                <c:pt idx="3">
                  <c:v>18023</c:v>
                </c:pt>
              </c:numCache>
            </c:numRef>
          </c:val>
          <c:extLst>
            <c:ext xmlns:c16="http://schemas.microsoft.com/office/drawing/2014/chart" uri="{C3380CC4-5D6E-409C-BE32-E72D297353CC}">
              <c16:uniqueId val="{00000001-89BC-43AB-A4C9-CE8758AA8B28}"/>
            </c:ext>
          </c:extLst>
        </c:ser>
        <c:dLbls>
          <c:showLegendKey val="0"/>
          <c:showVal val="0"/>
          <c:showCatName val="0"/>
          <c:showSerName val="0"/>
          <c:showPercent val="0"/>
          <c:showBubbleSize val="0"/>
        </c:dLbls>
        <c:gapWidth val="399"/>
        <c:overlap val="100"/>
        <c:axId val="633022959"/>
        <c:axId val="633016239"/>
      </c:barChart>
      <c:barChart>
        <c:barDir val="col"/>
        <c:grouping val="clustered"/>
        <c:varyColors val="0"/>
        <c:ser>
          <c:idx val="2"/>
          <c:order val="2"/>
          <c:spPr>
            <a:noFill/>
            <a:ln>
              <a:noFill/>
            </a:ln>
            <a:effectLst/>
          </c:spPr>
          <c:invertIfNegative val="0"/>
          <c:dLbls>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BFCDE4"/>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Processing!$V$29:$Y$29</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2-89BC-43AB-A4C9-CE8758AA8B28}"/>
            </c:ext>
          </c:extLst>
        </c:ser>
        <c:dLbls>
          <c:showLegendKey val="0"/>
          <c:showVal val="0"/>
          <c:showCatName val="0"/>
          <c:showSerName val="0"/>
          <c:showPercent val="0"/>
          <c:showBubbleSize val="0"/>
        </c:dLbls>
        <c:gapWidth val="500"/>
        <c:axId val="14103871"/>
        <c:axId val="14106751"/>
      </c:barChart>
      <c:catAx>
        <c:axId val="6330229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633016239"/>
        <c:crosses val="autoZero"/>
        <c:auto val="1"/>
        <c:lblAlgn val="ctr"/>
        <c:lblOffset val="100"/>
        <c:noMultiLvlLbl val="0"/>
      </c:catAx>
      <c:valAx>
        <c:axId val="633016239"/>
        <c:scaling>
          <c:orientation val="minMax"/>
        </c:scaling>
        <c:delete val="1"/>
        <c:axPos val="l"/>
        <c:numFmt formatCode="General" sourceLinked="1"/>
        <c:majorTickMark val="none"/>
        <c:minorTickMark val="none"/>
        <c:tickLblPos val="nextTo"/>
        <c:crossAx val="633022959"/>
        <c:crosses val="autoZero"/>
        <c:crossBetween val="between"/>
      </c:valAx>
      <c:valAx>
        <c:axId val="14106751"/>
        <c:scaling>
          <c:orientation val="minMax"/>
        </c:scaling>
        <c:delete val="1"/>
        <c:axPos val="r"/>
        <c:numFmt formatCode="_-[$$-409]* #,##0_ ;_-[$$-409]* \-#,##0\ ;_-[$$-409]* &quot;-&quot;??_ ;_-@_ " sourceLinked="1"/>
        <c:majorTickMark val="out"/>
        <c:minorTickMark val="none"/>
        <c:tickLblPos val="nextTo"/>
        <c:crossAx val="14103871"/>
        <c:crosses val="max"/>
        <c:crossBetween val="between"/>
      </c:valAx>
      <c:catAx>
        <c:axId val="14103871"/>
        <c:scaling>
          <c:orientation val="minMax"/>
        </c:scaling>
        <c:delete val="1"/>
        <c:axPos val="b"/>
        <c:majorTickMark val="out"/>
        <c:minorTickMark val="none"/>
        <c:tickLblPos val="nextTo"/>
        <c:crossAx val="141067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93395286034566E-2"/>
          <c:y val="6.5202192137838455E-2"/>
          <c:w val="0.87380633825119924"/>
          <c:h val="0.68540899090156382"/>
        </c:manualLayout>
      </c:layout>
      <c:barChart>
        <c:barDir val="col"/>
        <c:grouping val="stacked"/>
        <c:varyColors val="0"/>
        <c:ser>
          <c:idx val="0"/>
          <c:order val="1"/>
          <c:tx>
            <c:strRef>
              <c:f>Processing!$V$32</c:f>
              <c:strCache>
                <c:ptCount val="1"/>
                <c:pt idx="0">
                  <c:v>Goal 1</c:v>
                </c:pt>
              </c:strCache>
            </c:strRef>
          </c:tx>
          <c:spPr>
            <a:solidFill>
              <a:srgbClr val="0D6796"/>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Processing!$V$33:$V$44</c:f>
              <c:numCache>
                <c:formatCode>0%</c:formatCode>
                <c:ptCount val="12"/>
                <c:pt idx="0">
                  <c:v>0.4100344827586207</c:v>
                </c:pt>
                <c:pt idx="1">
                  <c:v>0.58321052631578951</c:v>
                </c:pt>
                <c:pt idx="2">
                  <c:v>0.62495918367346937</c:v>
                </c:pt>
                <c:pt idx="3">
                  <c:v>0.49672222222222223</c:v>
                </c:pt>
                <c:pt idx="4">
                  <c:v>0.39212264150943399</c:v>
                </c:pt>
                <c:pt idx="5">
                  <c:v>0.38322222222222224</c:v>
                </c:pt>
                <c:pt idx="6">
                  <c:v>0.37020300751879698</c:v>
                </c:pt>
                <c:pt idx="7">
                  <c:v>0.34816216216216217</c:v>
                </c:pt>
                <c:pt idx="8">
                  <c:v>0.3256096256684492</c:v>
                </c:pt>
                <c:pt idx="9">
                  <c:v>0.32897948717948716</c:v>
                </c:pt>
                <c:pt idx="10">
                  <c:v>0.34353921568627449</c:v>
                </c:pt>
                <c:pt idx="11">
                  <c:v>0.32870869565217392</c:v>
                </c:pt>
              </c:numCache>
            </c:numRef>
          </c:val>
          <c:extLst>
            <c:ext xmlns:c16="http://schemas.microsoft.com/office/drawing/2014/chart" uri="{C3380CC4-5D6E-409C-BE32-E72D297353CC}">
              <c16:uniqueId val="{00000000-D00F-459F-BEE0-BB9FC4B156E8}"/>
            </c:ext>
          </c:extLst>
        </c:ser>
        <c:ser>
          <c:idx val="1"/>
          <c:order val="2"/>
          <c:tx>
            <c:strRef>
              <c:f>Processing!$W$32</c:f>
              <c:strCache>
                <c:ptCount val="1"/>
                <c:pt idx="0">
                  <c:v>Goal 2</c:v>
                </c:pt>
              </c:strCache>
            </c:strRef>
          </c:tx>
          <c:spPr>
            <a:solidFill>
              <a:srgbClr val="04B7DF"/>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Processing!$W$33:$W$44</c:f>
              <c:numCache>
                <c:formatCode>0%</c:formatCode>
                <c:ptCount val="12"/>
                <c:pt idx="0">
                  <c:v>0.12</c:v>
                </c:pt>
                <c:pt idx="1">
                  <c:v>0.15107894736842106</c:v>
                </c:pt>
                <c:pt idx="2">
                  <c:v>0.17799999999999999</c:v>
                </c:pt>
                <c:pt idx="3">
                  <c:v>0.19059722222222222</c:v>
                </c:pt>
                <c:pt idx="4">
                  <c:v>0.17569811320754716</c:v>
                </c:pt>
                <c:pt idx="5">
                  <c:v>0.18067460317460318</c:v>
                </c:pt>
                <c:pt idx="6">
                  <c:v>0.22989473684210526</c:v>
                </c:pt>
                <c:pt idx="7">
                  <c:v>0.27329054054054053</c:v>
                </c:pt>
                <c:pt idx="8">
                  <c:v>0.25490909090909092</c:v>
                </c:pt>
                <c:pt idx="9">
                  <c:v>0.25491794871794871</c:v>
                </c:pt>
                <c:pt idx="10">
                  <c:v>0.26327941176470587</c:v>
                </c:pt>
                <c:pt idx="11">
                  <c:v>0.27478695652173912</c:v>
                </c:pt>
              </c:numCache>
            </c:numRef>
          </c:val>
          <c:extLst>
            <c:ext xmlns:c16="http://schemas.microsoft.com/office/drawing/2014/chart" uri="{C3380CC4-5D6E-409C-BE32-E72D297353CC}">
              <c16:uniqueId val="{00000001-D00F-459F-BEE0-BB9FC4B156E8}"/>
            </c:ext>
          </c:extLst>
        </c:ser>
        <c:ser>
          <c:idx val="2"/>
          <c:order val="3"/>
          <c:tx>
            <c:strRef>
              <c:f>Processing!$X$32</c:f>
              <c:strCache>
                <c:ptCount val="1"/>
                <c:pt idx="0">
                  <c:v>Goal 3</c:v>
                </c:pt>
              </c:strCache>
            </c:strRef>
          </c:tx>
          <c:spPr>
            <a:solidFill>
              <a:srgbClr val="00FFFF"/>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Processing!$X$33:$X$44</c:f>
              <c:numCache>
                <c:formatCode>0%</c:formatCode>
                <c:ptCount val="12"/>
                <c:pt idx="0">
                  <c:v>0.17</c:v>
                </c:pt>
                <c:pt idx="1">
                  <c:v>0.14002631578947369</c:v>
                </c:pt>
                <c:pt idx="2">
                  <c:v>0.12595918367346939</c:v>
                </c:pt>
                <c:pt idx="3">
                  <c:v>0.12004166666666667</c:v>
                </c:pt>
                <c:pt idx="4">
                  <c:v>0.12003773584905661</c:v>
                </c:pt>
                <c:pt idx="5">
                  <c:v>0.17003968253968255</c:v>
                </c:pt>
                <c:pt idx="6">
                  <c:v>0.1800451127819549</c:v>
                </c:pt>
                <c:pt idx="7">
                  <c:v>0.1900472972972973</c:v>
                </c:pt>
                <c:pt idx="8">
                  <c:v>0.18641176470588236</c:v>
                </c:pt>
                <c:pt idx="9">
                  <c:v>0.20388717948717949</c:v>
                </c:pt>
                <c:pt idx="10">
                  <c:v>0.22063725490196079</c:v>
                </c:pt>
                <c:pt idx="11">
                  <c:v>0.24130869565217392</c:v>
                </c:pt>
              </c:numCache>
            </c:numRef>
          </c:val>
          <c:extLst>
            <c:ext xmlns:c16="http://schemas.microsoft.com/office/drawing/2014/chart" uri="{C3380CC4-5D6E-409C-BE32-E72D297353CC}">
              <c16:uniqueId val="{00000002-D00F-459F-BEE0-BB9FC4B156E8}"/>
            </c:ext>
          </c:extLst>
        </c:ser>
        <c:ser>
          <c:idx val="3"/>
          <c:order val="4"/>
          <c:tx>
            <c:strRef>
              <c:f>Processing!$Y$32</c:f>
              <c:strCache>
                <c:ptCount val="1"/>
                <c:pt idx="0">
                  <c:v>Goal 4</c:v>
                </c:pt>
              </c:strCache>
            </c:strRef>
          </c:tx>
          <c:spPr>
            <a:solidFill>
              <a:schemeClr val="bg1"/>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Processing!$Y$33:$Y$44</c:f>
              <c:numCache>
                <c:formatCode>0%</c:formatCode>
                <c:ptCount val="12"/>
                <c:pt idx="0">
                  <c:v>6.0034482758620687E-2</c:v>
                </c:pt>
                <c:pt idx="1">
                  <c:v>5.0052631578947369E-2</c:v>
                </c:pt>
                <c:pt idx="2">
                  <c:v>4.3734693877551023E-2</c:v>
                </c:pt>
                <c:pt idx="3">
                  <c:v>8.005555555555556E-2</c:v>
                </c:pt>
                <c:pt idx="4">
                  <c:v>9.0047169811320757E-2</c:v>
                </c:pt>
                <c:pt idx="5">
                  <c:v>9.505555555555556E-2</c:v>
                </c:pt>
                <c:pt idx="6">
                  <c:v>0.10425563909774437</c:v>
                </c:pt>
                <c:pt idx="7">
                  <c:v>0.12377702702702703</c:v>
                </c:pt>
                <c:pt idx="8">
                  <c:v>0.12389304812834225</c:v>
                </c:pt>
                <c:pt idx="9">
                  <c:v>0.12435897435897436</c:v>
                </c:pt>
                <c:pt idx="10">
                  <c:v>0.14059313725490197</c:v>
                </c:pt>
                <c:pt idx="11">
                  <c:v>0.13043478260869565</c:v>
                </c:pt>
              </c:numCache>
            </c:numRef>
          </c:val>
          <c:extLst>
            <c:ext xmlns:c16="http://schemas.microsoft.com/office/drawing/2014/chart" uri="{C3380CC4-5D6E-409C-BE32-E72D297353CC}">
              <c16:uniqueId val="{00000003-D00F-459F-BEE0-BB9FC4B156E8}"/>
            </c:ext>
          </c:extLst>
        </c:ser>
        <c:dLbls>
          <c:showLegendKey val="0"/>
          <c:showVal val="0"/>
          <c:showCatName val="0"/>
          <c:showSerName val="0"/>
          <c:showPercent val="0"/>
          <c:showBubbleSize val="0"/>
        </c:dLbls>
        <c:gapWidth val="150"/>
        <c:overlap val="100"/>
        <c:axId val="1629593232"/>
        <c:axId val="1629593712"/>
      </c:barChart>
      <c:barChart>
        <c:barDir val="col"/>
        <c:grouping val="clustered"/>
        <c:varyColors val="0"/>
        <c:ser>
          <c:idx val="4"/>
          <c:order val="0"/>
          <c:tx>
            <c:strRef>
              <c:f>Processing!$AF$32</c:f>
              <c:strCache>
                <c:ptCount val="1"/>
                <c:pt idx="0">
                  <c:v>% Fact Plan</c:v>
                </c:pt>
              </c:strCache>
            </c:strRef>
          </c:tx>
          <c:spPr>
            <a:solidFill>
              <a:schemeClr val="accent1">
                <a:alpha val="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Processing!$AF$33:$AF$44</c:f>
              <c:numCache>
                <c:formatCode>0%</c:formatCode>
                <c:ptCount val="12"/>
                <c:pt idx="0">
                  <c:v>#N/A</c:v>
                </c:pt>
                <c:pt idx="1">
                  <c:v>#N/A</c:v>
                </c:pt>
                <c:pt idx="2">
                  <c:v>#N/A</c:v>
                </c:pt>
                <c:pt idx="3">
                  <c:v>#N/A</c:v>
                </c:pt>
                <c:pt idx="4">
                  <c:v>#N/A</c:v>
                </c:pt>
                <c:pt idx="5">
                  <c:v>0.82899206349206345</c:v>
                </c:pt>
                <c:pt idx="6">
                  <c:v>#N/A</c:v>
                </c:pt>
                <c:pt idx="7">
                  <c:v>#N/A</c:v>
                </c:pt>
                <c:pt idx="8">
                  <c:v>#N/A</c:v>
                </c:pt>
                <c:pt idx="9">
                  <c:v>#N/A</c:v>
                </c:pt>
                <c:pt idx="10">
                  <c:v>#N/A</c:v>
                </c:pt>
                <c:pt idx="11">
                  <c:v>#N/A</c:v>
                </c:pt>
              </c:numCache>
            </c:numRef>
          </c:val>
          <c:extLst>
            <c:ext xmlns:c16="http://schemas.microsoft.com/office/drawing/2014/chart" uri="{C3380CC4-5D6E-409C-BE32-E72D297353CC}">
              <c16:uniqueId val="{00000008-345C-48B9-A55B-B264238959AD}"/>
            </c:ext>
          </c:extLst>
        </c:ser>
        <c:dLbls>
          <c:showLegendKey val="0"/>
          <c:showVal val="0"/>
          <c:showCatName val="0"/>
          <c:showSerName val="0"/>
          <c:showPercent val="0"/>
          <c:showBubbleSize val="0"/>
        </c:dLbls>
        <c:gapWidth val="150"/>
        <c:axId val="1027938223"/>
        <c:axId val="1027931983"/>
      </c:barChart>
      <c:catAx>
        <c:axId val="1629593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629593712"/>
        <c:crosses val="autoZero"/>
        <c:auto val="1"/>
        <c:lblAlgn val="ctr"/>
        <c:lblOffset val="100"/>
        <c:noMultiLvlLbl val="0"/>
      </c:catAx>
      <c:valAx>
        <c:axId val="1629593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629593232"/>
        <c:crosses val="autoZero"/>
        <c:crossBetween val="between"/>
      </c:valAx>
      <c:valAx>
        <c:axId val="1027931983"/>
        <c:scaling>
          <c:orientation val="minMax"/>
          <c:max val="1.2"/>
          <c:min val="0"/>
        </c:scaling>
        <c:delete val="1"/>
        <c:axPos val="r"/>
        <c:numFmt formatCode="0%" sourceLinked="1"/>
        <c:majorTickMark val="out"/>
        <c:minorTickMark val="none"/>
        <c:tickLblPos val="nextTo"/>
        <c:crossAx val="1027938223"/>
        <c:crosses val="max"/>
        <c:crossBetween val="between"/>
      </c:valAx>
      <c:catAx>
        <c:axId val="1027938223"/>
        <c:scaling>
          <c:orientation val="minMax"/>
        </c:scaling>
        <c:delete val="1"/>
        <c:axPos val="b"/>
        <c:majorTickMark val="out"/>
        <c:minorTickMark val="none"/>
        <c:tickLblPos val="nextTo"/>
        <c:crossAx val="1027931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83356509458892E-2"/>
          <c:y val="3.9863770235740198E-2"/>
          <c:w val="0.95769490688395897"/>
          <c:h val="0.81075993874305907"/>
        </c:manualLayout>
      </c:layout>
      <c:doughnutChart>
        <c:varyColors val="1"/>
        <c:ser>
          <c:idx val="0"/>
          <c:order val="0"/>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01-0C52-462B-9DBB-4AC9B730C527}"/>
              </c:ext>
            </c:extLst>
          </c:dPt>
          <c:dPt>
            <c:idx val="1"/>
            <c:bubble3D val="0"/>
            <c:spPr>
              <a:solidFill>
                <a:srgbClr val="04B7DF">
                  <a:alpha val="50000"/>
                </a:srgbClr>
              </a:solidFill>
              <a:ln w="19050">
                <a:noFill/>
              </a:ln>
              <a:effectLst/>
            </c:spPr>
            <c:extLst>
              <c:ext xmlns:c16="http://schemas.microsoft.com/office/drawing/2014/chart" uri="{C3380CC4-5D6E-409C-BE32-E72D297353CC}">
                <c16:uniqueId val="{00000003-0C52-462B-9DBB-4AC9B730C527}"/>
              </c:ext>
            </c:extLst>
          </c:dPt>
          <c:dPt>
            <c:idx val="2"/>
            <c:bubble3D val="0"/>
            <c:spPr>
              <a:solidFill>
                <a:srgbClr val="02A696">
                  <a:alpha val="20000"/>
                </a:srgbClr>
              </a:solidFill>
              <a:ln w="19050">
                <a:noFill/>
              </a:ln>
              <a:effectLst/>
            </c:spPr>
            <c:extLst>
              <c:ext xmlns:c16="http://schemas.microsoft.com/office/drawing/2014/chart" uri="{C3380CC4-5D6E-409C-BE32-E72D297353CC}">
                <c16:uniqueId val="{00000005-0C52-462B-9DBB-4AC9B730C527}"/>
              </c:ext>
            </c:extLst>
          </c:dPt>
          <c:dPt>
            <c:idx val="3"/>
            <c:bubble3D val="0"/>
            <c:spPr>
              <a:noFill/>
              <a:ln w="19050">
                <a:noFill/>
              </a:ln>
              <a:effectLst/>
            </c:spPr>
            <c:extLst>
              <c:ext xmlns:c16="http://schemas.microsoft.com/office/drawing/2014/chart" uri="{C3380CC4-5D6E-409C-BE32-E72D297353CC}">
                <c16:uniqueId val="{00000007-0C52-462B-9DBB-4AC9B730C527}"/>
              </c:ext>
            </c:extLst>
          </c:dPt>
          <c:val>
            <c:numRef>
              <c:f>Processing!$R$18:$R$21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08-0C52-462B-9DBB-4AC9B730C527}"/>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0C52-462B-9DBB-4AC9B730C527}"/>
              </c:ext>
            </c:extLst>
          </c:dPt>
          <c:dPt>
            <c:idx val="1"/>
            <c:bubble3D val="0"/>
            <c:spPr>
              <a:noFill/>
              <a:ln w="19050">
                <a:noFill/>
              </a:ln>
              <a:effectLst/>
            </c:spPr>
            <c:extLst>
              <c:ext xmlns:c16="http://schemas.microsoft.com/office/drawing/2014/chart" uri="{C3380CC4-5D6E-409C-BE32-E72D297353CC}">
                <c16:uniqueId val="{0000000C-0C52-462B-9DBB-4AC9B730C527}"/>
              </c:ext>
            </c:extLst>
          </c:dPt>
          <c:dPt>
            <c:idx val="2"/>
            <c:bubble3D val="0"/>
            <c:spPr>
              <a:noFill/>
              <a:ln w="19050">
                <a:noFill/>
              </a:ln>
              <a:effectLst/>
            </c:spPr>
            <c:extLst>
              <c:ext xmlns:c16="http://schemas.microsoft.com/office/drawing/2014/chart" uri="{C3380CC4-5D6E-409C-BE32-E72D297353CC}">
                <c16:uniqueId val="{0000000E-0C52-462B-9DBB-4AC9B730C527}"/>
              </c:ext>
            </c:extLst>
          </c:dPt>
          <c:dPt>
            <c:idx val="3"/>
            <c:bubble3D val="0"/>
            <c:spPr>
              <a:noFill/>
              <a:ln w="19050">
                <a:noFill/>
              </a:ln>
              <a:effectLst/>
            </c:spPr>
            <c:extLst>
              <c:ext xmlns:c16="http://schemas.microsoft.com/office/drawing/2014/chart" uri="{C3380CC4-5D6E-409C-BE32-E72D297353CC}">
                <c16:uniqueId val="{00000010-0C52-462B-9DBB-4AC9B730C527}"/>
              </c:ext>
            </c:extLst>
          </c:dPt>
          <c:val>
            <c:numRef>
              <c:f>Processing!$S$18:$S$21</c:f>
              <c:numCache>
                <c:formatCode>0%</c:formatCode>
                <c:ptCount val="4"/>
                <c:pt idx="0">
                  <c:v>0.15554545454545457</c:v>
                </c:pt>
                <c:pt idx="1">
                  <c:v>0.23406493506493506</c:v>
                </c:pt>
                <c:pt idx="2">
                  <c:v>0.61038961038961037</c:v>
                </c:pt>
                <c:pt idx="3">
                  <c:v>0.34</c:v>
                </c:pt>
              </c:numCache>
            </c:numRef>
          </c:val>
          <c:extLst>
            <c:ext xmlns:c16="http://schemas.microsoft.com/office/drawing/2014/chart" uri="{C3380CC4-5D6E-409C-BE32-E72D297353CC}">
              <c16:uniqueId val="{00000011-0C52-462B-9DBB-4AC9B730C527}"/>
            </c:ext>
          </c:extLst>
        </c:ser>
        <c:ser>
          <c:idx val="2"/>
          <c:order val="2"/>
          <c:spPr>
            <a:ln>
              <a:noFill/>
            </a:ln>
          </c:spPr>
          <c:dPt>
            <c:idx val="0"/>
            <c:bubble3D val="0"/>
            <c:spPr>
              <a:gradFill>
                <a:gsLst>
                  <a:gs pos="1000">
                    <a:srgbClr val="F28F33"/>
                  </a:gs>
                  <a:gs pos="76000">
                    <a:srgbClr val="FE2827"/>
                  </a:gs>
                </a:gsLst>
                <a:path path="circle">
                  <a:fillToRect l="100000" t="100000"/>
                </a:path>
              </a:gradFill>
              <a:ln w="19050">
                <a:noFill/>
              </a:ln>
              <a:effectLst/>
            </c:spPr>
            <c:extLst>
              <c:ext xmlns:c16="http://schemas.microsoft.com/office/drawing/2014/chart" uri="{C3380CC4-5D6E-409C-BE32-E72D297353CC}">
                <c16:uniqueId val="{00000013-0C52-462B-9DBB-4AC9B730C527}"/>
              </c:ext>
            </c:extLst>
          </c:dPt>
          <c:dPt>
            <c:idx val="1"/>
            <c:bubble3D val="0"/>
            <c:spPr>
              <a:solidFill>
                <a:srgbClr val="04B7DF">
                  <a:alpha val="50000"/>
                </a:srgbClr>
              </a:solidFill>
              <a:ln w="19050">
                <a:noFill/>
              </a:ln>
              <a:effectLst/>
            </c:spPr>
            <c:extLst>
              <c:ext xmlns:c16="http://schemas.microsoft.com/office/drawing/2014/chart" uri="{C3380CC4-5D6E-409C-BE32-E72D297353CC}">
                <c16:uniqueId val="{00000015-0C52-462B-9DBB-4AC9B730C527}"/>
              </c:ext>
            </c:extLst>
          </c:dPt>
          <c:dPt>
            <c:idx val="2"/>
            <c:bubble3D val="0"/>
            <c:spPr>
              <a:solidFill>
                <a:srgbClr val="02A696">
                  <a:alpha val="20000"/>
                </a:srgbClr>
              </a:solidFill>
              <a:ln w="19050">
                <a:noFill/>
              </a:ln>
              <a:effectLst/>
            </c:spPr>
            <c:extLst>
              <c:ext xmlns:c16="http://schemas.microsoft.com/office/drawing/2014/chart" uri="{C3380CC4-5D6E-409C-BE32-E72D297353CC}">
                <c16:uniqueId val="{00000017-0C52-462B-9DBB-4AC9B730C527}"/>
              </c:ext>
            </c:extLst>
          </c:dPt>
          <c:dPt>
            <c:idx val="3"/>
            <c:bubble3D val="0"/>
            <c:spPr>
              <a:noFill/>
              <a:ln w="19050">
                <a:noFill/>
              </a:ln>
              <a:effectLst/>
            </c:spPr>
            <c:extLst>
              <c:ext xmlns:c16="http://schemas.microsoft.com/office/drawing/2014/chart" uri="{C3380CC4-5D6E-409C-BE32-E72D297353CC}">
                <c16:uniqueId val="{00000019-0C52-462B-9DBB-4AC9B730C527}"/>
              </c:ext>
            </c:extLst>
          </c:dPt>
          <c:val>
            <c:numRef>
              <c:f>Processing!$T$18:$T$21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1A-0C52-462B-9DBB-4AC9B730C527}"/>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0C52-462B-9DBB-4AC9B730C527}"/>
              </c:ext>
            </c:extLst>
          </c:dPt>
          <c:dPt>
            <c:idx val="1"/>
            <c:bubble3D val="0"/>
            <c:spPr>
              <a:noFill/>
              <a:ln w="19050">
                <a:noFill/>
              </a:ln>
              <a:effectLst/>
            </c:spPr>
            <c:extLst>
              <c:ext xmlns:c16="http://schemas.microsoft.com/office/drawing/2014/chart" uri="{C3380CC4-5D6E-409C-BE32-E72D297353CC}">
                <c16:uniqueId val="{0000001E-0C52-462B-9DBB-4AC9B730C527}"/>
              </c:ext>
            </c:extLst>
          </c:dPt>
          <c:dPt>
            <c:idx val="2"/>
            <c:bubble3D val="0"/>
            <c:spPr>
              <a:noFill/>
              <a:ln w="19050">
                <a:noFill/>
              </a:ln>
              <a:effectLst/>
            </c:spPr>
            <c:extLst>
              <c:ext xmlns:c16="http://schemas.microsoft.com/office/drawing/2014/chart" uri="{C3380CC4-5D6E-409C-BE32-E72D297353CC}">
                <c16:uniqueId val="{00000020-0C52-462B-9DBB-4AC9B730C527}"/>
              </c:ext>
            </c:extLst>
          </c:dPt>
          <c:dPt>
            <c:idx val="3"/>
            <c:bubble3D val="0"/>
            <c:spPr>
              <a:noFill/>
              <a:ln w="19050">
                <a:noFill/>
              </a:ln>
              <a:effectLst/>
            </c:spPr>
            <c:extLst>
              <c:ext xmlns:c16="http://schemas.microsoft.com/office/drawing/2014/chart" uri="{C3380CC4-5D6E-409C-BE32-E72D297353CC}">
                <c16:uniqueId val="{00000022-0C52-462B-9DBB-4AC9B730C527}"/>
              </c:ext>
            </c:extLst>
          </c:dPt>
          <c:val>
            <c:numRef>
              <c:f>Processing!$U$18:$U$21</c:f>
              <c:numCache>
                <c:formatCode>0%</c:formatCode>
                <c:ptCount val="4"/>
                <c:pt idx="0">
                  <c:v>0.27824675324675324</c:v>
                </c:pt>
                <c:pt idx="1">
                  <c:v>0.47500000000000003</c:v>
                </c:pt>
                <c:pt idx="2">
                  <c:v>0.24675324675324672</c:v>
                </c:pt>
                <c:pt idx="3">
                  <c:v>0.34</c:v>
                </c:pt>
              </c:numCache>
            </c:numRef>
          </c:val>
          <c:extLst>
            <c:ext xmlns:c16="http://schemas.microsoft.com/office/drawing/2014/chart" uri="{C3380CC4-5D6E-409C-BE32-E72D297353CC}">
              <c16:uniqueId val="{00000023-0C52-462B-9DBB-4AC9B730C527}"/>
            </c:ext>
          </c:extLst>
        </c:ser>
        <c:ser>
          <c:idx val="4"/>
          <c:order val="4"/>
          <c:dPt>
            <c:idx val="0"/>
            <c:bubble3D val="0"/>
            <c:spPr>
              <a:gradFill>
                <a:gsLst>
                  <a:gs pos="1000">
                    <a:srgbClr val="F28F33"/>
                  </a:gs>
                  <a:gs pos="76000">
                    <a:srgbClr val="FE2827"/>
                  </a:gs>
                </a:gsLst>
                <a:path path="circle">
                  <a:fillToRect l="100000" t="100000"/>
                </a:path>
              </a:gradFill>
              <a:effectLst/>
            </c:spPr>
            <c:extLst>
              <c:ext xmlns:c16="http://schemas.microsoft.com/office/drawing/2014/chart" uri="{C3380CC4-5D6E-409C-BE32-E72D297353CC}">
                <c16:uniqueId val="{00000025-0C52-462B-9DBB-4AC9B730C527}"/>
              </c:ext>
            </c:extLst>
          </c:dPt>
          <c:dPt>
            <c:idx val="1"/>
            <c:bubble3D val="0"/>
            <c:spPr>
              <a:solidFill>
                <a:srgbClr val="04B7DF">
                  <a:alpha val="50000"/>
                </a:srgbClr>
              </a:solidFill>
              <a:effectLst/>
            </c:spPr>
            <c:extLst>
              <c:ext xmlns:c16="http://schemas.microsoft.com/office/drawing/2014/chart" uri="{C3380CC4-5D6E-409C-BE32-E72D297353CC}">
                <c16:uniqueId val="{00000027-0C52-462B-9DBB-4AC9B730C527}"/>
              </c:ext>
            </c:extLst>
          </c:dPt>
          <c:dPt>
            <c:idx val="2"/>
            <c:bubble3D val="0"/>
            <c:spPr>
              <a:solidFill>
                <a:srgbClr val="02A696">
                  <a:alpha val="20000"/>
                </a:srgbClr>
              </a:solidFill>
              <a:effectLst/>
            </c:spPr>
            <c:extLst>
              <c:ext xmlns:c16="http://schemas.microsoft.com/office/drawing/2014/chart" uri="{C3380CC4-5D6E-409C-BE32-E72D297353CC}">
                <c16:uniqueId val="{00000029-0C52-462B-9DBB-4AC9B730C527}"/>
              </c:ext>
            </c:extLst>
          </c:dPt>
          <c:dPt>
            <c:idx val="3"/>
            <c:bubble3D val="0"/>
            <c:spPr>
              <a:noFill/>
              <a:effectLst/>
            </c:spPr>
            <c:extLst>
              <c:ext xmlns:c16="http://schemas.microsoft.com/office/drawing/2014/chart" uri="{C3380CC4-5D6E-409C-BE32-E72D297353CC}">
                <c16:uniqueId val="{0000002B-0C52-462B-9DBB-4AC9B730C527}"/>
              </c:ext>
            </c:extLst>
          </c:dPt>
          <c:val>
            <c:numRef>
              <c:f>Processing!$V$18:$V$21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2C-0C52-462B-9DBB-4AC9B730C527}"/>
            </c:ext>
          </c:extLst>
        </c:ser>
        <c:ser>
          <c:idx val="5"/>
          <c:order val="5"/>
          <c:spPr>
            <a:noFill/>
          </c:spPr>
          <c:dPt>
            <c:idx val="0"/>
            <c:bubble3D val="0"/>
            <c:spPr>
              <a:noFill/>
              <a:effectLst/>
            </c:spPr>
            <c:extLst>
              <c:ext xmlns:c16="http://schemas.microsoft.com/office/drawing/2014/chart" uri="{C3380CC4-5D6E-409C-BE32-E72D297353CC}">
                <c16:uniqueId val="{0000002E-0C52-462B-9DBB-4AC9B730C527}"/>
              </c:ext>
            </c:extLst>
          </c:dPt>
          <c:dPt>
            <c:idx val="1"/>
            <c:bubble3D val="0"/>
            <c:spPr>
              <a:noFill/>
              <a:effectLst/>
            </c:spPr>
            <c:extLst>
              <c:ext xmlns:c16="http://schemas.microsoft.com/office/drawing/2014/chart" uri="{C3380CC4-5D6E-409C-BE32-E72D297353CC}">
                <c16:uniqueId val="{00000030-0C52-462B-9DBB-4AC9B730C527}"/>
              </c:ext>
            </c:extLst>
          </c:dPt>
          <c:dPt>
            <c:idx val="2"/>
            <c:bubble3D val="0"/>
            <c:spPr>
              <a:noFill/>
              <a:effectLst/>
            </c:spPr>
            <c:extLst>
              <c:ext xmlns:c16="http://schemas.microsoft.com/office/drawing/2014/chart" uri="{C3380CC4-5D6E-409C-BE32-E72D297353CC}">
                <c16:uniqueId val="{00000032-0C52-462B-9DBB-4AC9B730C527}"/>
              </c:ext>
            </c:extLst>
          </c:dPt>
          <c:dPt>
            <c:idx val="3"/>
            <c:bubble3D val="0"/>
            <c:spPr>
              <a:noFill/>
              <a:effectLst/>
            </c:spPr>
            <c:extLst>
              <c:ext xmlns:c16="http://schemas.microsoft.com/office/drawing/2014/chart" uri="{C3380CC4-5D6E-409C-BE32-E72D297353CC}">
                <c16:uniqueId val="{00000034-0C52-462B-9DBB-4AC9B730C527}"/>
              </c:ext>
            </c:extLst>
          </c:dPt>
          <c:val>
            <c:numRef>
              <c:f>Processing!$W$18:$W$21</c:f>
              <c:numCache>
                <c:formatCode>0%</c:formatCode>
                <c:ptCount val="4"/>
                <c:pt idx="0">
                  <c:v>0.29564935064935066</c:v>
                </c:pt>
                <c:pt idx="1">
                  <c:v>0.54850649350649339</c:v>
                </c:pt>
                <c:pt idx="2">
                  <c:v>0.1558441558441559</c:v>
                </c:pt>
                <c:pt idx="3">
                  <c:v>0.34</c:v>
                </c:pt>
              </c:numCache>
            </c:numRef>
          </c:val>
          <c:extLst>
            <c:ext xmlns:c16="http://schemas.microsoft.com/office/drawing/2014/chart" uri="{C3380CC4-5D6E-409C-BE32-E72D297353CC}">
              <c16:uniqueId val="{00000035-0C52-462B-9DBB-4AC9B730C527}"/>
            </c:ext>
          </c:extLst>
        </c:ser>
        <c:ser>
          <c:idx val="6"/>
          <c:order val="6"/>
          <c:dPt>
            <c:idx val="0"/>
            <c:bubble3D val="0"/>
            <c:spPr>
              <a:gradFill flip="none" rotWithShape="1">
                <a:gsLst>
                  <a:gs pos="1000">
                    <a:srgbClr val="F28F33"/>
                  </a:gs>
                  <a:gs pos="76000">
                    <a:srgbClr val="FE2827"/>
                  </a:gs>
                </a:gsLst>
                <a:path path="circle">
                  <a:fillToRect l="100000" t="100000"/>
                </a:path>
                <a:tileRect r="-100000" b="-100000"/>
              </a:gradFill>
              <a:effectLst/>
            </c:spPr>
            <c:extLst>
              <c:ext xmlns:c16="http://schemas.microsoft.com/office/drawing/2014/chart" uri="{C3380CC4-5D6E-409C-BE32-E72D297353CC}">
                <c16:uniqueId val="{00000037-0C52-462B-9DBB-4AC9B730C527}"/>
              </c:ext>
            </c:extLst>
          </c:dPt>
          <c:dPt>
            <c:idx val="1"/>
            <c:bubble3D val="0"/>
            <c:spPr>
              <a:solidFill>
                <a:srgbClr val="04B7DF">
                  <a:alpha val="50000"/>
                </a:srgbClr>
              </a:solidFill>
              <a:effectLst/>
            </c:spPr>
            <c:extLst>
              <c:ext xmlns:c16="http://schemas.microsoft.com/office/drawing/2014/chart" uri="{C3380CC4-5D6E-409C-BE32-E72D297353CC}">
                <c16:uniqueId val="{00000039-0C52-462B-9DBB-4AC9B730C527}"/>
              </c:ext>
            </c:extLst>
          </c:dPt>
          <c:dPt>
            <c:idx val="2"/>
            <c:bubble3D val="0"/>
            <c:spPr>
              <a:solidFill>
                <a:srgbClr val="DABEF7">
                  <a:alpha val="20000"/>
                </a:srgbClr>
              </a:solidFill>
              <a:effectLst/>
            </c:spPr>
            <c:extLst>
              <c:ext xmlns:c16="http://schemas.microsoft.com/office/drawing/2014/chart" uri="{C3380CC4-5D6E-409C-BE32-E72D297353CC}">
                <c16:uniqueId val="{0000003B-0C52-462B-9DBB-4AC9B730C527}"/>
              </c:ext>
            </c:extLst>
          </c:dPt>
          <c:dPt>
            <c:idx val="3"/>
            <c:bubble3D val="0"/>
            <c:spPr>
              <a:noFill/>
              <a:effectLst/>
            </c:spPr>
            <c:extLst>
              <c:ext xmlns:c16="http://schemas.microsoft.com/office/drawing/2014/chart" uri="{C3380CC4-5D6E-409C-BE32-E72D297353CC}">
                <c16:uniqueId val="{0000003D-0C52-462B-9DBB-4AC9B730C527}"/>
              </c:ext>
            </c:extLst>
          </c:dPt>
          <c:val>
            <c:numRef>
              <c:f>Processing!$X$18:$X$21</c:f>
              <c:numCache>
                <c:formatCode>0%</c:formatCode>
                <c:ptCount val="4"/>
                <c:pt idx="0">
                  <c:v>0.62709090909090914</c:v>
                </c:pt>
                <c:pt idx="1">
                  <c:v>0.37290909090909086</c:v>
                </c:pt>
                <c:pt idx="2">
                  <c:v>0</c:v>
                </c:pt>
                <c:pt idx="3">
                  <c:v>0.34</c:v>
                </c:pt>
              </c:numCache>
            </c:numRef>
          </c:val>
          <c:extLst>
            <c:ext xmlns:c16="http://schemas.microsoft.com/office/drawing/2014/chart" uri="{C3380CC4-5D6E-409C-BE32-E72D297353CC}">
              <c16:uniqueId val="{0000003E-0C52-462B-9DBB-4AC9B730C527}"/>
            </c:ext>
          </c:extLst>
        </c:ser>
        <c:dLbls>
          <c:showLegendKey val="0"/>
          <c:showVal val="0"/>
          <c:showCatName val="0"/>
          <c:showSerName val="0"/>
          <c:showPercent val="0"/>
          <c:showBubbleSize val="0"/>
          <c:showLeaderLines val="1"/>
        </c:dLbls>
        <c:firstSliceAng val="0"/>
        <c:holeSize val="50"/>
      </c:doughnutChart>
      <c:doughnutChart>
        <c:varyColors val="1"/>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7"/>
                <c:order val="7"/>
                <c:tx>
                  <c:strRef>
                    <c:extLst>
                      <c:ext uri="{02D57815-91ED-43cb-92C2-25804820EDAC}">
                        <c15:formulaRef>
                          <c15:sqref>Processing!$R$13</c15:sqref>
                        </c15:formulaRef>
                      </c:ext>
                    </c:extLst>
                    <c:strCache>
                      <c:ptCount val="1"/>
                      <c:pt idx="0">
                        <c:v>Goal Decomposition</c:v>
                      </c:pt>
                    </c:strCache>
                  </c:strRef>
                </c:tx>
                <c:spPr>
                  <a:ln>
                    <a:noFill/>
                  </a:ln>
                </c:spPr>
                <c:dPt>
                  <c:idx val="0"/>
                  <c:bubble3D val="0"/>
                  <c:spPr>
                    <a:noFill/>
                    <a:ln w="19050">
                      <a:noFill/>
                    </a:ln>
                    <a:effectLst/>
                  </c:spPr>
                  <c:extLst>
                    <c:ext xmlns:c16="http://schemas.microsoft.com/office/drawing/2014/chart" uri="{C3380CC4-5D6E-409C-BE32-E72D297353CC}">
                      <c16:uniqueId val="{00000040-0C52-462B-9DBB-4AC9B730C527}"/>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42-0C52-462B-9DBB-4AC9B730C527}"/>
                    </c:ext>
                  </c:extLst>
                </c:dPt>
                <c:dPt>
                  <c:idx val="2"/>
                  <c:bubble3D val="0"/>
                  <c:spPr>
                    <a:noFill/>
                    <a:ln w="19050">
                      <a:noFill/>
                    </a:ln>
                    <a:effectLst/>
                  </c:spPr>
                  <c:extLst>
                    <c:ext xmlns:c16="http://schemas.microsoft.com/office/drawing/2014/chart" uri="{C3380CC4-5D6E-409C-BE32-E72D297353CC}">
                      <c16:uniqueId val="{00000044-0C52-462B-9DBB-4AC9B730C527}"/>
                    </c:ext>
                  </c:extLst>
                </c:dPt>
                <c:dPt>
                  <c:idx val="3"/>
                  <c:bubble3D val="0"/>
                  <c:spPr>
                    <a:noFill/>
                    <a:ln w="19050">
                      <a:noFill/>
                    </a:ln>
                    <a:effectLst/>
                  </c:spPr>
                  <c:extLst>
                    <c:ext xmlns:c16="http://schemas.microsoft.com/office/drawing/2014/chart" uri="{C3380CC4-5D6E-409C-BE32-E72D297353CC}">
                      <c16:uniqueId val="{00000046-0C52-462B-9DBB-4AC9B730C527}"/>
                    </c:ext>
                  </c:extLst>
                </c:dPt>
                <c:val>
                  <c:numRef>
                    <c:extLst>
                      <c:ext uri="{02D57815-91ED-43cb-92C2-25804820EDAC}">
                        <c15:formulaRef>
                          <c15:sqref>Processing!$Q$18:$Q$21</c15:sqref>
                        </c15:formulaRef>
                      </c:ext>
                    </c:extLst>
                    <c:numCache>
                      <c:formatCode>0%</c:formatCode>
                      <c:ptCount val="4"/>
                      <c:pt idx="0">
                        <c:v>0.74675324675324672</c:v>
                      </c:pt>
                      <c:pt idx="1">
                        <c:v>0.01</c:v>
                      </c:pt>
                      <c:pt idx="2">
                        <c:v>0.24324675324675327</c:v>
                      </c:pt>
                      <c:pt idx="3">
                        <c:v>0.34</c:v>
                      </c:pt>
                    </c:numCache>
                  </c:numRef>
                </c:val>
                <c:extLst>
                  <c:ext xmlns:c16="http://schemas.microsoft.com/office/drawing/2014/chart" uri="{C3380CC4-5D6E-409C-BE32-E72D297353CC}">
                    <c16:uniqueId val="{00000047-0C52-462B-9DBB-4AC9B730C527}"/>
                  </c:ext>
                </c:extLst>
              </c15:ser>
            </c15:filteredPieSeries>
          </c:ext>
        </c:extLst>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52084403399478"/>
          <c:y val="0.1334777689744398"/>
          <c:w val="0.65064931069873488"/>
          <c:h val="0.75010457881938375"/>
        </c:manualLayout>
      </c:layout>
      <c:radarChart>
        <c:radarStyle val="filled"/>
        <c:varyColors val="0"/>
        <c:ser>
          <c:idx val="0"/>
          <c:order val="0"/>
          <c:tx>
            <c:strRef>
              <c:f>Processing!$Z$18</c:f>
              <c:strCache>
                <c:ptCount val="1"/>
                <c:pt idx="0">
                  <c:v>Finish</c:v>
                </c:pt>
              </c:strCache>
            </c:strRef>
          </c:tx>
          <c:spPr>
            <a:solidFill>
              <a:srgbClr val="BFCDE4">
                <a:alpha val="20000"/>
              </a:srgbClr>
            </a:solidFill>
            <a:ln w="12700" cap="rnd">
              <a:solidFill>
                <a:srgbClr val="FF3300"/>
              </a:solidFill>
              <a:round/>
            </a:ln>
            <a:effectLst/>
          </c:spPr>
          <c:cat>
            <c:strRef>
              <c:f>Processing!$AA$20:$AD$20</c:f>
              <c:strCache>
                <c:ptCount val="4"/>
                <c:pt idx="0">
                  <c:v>Goal 1</c:v>
                </c:pt>
                <c:pt idx="1">
                  <c:v>Goal 2</c:v>
                </c:pt>
                <c:pt idx="2">
                  <c:v>Goal 3</c:v>
                </c:pt>
                <c:pt idx="3">
                  <c:v>Goal 4</c:v>
                </c:pt>
              </c:strCache>
            </c:strRef>
          </c:cat>
          <c:val>
            <c:numRef>
              <c:f>Processing!$AA$18:$AD$18</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0-F5C9-44FF-BBCB-ECB49D5B1B20}"/>
            </c:ext>
          </c:extLst>
        </c:ser>
        <c:ser>
          <c:idx val="1"/>
          <c:order val="1"/>
          <c:tx>
            <c:strRef>
              <c:f>Processing!$Z$19</c:f>
              <c:strCache>
                <c:ptCount val="1"/>
                <c:pt idx="0">
                  <c:v>Start</c:v>
                </c:pt>
              </c:strCache>
            </c:strRef>
          </c:tx>
          <c:spPr>
            <a:gradFill>
              <a:gsLst>
                <a:gs pos="14000">
                  <a:srgbClr val="00FAE3"/>
                </a:gs>
                <a:gs pos="75000">
                  <a:srgbClr val="009688"/>
                </a:gs>
              </a:gsLst>
              <a:path path="circle">
                <a:fillToRect r="100000" b="100000"/>
              </a:path>
            </a:gradFill>
            <a:ln>
              <a:noFill/>
            </a:ln>
            <a:effectLst>
              <a:outerShdw blurRad="50800" dist="38100" dir="2700000" algn="tl" rotWithShape="0">
                <a:prstClr val="black">
                  <a:alpha val="40000"/>
                </a:prstClr>
              </a:outerShdw>
            </a:effectLst>
          </c:spPr>
          <c:cat>
            <c:strRef>
              <c:f>Processing!$AA$20:$AD$20</c:f>
              <c:strCache>
                <c:ptCount val="4"/>
                <c:pt idx="0">
                  <c:v>Goal 1</c:v>
                </c:pt>
                <c:pt idx="1">
                  <c:v>Goal 2</c:v>
                </c:pt>
                <c:pt idx="2">
                  <c:v>Goal 3</c:v>
                </c:pt>
                <c:pt idx="3">
                  <c:v>Goal 4</c:v>
                </c:pt>
              </c:strCache>
            </c:strRef>
          </c:cat>
          <c:val>
            <c:numRef>
              <c:f>Processing!$AA$19:$AD$19</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1-F5C9-44FF-BBCB-ECB49D5B1B20}"/>
            </c:ext>
          </c:extLst>
        </c:ser>
        <c:dLbls>
          <c:showLegendKey val="0"/>
          <c:showVal val="0"/>
          <c:showCatName val="0"/>
          <c:showSerName val="0"/>
          <c:showPercent val="0"/>
          <c:showBubbleSize val="0"/>
        </c:dLbls>
        <c:axId val="1692620048"/>
        <c:axId val="1692616688"/>
      </c:radarChart>
      <c:radarChart>
        <c:radarStyle val="marker"/>
        <c:varyColors val="0"/>
        <c:ser>
          <c:idx val="2"/>
          <c:order val="2"/>
          <c:tx>
            <c:v>Market</c:v>
          </c:tx>
          <c:spPr>
            <a:ln w="15875" cap="rnd">
              <a:noFill/>
              <a:round/>
            </a:ln>
            <a:effectLst>
              <a:outerShdw blurRad="50800" dist="38100" dir="2700000" algn="tl" rotWithShape="0">
                <a:prstClr val="black">
                  <a:alpha val="40000"/>
                </a:prstClr>
              </a:outerShdw>
            </a:effectLst>
          </c:spPr>
          <c:marker>
            <c:symbol val="circle"/>
            <c:size val="8"/>
            <c:spPr>
              <a:gradFill>
                <a:gsLst>
                  <a:gs pos="0">
                    <a:srgbClr val="C4FEF9"/>
                  </a:gs>
                  <a:gs pos="100000">
                    <a:srgbClr val="10FAE5"/>
                  </a:gs>
                </a:gsLst>
                <a:lin ang="5400000" scaled="1"/>
              </a:gradFill>
              <a:ln w="9525">
                <a:noFill/>
              </a:ln>
              <a:effectLst>
                <a:outerShdw blurRad="50800" dist="38100" dir="2700000" algn="tl" rotWithShape="0">
                  <a:prstClr val="black">
                    <a:alpha val="40000"/>
                  </a:prstClr>
                </a:outerShdw>
              </a:effectLst>
            </c:spPr>
          </c:marker>
          <c:val>
            <c:numRef>
              <c:f>Processing!$AA$19:$AD$19</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2-F5C9-44FF-BBCB-ECB49D5B1B20}"/>
            </c:ext>
          </c:extLst>
        </c:ser>
        <c:dLbls>
          <c:showLegendKey val="0"/>
          <c:showVal val="0"/>
          <c:showCatName val="0"/>
          <c:showSerName val="0"/>
          <c:showPercent val="0"/>
          <c:showBubbleSize val="0"/>
        </c:dLbls>
        <c:axId val="1692620048"/>
        <c:axId val="1692616688"/>
      </c:radarChart>
      <c:catAx>
        <c:axId val="169262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1692616688"/>
        <c:crosses val="autoZero"/>
        <c:auto val="1"/>
        <c:lblAlgn val="ctr"/>
        <c:lblOffset val="100"/>
        <c:noMultiLvlLbl val="0"/>
      </c:catAx>
      <c:valAx>
        <c:axId val="1692616688"/>
        <c:scaling>
          <c:orientation val="minMax"/>
        </c:scaling>
        <c:delete val="1"/>
        <c:axPos val="l"/>
        <c:majorGridlines>
          <c:spPr>
            <a:ln w="9525" cap="flat" cmpd="sng" algn="ctr">
              <a:solidFill>
                <a:srgbClr val="304C5E"/>
              </a:solidFill>
              <a:round/>
            </a:ln>
            <a:effectLst/>
          </c:spPr>
        </c:majorGridlines>
        <c:numFmt formatCode="_-[$$-409]* #,##0_ ;_-[$$-409]* \-#,##0\ ;_-[$$-409]* &quot;-&quot;??_ ;_-@_ " sourceLinked="1"/>
        <c:majorTickMark val="none"/>
        <c:minorTickMark val="none"/>
        <c:tickLblPos val="nextTo"/>
        <c:crossAx val="1692620048"/>
        <c:crosses val="autoZero"/>
        <c:crossBetween val="between"/>
      </c:valAx>
      <c:spPr>
        <a:noFill/>
        <a:ln>
          <a:noFill/>
        </a:ln>
        <a:effectLst/>
      </c:spPr>
    </c:plotArea>
    <c:legend>
      <c:legendPos val="r"/>
      <c:legendEntry>
        <c:idx val="2"/>
        <c:delete val="1"/>
      </c:legendEntry>
      <c:layout>
        <c:manualLayout>
          <c:xMode val="edge"/>
          <c:yMode val="edge"/>
          <c:x val="0.87234433275879897"/>
          <c:y val="0.73244721422712555"/>
          <c:w val="0.12765566724120092"/>
          <c:h val="0.131676622140404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16362926982848"/>
          <c:y val="0.12995986666325421"/>
          <c:w val="0.3961259800573016"/>
          <c:h val="0.73394751036653116"/>
        </c:manualLayout>
      </c:layout>
      <c:doughnutChart>
        <c:varyColors val="1"/>
        <c:ser>
          <c:idx val="0"/>
          <c:order val="0"/>
          <c:dPt>
            <c:idx val="0"/>
            <c:bubble3D val="0"/>
            <c:spPr>
              <a:solidFill>
                <a:srgbClr val="0D6796"/>
              </a:solidFill>
              <a:ln w="19050">
                <a:noFill/>
              </a:ln>
              <a:effectLst/>
            </c:spPr>
            <c:extLst>
              <c:ext xmlns:c16="http://schemas.microsoft.com/office/drawing/2014/chart" uri="{C3380CC4-5D6E-409C-BE32-E72D297353CC}">
                <c16:uniqueId val="{00000001-22E1-4DF0-993F-B2975747F464}"/>
              </c:ext>
            </c:extLst>
          </c:dPt>
          <c:dPt>
            <c:idx val="1"/>
            <c:bubble3D val="0"/>
            <c:spPr>
              <a:solidFill>
                <a:srgbClr val="04B7DF"/>
              </a:solidFill>
              <a:ln w="19050">
                <a:noFill/>
              </a:ln>
              <a:effectLst/>
            </c:spPr>
            <c:extLst>
              <c:ext xmlns:c16="http://schemas.microsoft.com/office/drawing/2014/chart" uri="{C3380CC4-5D6E-409C-BE32-E72D297353CC}">
                <c16:uniqueId val="{00000003-22E1-4DF0-993F-B2975747F464}"/>
              </c:ext>
            </c:extLst>
          </c:dPt>
          <c:dPt>
            <c:idx val="2"/>
            <c:bubble3D val="0"/>
            <c:spPr>
              <a:solidFill>
                <a:srgbClr val="00FFFF"/>
              </a:solidFill>
              <a:ln w="19050">
                <a:noFill/>
              </a:ln>
              <a:effectLst/>
            </c:spPr>
            <c:extLst>
              <c:ext xmlns:c16="http://schemas.microsoft.com/office/drawing/2014/chart" uri="{C3380CC4-5D6E-409C-BE32-E72D297353CC}">
                <c16:uniqueId val="{00000005-22E1-4DF0-993F-B2975747F464}"/>
              </c:ext>
            </c:extLst>
          </c:dPt>
          <c:dPt>
            <c:idx val="3"/>
            <c:bubble3D val="0"/>
            <c:spPr>
              <a:solidFill>
                <a:schemeClr val="bg1">
                  <a:lumMod val="85000"/>
                </a:schemeClr>
              </a:solidFill>
              <a:ln w="19050">
                <a:noFill/>
              </a:ln>
              <a:effectLst/>
            </c:spPr>
            <c:extLst>
              <c:ext xmlns:c16="http://schemas.microsoft.com/office/drawing/2014/chart" uri="{C3380CC4-5D6E-409C-BE32-E72D297353CC}">
                <c16:uniqueId val="{00000007-22E1-4DF0-993F-B2975747F464}"/>
              </c:ext>
            </c:extLst>
          </c:dPt>
          <c:dLbls>
            <c:dLbl>
              <c:idx val="3"/>
              <c:layout>
                <c:manualLayout>
                  <c:x val="-0.10717703349282297"/>
                  <c:y val="-9.569377990430622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22E1-4DF0-993F-B2975747F4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cat>
            <c:strRef>
              <c:f>Processing!$AA$26:$AD$26</c:f>
              <c:strCache>
                <c:ptCount val="4"/>
                <c:pt idx="0">
                  <c:v>Goal 1</c:v>
                </c:pt>
                <c:pt idx="1">
                  <c:v>Goal 2</c:v>
                </c:pt>
                <c:pt idx="2">
                  <c:v>Goal 3</c:v>
                </c:pt>
                <c:pt idx="3">
                  <c:v>Goal 4</c:v>
                </c:pt>
              </c:strCache>
            </c:strRef>
          </c:cat>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08-22E1-4DF0-993F-B2975747F464}"/>
            </c:ext>
          </c:extLst>
        </c:ser>
        <c:ser>
          <c:idx val="1"/>
          <c:order val="1"/>
          <c:spPr>
            <a:ln>
              <a:noFill/>
            </a:ln>
          </c:spPr>
          <c:dPt>
            <c:idx val="0"/>
            <c:bubble3D val="0"/>
            <c:spPr>
              <a:solidFill>
                <a:srgbClr val="0D6796"/>
              </a:solidFill>
              <a:ln w="19050">
                <a:noFill/>
              </a:ln>
              <a:effectLst/>
            </c:spPr>
            <c:extLst>
              <c:ext xmlns:c16="http://schemas.microsoft.com/office/drawing/2014/chart" uri="{C3380CC4-5D6E-409C-BE32-E72D297353CC}">
                <c16:uniqueId val="{0000000A-22E1-4DF0-993F-B2975747F464}"/>
              </c:ext>
            </c:extLst>
          </c:dPt>
          <c:dPt>
            <c:idx val="1"/>
            <c:bubble3D val="0"/>
            <c:spPr>
              <a:solidFill>
                <a:srgbClr val="04B7DF"/>
              </a:solidFill>
              <a:ln w="19050">
                <a:noFill/>
              </a:ln>
              <a:effectLst/>
            </c:spPr>
            <c:extLst>
              <c:ext xmlns:c16="http://schemas.microsoft.com/office/drawing/2014/chart" uri="{C3380CC4-5D6E-409C-BE32-E72D297353CC}">
                <c16:uniqueId val="{0000000C-22E1-4DF0-993F-B2975747F464}"/>
              </c:ext>
            </c:extLst>
          </c:dPt>
          <c:dPt>
            <c:idx val="2"/>
            <c:bubble3D val="0"/>
            <c:spPr>
              <a:solidFill>
                <a:srgbClr val="00FFFF"/>
              </a:solidFill>
              <a:ln w="19050">
                <a:noFill/>
              </a:ln>
              <a:effectLst/>
            </c:spPr>
            <c:extLst>
              <c:ext xmlns:c16="http://schemas.microsoft.com/office/drawing/2014/chart" uri="{C3380CC4-5D6E-409C-BE32-E72D297353CC}">
                <c16:uniqueId val="{0000000E-22E1-4DF0-993F-B2975747F464}"/>
              </c:ext>
            </c:extLst>
          </c:dPt>
          <c:dPt>
            <c:idx val="3"/>
            <c:bubble3D val="0"/>
            <c:spPr>
              <a:noFill/>
              <a:ln w="19050">
                <a:noFill/>
              </a:ln>
              <a:effectLst/>
            </c:spPr>
            <c:extLst>
              <c:ext xmlns:c16="http://schemas.microsoft.com/office/drawing/2014/chart" uri="{C3380CC4-5D6E-409C-BE32-E72D297353CC}">
                <c16:uniqueId val="{00000010-22E1-4DF0-993F-B2975747F464}"/>
              </c:ext>
            </c:extLst>
          </c:dPt>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11-22E1-4DF0-993F-B2975747F464}"/>
            </c:ext>
          </c:extLst>
        </c:ser>
        <c:ser>
          <c:idx val="2"/>
          <c:order val="2"/>
          <c:spPr>
            <a:ln>
              <a:noFill/>
            </a:ln>
          </c:spPr>
          <c:dPt>
            <c:idx val="0"/>
            <c:bubble3D val="0"/>
            <c:spPr>
              <a:solidFill>
                <a:srgbClr val="0D6796"/>
              </a:solidFill>
              <a:ln w="19050">
                <a:noFill/>
              </a:ln>
              <a:effectLst/>
            </c:spPr>
            <c:extLst>
              <c:ext xmlns:c16="http://schemas.microsoft.com/office/drawing/2014/chart" uri="{C3380CC4-5D6E-409C-BE32-E72D297353CC}">
                <c16:uniqueId val="{00000013-22E1-4DF0-993F-B2975747F464}"/>
              </c:ext>
            </c:extLst>
          </c:dPt>
          <c:dPt>
            <c:idx val="1"/>
            <c:bubble3D val="0"/>
            <c:spPr>
              <a:solidFill>
                <a:srgbClr val="04B7DF"/>
              </a:solidFill>
              <a:ln w="19050">
                <a:noFill/>
              </a:ln>
              <a:effectLst/>
            </c:spPr>
            <c:extLst>
              <c:ext xmlns:c16="http://schemas.microsoft.com/office/drawing/2014/chart" uri="{C3380CC4-5D6E-409C-BE32-E72D297353CC}">
                <c16:uniqueId val="{00000015-22E1-4DF0-993F-B2975747F464}"/>
              </c:ext>
            </c:extLst>
          </c:dPt>
          <c:dPt>
            <c:idx val="2"/>
            <c:bubble3D val="0"/>
            <c:spPr>
              <a:noFill/>
              <a:ln w="19050">
                <a:noFill/>
              </a:ln>
              <a:effectLst/>
            </c:spPr>
            <c:extLst>
              <c:ext xmlns:c16="http://schemas.microsoft.com/office/drawing/2014/chart" uri="{C3380CC4-5D6E-409C-BE32-E72D297353CC}">
                <c16:uniqueId val="{00000017-22E1-4DF0-993F-B2975747F464}"/>
              </c:ext>
            </c:extLst>
          </c:dPt>
          <c:dPt>
            <c:idx val="3"/>
            <c:bubble3D val="0"/>
            <c:spPr>
              <a:noFill/>
              <a:ln w="19050">
                <a:noFill/>
              </a:ln>
              <a:effectLst/>
            </c:spPr>
            <c:extLst>
              <c:ext xmlns:c16="http://schemas.microsoft.com/office/drawing/2014/chart" uri="{C3380CC4-5D6E-409C-BE32-E72D297353CC}">
                <c16:uniqueId val="{00000019-22E1-4DF0-993F-B2975747F464}"/>
              </c:ext>
            </c:extLst>
          </c:dPt>
          <c:dLbls>
            <c:dLbl>
              <c:idx val="1"/>
              <c:layout>
                <c:manualLayout>
                  <c:x val="-2.501841985168729E-2"/>
                  <c:y val="0.1330811218488946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5-22E1-4DF0-993F-B2975747F464}"/>
                </c:ext>
              </c:extLst>
            </c:dLbl>
            <c:dLbl>
              <c:idx val="2"/>
              <c:layout>
                <c:manualLayout>
                  <c:x val="-0.12631578947368421"/>
                  <c:y val="8.4730437403458536E-2"/>
                </c:manualLayout>
              </c:layout>
              <c:spPr>
                <a:noFill/>
                <a:ln w="9525" cap="flat" cmpd="sng" algn="ctr">
                  <a:solidFill>
                    <a:srgbClr val="00FFFF"/>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1455"/>
                        <a:gd name="adj2" fmla="val -114283"/>
                      </a:avLst>
                    </a:prstGeom>
                  </c15:spPr>
                </c:ext>
                <c:ext xmlns:c16="http://schemas.microsoft.com/office/drawing/2014/chart" uri="{C3380CC4-5D6E-409C-BE32-E72D297353CC}">
                  <c16:uniqueId val="{00000017-22E1-4DF0-993F-B2975747F4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1A-22E1-4DF0-993F-B2975747F464}"/>
            </c:ext>
          </c:extLst>
        </c:ser>
        <c:ser>
          <c:idx val="3"/>
          <c:order val="3"/>
          <c:spPr>
            <a:noFill/>
            <a:ln>
              <a:noFill/>
            </a:ln>
          </c:spPr>
          <c:dPt>
            <c:idx val="0"/>
            <c:bubble3D val="0"/>
            <c:spPr>
              <a:solidFill>
                <a:srgbClr val="0D6796"/>
              </a:solidFill>
              <a:ln w="19050">
                <a:noFill/>
              </a:ln>
              <a:effectLst/>
            </c:spPr>
            <c:extLst>
              <c:ext xmlns:c16="http://schemas.microsoft.com/office/drawing/2014/chart" uri="{C3380CC4-5D6E-409C-BE32-E72D297353CC}">
                <c16:uniqueId val="{0000001C-22E1-4DF0-993F-B2975747F464}"/>
              </c:ext>
            </c:extLst>
          </c:dPt>
          <c:dPt>
            <c:idx val="1"/>
            <c:bubble3D val="0"/>
            <c:spPr>
              <a:noFill/>
              <a:ln w="19050">
                <a:noFill/>
              </a:ln>
              <a:effectLst/>
            </c:spPr>
            <c:extLst>
              <c:ext xmlns:c16="http://schemas.microsoft.com/office/drawing/2014/chart" uri="{C3380CC4-5D6E-409C-BE32-E72D297353CC}">
                <c16:uniqueId val="{0000001E-22E1-4DF0-993F-B2975747F464}"/>
              </c:ext>
            </c:extLst>
          </c:dPt>
          <c:dPt>
            <c:idx val="2"/>
            <c:bubble3D val="0"/>
            <c:spPr>
              <a:noFill/>
              <a:ln w="19050">
                <a:noFill/>
              </a:ln>
              <a:effectLst/>
            </c:spPr>
            <c:extLst>
              <c:ext xmlns:c16="http://schemas.microsoft.com/office/drawing/2014/chart" uri="{C3380CC4-5D6E-409C-BE32-E72D297353CC}">
                <c16:uniqueId val="{00000020-22E1-4DF0-993F-B2975747F464}"/>
              </c:ext>
            </c:extLst>
          </c:dPt>
          <c:dPt>
            <c:idx val="3"/>
            <c:bubble3D val="0"/>
            <c:spPr>
              <a:noFill/>
              <a:ln w="19050">
                <a:noFill/>
              </a:ln>
              <a:effectLst/>
            </c:spPr>
            <c:extLst>
              <c:ext xmlns:c16="http://schemas.microsoft.com/office/drawing/2014/chart" uri="{C3380CC4-5D6E-409C-BE32-E72D297353CC}">
                <c16:uniqueId val="{00000022-22E1-4DF0-993F-B2975747F464}"/>
              </c:ext>
            </c:extLst>
          </c:dPt>
          <c:dLbls>
            <c:dLbl>
              <c:idx val="0"/>
              <c:layout>
                <c:manualLayout>
                  <c:x val="0.11100478468899508"/>
                  <c:y val="-7.6555023923444973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22E1-4DF0-993F-B2975747F464}"/>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val>
            <c:numRef>
              <c:f>Processing!$AA$27:$AD$27</c:f>
              <c:numCache>
                <c:formatCode>_-[$$-409]* #,##0_ ;_-[$$-409]* \-#,##0\ ;_-[$$-409]* "-"??_ ;_-@_ </c:formatCode>
                <c:ptCount val="4"/>
                <c:pt idx="0">
                  <c:v>48286</c:v>
                </c:pt>
                <c:pt idx="1">
                  <c:v>22765</c:v>
                </c:pt>
                <c:pt idx="2">
                  <c:v>21425</c:v>
                </c:pt>
                <c:pt idx="3">
                  <c:v>11977</c:v>
                </c:pt>
              </c:numCache>
            </c:numRef>
          </c:val>
          <c:extLst>
            <c:ext xmlns:c16="http://schemas.microsoft.com/office/drawing/2014/chart" uri="{C3380CC4-5D6E-409C-BE32-E72D297353CC}">
              <c16:uniqueId val="{00000023-22E1-4DF0-993F-B2975747F4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3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flip="none" rotWithShape="1">
              <a:gsLst>
                <a:gs pos="1000">
                  <a:srgbClr val="F28F33"/>
                </a:gs>
                <a:gs pos="76000">
                  <a:srgbClr val="FE2827"/>
                </a:gs>
              </a:gsLst>
              <a:path path="circle">
                <a:fillToRect r="100000" b="100000"/>
              </a:path>
              <a:tileRect l="-100000" t="-100000"/>
            </a:gradFill>
            <a:ln>
              <a:noFill/>
            </a:ln>
            <a:effectLst/>
          </c:spPr>
          <c:invertIfNegative val="0"/>
          <c:cat>
            <c:strRef>
              <c:f>Processing!$AA$26:$AD$26</c:f>
              <c:strCache>
                <c:ptCount val="4"/>
                <c:pt idx="0">
                  <c:v>Goal 1</c:v>
                </c:pt>
                <c:pt idx="1">
                  <c:v>Goal 2</c:v>
                </c:pt>
                <c:pt idx="2">
                  <c:v>Goal 3</c:v>
                </c:pt>
                <c:pt idx="3">
                  <c:v>Goal 4</c:v>
                </c:pt>
              </c:strCache>
            </c:strRef>
          </c:cat>
          <c:val>
            <c:numRef>
              <c:f>Processing!$V$27:$Y$27</c:f>
              <c:numCache>
                <c:formatCode>General</c:formatCode>
                <c:ptCount val="4"/>
                <c:pt idx="0">
                  <c:v>48286</c:v>
                </c:pt>
                <c:pt idx="1">
                  <c:v>22765</c:v>
                </c:pt>
                <c:pt idx="2">
                  <c:v>21425</c:v>
                </c:pt>
                <c:pt idx="3">
                  <c:v>11977</c:v>
                </c:pt>
              </c:numCache>
            </c:numRef>
          </c:val>
          <c:extLst>
            <c:ext xmlns:c16="http://schemas.microsoft.com/office/drawing/2014/chart" uri="{C3380CC4-5D6E-409C-BE32-E72D297353CC}">
              <c16:uniqueId val="{00000000-9034-4F40-8BC1-44214C7270EE}"/>
            </c:ext>
          </c:extLst>
        </c:ser>
        <c:ser>
          <c:idx val="1"/>
          <c:order val="1"/>
          <c:spPr>
            <a:gradFill>
              <a:gsLst>
                <a:gs pos="0">
                  <a:schemeClr val="bg1"/>
                </a:gs>
                <a:gs pos="100000">
                  <a:srgbClr val="10FAE5"/>
                </a:gs>
              </a:gsLst>
              <a:lin ang="5400000" scaled="1"/>
            </a:gradFill>
            <a:ln>
              <a:noFill/>
            </a:ln>
            <a:effectLst/>
          </c:spPr>
          <c:invertIfNegative val="0"/>
          <c:cat>
            <c:strRef>
              <c:f>Processing!$AA$26:$AD$26</c:f>
              <c:strCache>
                <c:ptCount val="4"/>
                <c:pt idx="0">
                  <c:v>Goal 1</c:v>
                </c:pt>
                <c:pt idx="1">
                  <c:v>Goal 2</c:v>
                </c:pt>
                <c:pt idx="2">
                  <c:v>Goal 3</c:v>
                </c:pt>
                <c:pt idx="3">
                  <c:v>Goal 4</c:v>
                </c:pt>
              </c:strCache>
            </c:strRef>
          </c:cat>
          <c:val>
            <c:numRef>
              <c:f>Processing!$V$28:$Y$28</c:f>
              <c:numCache>
                <c:formatCode>_-[$$-409]* #,##0_ ;_-[$$-409]* \-#,##0\ ;_-[$$-409]* "-"??_ ;_-@_ </c:formatCode>
                <c:ptCount val="4"/>
                <c:pt idx="0">
                  <c:v>28714</c:v>
                </c:pt>
                <c:pt idx="1">
                  <c:v>42235</c:v>
                </c:pt>
                <c:pt idx="2">
                  <c:v>36575</c:v>
                </c:pt>
                <c:pt idx="3">
                  <c:v>18023</c:v>
                </c:pt>
              </c:numCache>
            </c:numRef>
          </c:val>
          <c:extLst>
            <c:ext xmlns:c16="http://schemas.microsoft.com/office/drawing/2014/chart" uri="{C3380CC4-5D6E-409C-BE32-E72D297353CC}">
              <c16:uniqueId val="{00000001-9034-4F40-8BC1-44214C7270EE}"/>
            </c:ext>
          </c:extLst>
        </c:ser>
        <c:dLbls>
          <c:showLegendKey val="0"/>
          <c:showVal val="0"/>
          <c:showCatName val="0"/>
          <c:showSerName val="0"/>
          <c:showPercent val="0"/>
          <c:showBubbleSize val="0"/>
        </c:dLbls>
        <c:gapWidth val="399"/>
        <c:overlap val="100"/>
        <c:axId val="633022959"/>
        <c:axId val="633016239"/>
      </c:barChart>
      <c:barChart>
        <c:barDir val="col"/>
        <c:grouping val="clustered"/>
        <c:varyColors val="0"/>
        <c:ser>
          <c:idx val="2"/>
          <c:order val="2"/>
          <c:spPr>
            <a:noFill/>
            <a:ln>
              <a:noFill/>
            </a:ln>
            <a:effectLst/>
          </c:spPr>
          <c:invertIfNegative val="0"/>
          <c:dLbls>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Processing!$V$29:$Y$29</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2-9034-4F40-8BC1-44214C7270EE}"/>
            </c:ext>
          </c:extLst>
        </c:ser>
        <c:dLbls>
          <c:showLegendKey val="0"/>
          <c:showVal val="0"/>
          <c:showCatName val="0"/>
          <c:showSerName val="0"/>
          <c:showPercent val="0"/>
          <c:showBubbleSize val="0"/>
        </c:dLbls>
        <c:gapWidth val="500"/>
        <c:axId val="14103871"/>
        <c:axId val="14106751"/>
      </c:barChart>
      <c:catAx>
        <c:axId val="6330229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33016239"/>
        <c:crosses val="autoZero"/>
        <c:auto val="1"/>
        <c:lblAlgn val="ctr"/>
        <c:lblOffset val="100"/>
        <c:noMultiLvlLbl val="0"/>
      </c:catAx>
      <c:valAx>
        <c:axId val="633016239"/>
        <c:scaling>
          <c:orientation val="minMax"/>
        </c:scaling>
        <c:delete val="1"/>
        <c:axPos val="l"/>
        <c:numFmt formatCode="General" sourceLinked="1"/>
        <c:majorTickMark val="none"/>
        <c:minorTickMark val="none"/>
        <c:tickLblPos val="nextTo"/>
        <c:crossAx val="633022959"/>
        <c:crosses val="autoZero"/>
        <c:crossBetween val="between"/>
      </c:valAx>
      <c:valAx>
        <c:axId val="14106751"/>
        <c:scaling>
          <c:orientation val="minMax"/>
        </c:scaling>
        <c:delete val="1"/>
        <c:axPos val="r"/>
        <c:numFmt formatCode="_-[$$-409]* #,##0_ ;_-[$$-409]* \-#,##0\ ;_-[$$-409]* &quot;-&quot;??_ ;_-@_ " sourceLinked="1"/>
        <c:majorTickMark val="out"/>
        <c:minorTickMark val="none"/>
        <c:tickLblPos val="nextTo"/>
        <c:crossAx val="14103871"/>
        <c:crosses val="max"/>
        <c:crossBetween val="between"/>
      </c:valAx>
      <c:catAx>
        <c:axId val="14103871"/>
        <c:scaling>
          <c:orientation val="minMax"/>
        </c:scaling>
        <c:delete val="1"/>
        <c:axPos val="b"/>
        <c:majorTickMark val="out"/>
        <c:minorTickMark val="none"/>
        <c:tickLblPos val="nextTo"/>
        <c:crossAx val="141067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93395286034566E-2"/>
          <c:y val="6.5202192137838455E-2"/>
          <c:w val="0.87380633825119924"/>
          <c:h val="0.68540899090156382"/>
        </c:manualLayout>
      </c:layout>
      <c:barChart>
        <c:barDir val="col"/>
        <c:grouping val="stacked"/>
        <c:varyColors val="0"/>
        <c:ser>
          <c:idx val="0"/>
          <c:order val="1"/>
          <c:tx>
            <c:strRef>
              <c:f>Processing!$V$32</c:f>
              <c:strCache>
                <c:ptCount val="1"/>
                <c:pt idx="0">
                  <c:v>Goal 1</c:v>
                </c:pt>
              </c:strCache>
            </c:strRef>
          </c:tx>
          <c:spPr>
            <a:solidFill>
              <a:srgbClr val="0D6796"/>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Processing!$V$33:$V$44</c:f>
              <c:numCache>
                <c:formatCode>0%</c:formatCode>
                <c:ptCount val="12"/>
                <c:pt idx="0">
                  <c:v>0.4100344827586207</c:v>
                </c:pt>
                <c:pt idx="1">
                  <c:v>0.58321052631578951</c:v>
                </c:pt>
                <c:pt idx="2">
                  <c:v>0.62495918367346937</c:v>
                </c:pt>
                <c:pt idx="3">
                  <c:v>0.49672222222222223</c:v>
                </c:pt>
                <c:pt idx="4">
                  <c:v>0.39212264150943399</c:v>
                </c:pt>
                <c:pt idx="5">
                  <c:v>0.38322222222222224</c:v>
                </c:pt>
                <c:pt idx="6">
                  <c:v>0.37020300751879698</c:v>
                </c:pt>
                <c:pt idx="7">
                  <c:v>0.34816216216216217</c:v>
                </c:pt>
                <c:pt idx="8">
                  <c:v>0.3256096256684492</c:v>
                </c:pt>
                <c:pt idx="9">
                  <c:v>0.32897948717948716</c:v>
                </c:pt>
                <c:pt idx="10">
                  <c:v>0.34353921568627449</c:v>
                </c:pt>
                <c:pt idx="11">
                  <c:v>0.32870869565217392</c:v>
                </c:pt>
              </c:numCache>
            </c:numRef>
          </c:val>
          <c:extLst>
            <c:ext xmlns:c16="http://schemas.microsoft.com/office/drawing/2014/chart" uri="{C3380CC4-5D6E-409C-BE32-E72D297353CC}">
              <c16:uniqueId val="{00000000-B5A1-41FD-9B3B-31360DBB1FA6}"/>
            </c:ext>
          </c:extLst>
        </c:ser>
        <c:ser>
          <c:idx val="1"/>
          <c:order val="2"/>
          <c:tx>
            <c:strRef>
              <c:f>Processing!$W$32</c:f>
              <c:strCache>
                <c:ptCount val="1"/>
                <c:pt idx="0">
                  <c:v>Goal 2</c:v>
                </c:pt>
              </c:strCache>
            </c:strRef>
          </c:tx>
          <c:spPr>
            <a:solidFill>
              <a:srgbClr val="04B7DF"/>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Processing!$W$33:$W$44</c:f>
              <c:numCache>
                <c:formatCode>0%</c:formatCode>
                <c:ptCount val="12"/>
                <c:pt idx="0">
                  <c:v>0.12</c:v>
                </c:pt>
                <c:pt idx="1">
                  <c:v>0.15107894736842106</c:v>
                </c:pt>
                <c:pt idx="2">
                  <c:v>0.17799999999999999</c:v>
                </c:pt>
                <c:pt idx="3">
                  <c:v>0.19059722222222222</c:v>
                </c:pt>
                <c:pt idx="4">
                  <c:v>0.17569811320754716</c:v>
                </c:pt>
                <c:pt idx="5">
                  <c:v>0.18067460317460318</c:v>
                </c:pt>
                <c:pt idx="6">
                  <c:v>0.22989473684210526</c:v>
                </c:pt>
                <c:pt idx="7">
                  <c:v>0.27329054054054053</c:v>
                </c:pt>
                <c:pt idx="8">
                  <c:v>0.25490909090909092</c:v>
                </c:pt>
                <c:pt idx="9">
                  <c:v>0.25491794871794871</c:v>
                </c:pt>
                <c:pt idx="10">
                  <c:v>0.26327941176470587</c:v>
                </c:pt>
                <c:pt idx="11">
                  <c:v>0.27478695652173912</c:v>
                </c:pt>
              </c:numCache>
            </c:numRef>
          </c:val>
          <c:extLst>
            <c:ext xmlns:c16="http://schemas.microsoft.com/office/drawing/2014/chart" uri="{C3380CC4-5D6E-409C-BE32-E72D297353CC}">
              <c16:uniqueId val="{00000001-B5A1-41FD-9B3B-31360DBB1FA6}"/>
            </c:ext>
          </c:extLst>
        </c:ser>
        <c:ser>
          <c:idx val="2"/>
          <c:order val="3"/>
          <c:tx>
            <c:strRef>
              <c:f>Processing!$X$32</c:f>
              <c:strCache>
                <c:ptCount val="1"/>
                <c:pt idx="0">
                  <c:v>Goal 3</c:v>
                </c:pt>
              </c:strCache>
            </c:strRef>
          </c:tx>
          <c:spPr>
            <a:solidFill>
              <a:srgbClr val="00FFFF"/>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Processing!$X$33:$X$44</c:f>
              <c:numCache>
                <c:formatCode>0%</c:formatCode>
                <c:ptCount val="12"/>
                <c:pt idx="0">
                  <c:v>0.17</c:v>
                </c:pt>
                <c:pt idx="1">
                  <c:v>0.14002631578947369</c:v>
                </c:pt>
                <c:pt idx="2">
                  <c:v>0.12595918367346939</c:v>
                </c:pt>
                <c:pt idx="3">
                  <c:v>0.12004166666666667</c:v>
                </c:pt>
                <c:pt idx="4">
                  <c:v>0.12003773584905661</c:v>
                </c:pt>
                <c:pt idx="5">
                  <c:v>0.17003968253968255</c:v>
                </c:pt>
                <c:pt idx="6">
                  <c:v>0.1800451127819549</c:v>
                </c:pt>
                <c:pt idx="7">
                  <c:v>0.1900472972972973</c:v>
                </c:pt>
                <c:pt idx="8">
                  <c:v>0.18641176470588236</c:v>
                </c:pt>
                <c:pt idx="9">
                  <c:v>0.20388717948717949</c:v>
                </c:pt>
                <c:pt idx="10">
                  <c:v>0.22063725490196079</c:v>
                </c:pt>
                <c:pt idx="11">
                  <c:v>0.24130869565217392</c:v>
                </c:pt>
              </c:numCache>
            </c:numRef>
          </c:val>
          <c:extLst>
            <c:ext xmlns:c16="http://schemas.microsoft.com/office/drawing/2014/chart" uri="{C3380CC4-5D6E-409C-BE32-E72D297353CC}">
              <c16:uniqueId val="{00000002-B5A1-41FD-9B3B-31360DBB1FA6}"/>
            </c:ext>
          </c:extLst>
        </c:ser>
        <c:ser>
          <c:idx val="3"/>
          <c:order val="4"/>
          <c:tx>
            <c:strRef>
              <c:f>Processing!$Y$32</c:f>
              <c:strCache>
                <c:ptCount val="1"/>
                <c:pt idx="0">
                  <c:v>Goal 4</c:v>
                </c:pt>
              </c:strCache>
            </c:strRef>
          </c:tx>
          <c:spPr>
            <a:solidFill>
              <a:schemeClr val="bg1">
                <a:lumMod val="85000"/>
              </a:schemeClr>
            </a:solidFill>
            <a:ln>
              <a:noFill/>
            </a:ln>
            <a:effectLst/>
          </c:spPr>
          <c:invertIfNegative val="0"/>
          <c:cat>
            <c:strRef>
              <c:f>Processing!$U$33:$U$44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Processing!$Y$33:$Y$44</c:f>
              <c:numCache>
                <c:formatCode>0%</c:formatCode>
                <c:ptCount val="12"/>
                <c:pt idx="0">
                  <c:v>6.0034482758620687E-2</c:v>
                </c:pt>
                <c:pt idx="1">
                  <c:v>5.0052631578947369E-2</c:v>
                </c:pt>
                <c:pt idx="2">
                  <c:v>4.3734693877551023E-2</c:v>
                </c:pt>
                <c:pt idx="3">
                  <c:v>8.005555555555556E-2</c:v>
                </c:pt>
                <c:pt idx="4">
                  <c:v>9.0047169811320757E-2</c:v>
                </c:pt>
                <c:pt idx="5">
                  <c:v>9.505555555555556E-2</c:v>
                </c:pt>
                <c:pt idx="6">
                  <c:v>0.10425563909774437</c:v>
                </c:pt>
                <c:pt idx="7">
                  <c:v>0.12377702702702703</c:v>
                </c:pt>
                <c:pt idx="8">
                  <c:v>0.12389304812834225</c:v>
                </c:pt>
                <c:pt idx="9">
                  <c:v>0.12435897435897436</c:v>
                </c:pt>
                <c:pt idx="10">
                  <c:v>0.14059313725490197</c:v>
                </c:pt>
                <c:pt idx="11">
                  <c:v>0.13043478260869565</c:v>
                </c:pt>
              </c:numCache>
            </c:numRef>
          </c:val>
          <c:extLst>
            <c:ext xmlns:c16="http://schemas.microsoft.com/office/drawing/2014/chart" uri="{C3380CC4-5D6E-409C-BE32-E72D297353CC}">
              <c16:uniqueId val="{00000003-B5A1-41FD-9B3B-31360DBB1FA6}"/>
            </c:ext>
          </c:extLst>
        </c:ser>
        <c:dLbls>
          <c:showLegendKey val="0"/>
          <c:showVal val="0"/>
          <c:showCatName val="0"/>
          <c:showSerName val="0"/>
          <c:showPercent val="0"/>
          <c:showBubbleSize val="0"/>
        </c:dLbls>
        <c:gapWidth val="150"/>
        <c:overlap val="100"/>
        <c:axId val="1629593232"/>
        <c:axId val="1629593712"/>
      </c:barChart>
      <c:barChart>
        <c:barDir val="col"/>
        <c:grouping val="clustered"/>
        <c:varyColors val="0"/>
        <c:ser>
          <c:idx val="4"/>
          <c:order val="0"/>
          <c:tx>
            <c:strRef>
              <c:f>Processing!$AF$32</c:f>
              <c:strCache>
                <c:ptCount val="1"/>
                <c:pt idx="0">
                  <c:v>% Fact Plan</c:v>
                </c:pt>
              </c:strCache>
            </c:strRef>
          </c:tx>
          <c:spPr>
            <a:solidFill>
              <a:schemeClr val="accent1">
                <a:alpha val="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Processing!$AF$33:$AF$44</c:f>
              <c:numCache>
                <c:formatCode>0%</c:formatCode>
                <c:ptCount val="12"/>
                <c:pt idx="0">
                  <c:v>#N/A</c:v>
                </c:pt>
                <c:pt idx="1">
                  <c:v>#N/A</c:v>
                </c:pt>
                <c:pt idx="2">
                  <c:v>#N/A</c:v>
                </c:pt>
                <c:pt idx="3">
                  <c:v>#N/A</c:v>
                </c:pt>
                <c:pt idx="4">
                  <c:v>#N/A</c:v>
                </c:pt>
                <c:pt idx="5">
                  <c:v>0.82899206349206345</c:v>
                </c:pt>
                <c:pt idx="6">
                  <c:v>#N/A</c:v>
                </c:pt>
                <c:pt idx="7">
                  <c:v>#N/A</c:v>
                </c:pt>
                <c:pt idx="8">
                  <c:v>#N/A</c:v>
                </c:pt>
                <c:pt idx="9">
                  <c:v>#N/A</c:v>
                </c:pt>
                <c:pt idx="10">
                  <c:v>#N/A</c:v>
                </c:pt>
                <c:pt idx="11">
                  <c:v>#N/A</c:v>
                </c:pt>
              </c:numCache>
            </c:numRef>
          </c:val>
          <c:extLst>
            <c:ext xmlns:c16="http://schemas.microsoft.com/office/drawing/2014/chart" uri="{C3380CC4-5D6E-409C-BE32-E72D297353CC}">
              <c16:uniqueId val="{00000004-B5A1-41FD-9B3B-31360DBB1FA6}"/>
            </c:ext>
          </c:extLst>
        </c:ser>
        <c:dLbls>
          <c:showLegendKey val="0"/>
          <c:showVal val="0"/>
          <c:showCatName val="0"/>
          <c:showSerName val="0"/>
          <c:showPercent val="0"/>
          <c:showBubbleSize val="0"/>
        </c:dLbls>
        <c:gapWidth val="150"/>
        <c:axId val="1027938223"/>
        <c:axId val="1027931983"/>
      </c:barChart>
      <c:catAx>
        <c:axId val="1629593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29593712"/>
        <c:crosses val="autoZero"/>
        <c:auto val="1"/>
        <c:lblAlgn val="ctr"/>
        <c:lblOffset val="100"/>
        <c:noMultiLvlLbl val="0"/>
      </c:catAx>
      <c:valAx>
        <c:axId val="1629593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29593232"/>
        <c:crosses val="autoZero"/>
        <c:crossBetween val="between"/>
      </c:valAx>
      <c:valAx>
        <c:axId val="1027931983"/>
        <c:scaling>
          <c:orientation val="minMax"/>
          <c:max val="1.2"/>
          <c:min val="0"/>
        </c:scaling>
        <c:delete val="1"/>
        <c:axPos val="r"/>
        <c:numFmt formatCode="0%" sourceLinked="1"/>
        <c:majorTickMark val="out"/>
        <c:minorTickMark val="none"/>
        <c:tickLblPos val="nextTo"/>
        <c:crossAx val="1027938223"/>
        <c:crosses val="max"/>
        <c:crossBetween val="between"/>
      </c:valAx>
      <c:catAx>
        <c:axId val="1027938223"/>
        <c:scaling>
          <c:orientation val="minMax"/>
        </c:scaling>
        <c:delete val="1"/>
        <c:axPos val="b"/>
        <c:majorTickMark val="out"/>
        <c:minorTickMark val="none"/>
        <c:tickLblPos val="nextTo"/>
        <c:crossAx val="1027931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plotArea>
      <cx:plotAreaRegion>
        <cx:series layoutId="waterfall" uniqueId="{B8C7B6F4-9FDF-4FBA-9D28-F672A3E3650F}">
          <cx:dataPt idx="12">
            <cx:spPr>
              <a:solidFill>
                <a:srgbClr val="C4FEF9"/>
              </a:solidFill>
            </cx:spPr>
          </cx:dataPt>
          <cx:dataLabels>
            <cx:txPr>
              <a:bodyPr spcFirstLastPara="1" vertOverflow="ellipsis" horzOverflow="overflow" wrap="square" lIns="0" tIns="0" rIns="0" bIns="0" anchor="ctr" anchorCtr="1"/>
              <a:lstStyle/>
              <a:p>
                <a:pPr algn="ctr" rtl="0">
                  <a:defRPr sz="800">
                    <a:solidFill>
                      <a:srgbClr val="BFCDE4"/>
                    </a:solidFill>
                  </a:defRPr>
                </a:pPr>
                <a:endParaRPr lang="en-US" sz="800" b="0" i="0" u="none" strike="noStrike" baseline="0">
                  <a:solidFill>
                    <a:srgbClr val="BFCDE4"/>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sz="900" b="1">
                      <a:solidFill>
                        <a:schemeClr val="bg1"/>
                      </a:solidFill>
                    </a:defRPr>
                  </a:pPr>
                  <a:r>
                    <a:rPr lang="en-US" sz="900" b="1" i="0" u="none" strike="noStrike" baseline="0">
                      <a:solidFill>
                        <a:schemeClr val="bg1"/>
                      </a:solidFill>
                      <a:latin typeface="Calibri" panose="020F0502020204030204"/>
                    </a:rPr>
                    <a:t> $1,17,000 </a:t>
                  </a:r>
                </a:p>
              </cx:txPr>
              <cx:visibility seriesName="0" categoryName="0" value="1"/>
            </cx:dataLabel>
            <cx:dataLabel idx="12">
              <cx:txPr>
                <a:bodyPr spcFirstLastPara="1" vertOverflow="ellipsis" horzOverflow="overflow" wrap="square" lIns="0" tIns="0" rIns="0" bIns="0" anchor="ctr" anchorCtr="1"/>
                <a:lstStyle/>
                <a:p>
                  <a:pPr algn="ctr" rtl="0">
                    <a:defRPr sz="900" b="1">
                      <a:solidFill>
                        <a:schemeClr val="bg1"/>
                      </a:solidFill>
                    </a:defRPr>
                  </a:pPr>
                  <a:r>
                    <a:rPr lang="en-US" sz="900" b="1" i="0" u="none" strike="noStrike" baseline="0">
                      <a:solidFill>
                        <a:schemeClr val="bg1"/>
                      </a:solidFill>
                      <a:latin typeface="Calibri" panose="020F0502020204030204"/>
                    </a:rPr>
                    <a:t> $1,82,000 </a:t>
                  </a:r>
                </a:p>
              </cx:txPr>
              <cx:visibility seriesName="0" categoryName="0" value="1"/>
            </cx:dataLabel>
          </cx:dataLabels>
          <cx:dataId val="0"/>
          <cx:layoutPr>
            <cx:visibility connectorLines="1"/>
            <cx:subtotals>
              <cx:idx val="12"/>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rgbClr val="BFCDE4"/>
                </a:solidFill>
              </a:defRPr>
            </a:pPr>
            <a:endParaRPr lang="en-US" sz="900" b="0" i="0" u="none" strike="noStrike" baseline="0">
              <a:solidFill>
                <a:srgbClr val="BFCDE4"/>
              </a:solidFill>
              <a:latin typeface="Calibri" panose="020F0502020204030204"/>
            </a:endParaRPr>
          </a:p>
        </cx:txPr>
      </cx:axis>
      <cx:axis id="1" hidden="1">
        <cx:valScaling/>
        <cx:tickLabels/>
        <cx:spPr>
          <a:ln>
            <a:noFill/>
          </a:ln>
        </cx:spPr>
        <cx:txPr>
          <a:bodyPr spcFirstLastPara="1" vertOverflow="ellipsis" horzOverflow="overflow" wrap="square" lIns="0" tIns="0" rIns="0" bIns="0" anchor="ctr" anchorCtr="1"/>
          <a:lstStyle/>
          <a:p>
            <a:pPr algn="ctr" rtl="0">
              <a:defRPr>
                <a:solidFill>
                  <a:schemeClr val="bg1">
                    <a:lumMod val="75000"/>
                  </a:schemeClr>
                </a:solidFill>
              </a:defRPr>
            </a:pPr>
            <a:endParaRPr lang="en-US" sz="900" b="0" i="0" u="none" strike="noStrike" baseline="0">
              <a:solidFill>
                <a:schemeClr val="bg1">
                  <a:lumMod val="75000"/>
                </a:schemeClr>
              </a:solidFill>
              <a:latin typeface="Calibri" panose="020F0502020204030204"/>
            </a:endParaRPr>
          </a:p>
        </cx:txPr>
      </cx:axis>
    </cx:plotArea>
  </cx:chart>
  <cx:spPr>
    <a:noFill/>
    <a:ln>
      <a:noFill/>
    </a:ln>
  </cx:spPr>
  <cx:fmtOvrs>
    <cx:fmtOvr idx="0">
      <cx:spPr>
        <a:solidFill>
          <a:srgbClr val="7CF89B"/>
        </a:solidFill>
      </cx:spPr>
    </cx:fmtOvr>
    <cx:fmtOvr idx="1">
      <cx:spPr>
        <a:solidFill>
          <a:srgbClr val="FF8A80"/>
        </a:soli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val">
        <cx:f>_xlchart.v5.3</cx:f>
      </cx:numDim>
    </cx:data>
  </cx:chartData>
  <cx:chart>
    <cx:plotArea>
      <cx:plotAreaRegion>
        <cx:series layoutId="waterfall" uniqueId="{B8C7B6F4-9FDF-4FBA-9D28-F672A3E3650F}">
          <cx:dataPt idx="12">
            <cx:spPr>
              <a:solidFill>
                <a:srgbClr val="02A696"/>
              </a:solidFill>
            </cx:spPr>
          </cx:dataPt>
          <cx:dataLabels>
            <cx:txPr>
              <a:bodyPr spcFirstLastPara="1" vertOverflow="ellipsis" horzOverflow="overflow" wrap="square" lIns="0" tIns="0" rIns="0" bIns="0" anchor="ctr" anchorCtr="1"/>
              <a:lstStyle/>
              <a:p>
                <a:pPr algn="ctr" rtl="0">
                  <a:defRPr sz="800">
                    <a:solidFill>
                      <a:schemeClr val="tx1">
                        <a:lumMod val="65000"/>
                        <a:lumOff val="35000"/>
                      </a:schemeClr>
                    </a:solidFill>
                  </a:defRPr>
                </a:pPr>
                <a:endParaRPr lang="en-US" sz="800" b="0" i="0" u="none" strike="noStrike" baseline="0">
                  <a:solidFill>
                    <a:schemeClr val="tx1">
                      <a:lumMod val="65000"/>
                      <a:lumOff val="3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sz="900" b="1">
                      <a:solidFill>
                        <a:schemeClr val="tx1"/>
                      </a:solidFill>
                    </a:defRPr>
                  </a:pPr>
                  <a:r>
                    <a:rPr lang="en-US" sz="900" b="1" i="0" u="none" strike="noStrike" baseline="0">
                      <a:solidFill>
                        <a:schemeClr val="tx1"/>
                      </a:solidFill>
                      <a:latin typeface="Calibri" panose="020F0502020204030204"/>
                    </a:rPr>
                    <a:t> $1,17,000 </a:t>
                  </a:r>
                </a:p>
              </cx:txPr>
              <cx:visibility seriesName="0" categoryName="0" value="1"/>
            </cx:dataLabel>
            <cx:dataLabel idx="12">
              <cx:txPr>
                <a:bodyPr spcFirstLastPara="1" vertOverflow="ellipsis" horzOverflow="overflow" wrap="square" lIns="0" tIns="0" rIns="0" bIns="0" anchor="ctr" anchorCtr="1"/>
                <a:lstStyle/>
                <a:p>
                  <a:pPr algn="ctr" rtl="0">
                    <a:defRPr sz="900" b="1">
                      <a:solidFill>
                        <a:schemeClr val="tx1"/>
                      </a:solidFill>
                    </a:defRPr>
                  </a:pPr>
                  <a:r>
                    <a:rPr lang="en-US" sz="900" b="1" i="0" u="none" strike="noStrike" baseline="0">
                      <a:solidFill>
                        <a:schemeClr val="tx1"/>
                      </a:solidFill>
                      <a:latin typeface="Calibri" panose="020F0502020204030204"/>
                    </a:rPr>
                    <a:t> $1,82,000 </a:t>
                  </a:r>
                </a:p>
              </cx:txPr>
              <cx:visibility seriesName="0" categoryName="0" value="1"/>
            </cx:dataLabel>
          </cx:dataLabels>
          <cx:dataId val="0"/>
          <cx:layoutPr>
            <cx:visibility connectorLines="1"/>
            <cx:subtotals>
              <cx:idx val="12"/>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chemeClr val="tx1">
                    <a:lumMod val="65000"/>
                    <a:lumOff val="35000"/>
                  </a:schemeClr>
                </a:solidFill>
              </a:defRPr>
            </a:pPr>
            <a:endParaRPr lang="en-US" sz="900" b="0" i="0" u="none" strike="noStrike" baseline="0">
              <a:solidFill>
                <a:schemeClr val="tx1">
                  <a:lumMod val="65000"/>
                  <a:lumOff val="35000"/>
                </a:schemeClr>
              </a:solidFill>
              <a:latin typeface="Calibri" panose="020F0502020204030204"/>
            </a:endParaRPr>
          </a:p>
        </cx:txPr>
      </cx:axis>
      <cx:axis id="1" hidden="1">
        <cx:valScaling/>
        <cx:tickLabels/>
        <cx:spPr>
          <a:ln>
            <a:noFill/>
          </a:ln>
        </cx:spPr>
        <cx:txPr>
          <a:bodyPr spcFirstLastPara="1" vertOverflow="ellipsis" horzOverflow="overflow" wrap="square" lIns="0" tIns="0" rIns="0" bIns="0" anchor="ctr" anchorCtr="1"/>
          <a:lstStyle/>
          <a:p>
            <a:pPr algn="ctr" rtl="0">
              <a:defRPr>
                <a:solidFill>
                  <a:schemeClr val="bg1">
                    <a:lumMod val="75000"/>
                  </a:schemeClr>
                </a:solidFill>
              </a:defRPr>
            </a:pPr>
            <a:endParaRPr lang="en-US" sz="900" b="0" i="0" u="none" strike="noStrike" baseline="0">
              <a:solidFill>
                <a:schemeClr val="bg1">
                  <a:lumMod val="75000"/>
                </a:schemeClr>
              </a:solidFill>
              <a:latin typeface="Calibri" panose="020F0502020204030204"/>
            </a:endParaRPr>
          </a:p>
        </cx:txPr>
      </cx:axis>
    </cx:plotArea>
  </cx:chart>
  <cx:spPr>
    <a:noFill/>
    <a:ln>
      <a:noFill/>
    </a:ln>
  </cx:spPr>
  <cx:fmtOvrs>
    <cx:fmtOvr idx="0">
      <cx:spPr>
        <a:solidFill>
          <a:srgbClr val="7CF89B"/>
        </a:solidFill>
      </cx:spPr>
    </cx:fmtOvr>
    <cx:fmtOvr idx="1">
      <cx:spPr>
        <a:solidFill>
          <a:srgbClr val="FF8A8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Investments!A1"/><Relationship Id="rId13"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hyperlink" Target="#Expenses!A1"/><Relationship Id="rId12"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hyperlink" Target="#'DASHBOARD Light'!A1"/><Relationship Id="rId6" Type="http://schemas.openxmlformats.org/officeDocument/2006/relationships/hyperlink" Target="#Income!A1"/><Relationship Id="rId11" Type="http://schemas.openxmlformats.org/officeDocument/2006/relationships/chart" Target="../charts/chart4.xml"/><Relationship Id="rId5" Type="http://schemas.openxmlformats.org/officeDocument/2006/relationships/hyperlink" Target="#Budgeting!A1"/><Relationship Id="rId10" Type="http://schemas.openxmlformats.org/officeDocument/2006/relationships/hyperlink" Target="#'Financial Goals'!A1"/><Relationship Id="rId4" Type="http://schemas.openxmlformats.org/officeDocument/2006/relationships/chart" Target="../charts/chart3.xml"/><Relationship Id="rId9" Type="http://schemas.openxmlformats.org/officeDocument/2006/relationships/hyperlink" Target="#Debts!A1"/></Relationships>
</file>

<file path=xl/drawings/_rels/drawing2.xml.rels><?xml version="1.0" encoding="UTF-8" standalone="yes"?>
<Relationships xmlns="http://schemas.openxmlformats.org/package/2006/relationships"><Relationship Id="rId8" Type="http://schemas.openxmlformats.org/officeDocument/2006/relationships/hyperlink" Target="#'Investments Light'!A1"/><Relationship Id="rId13"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hyperlink" Target="#'Expenses Light'!A1"/><Relationship Id="rId12"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hyperlink" Target="#DASHBOARD!A1"/><Relationship Id="rId6" Type="http://schemas.openxmlformats.org/officeDocument/2006/relationships/hyperlink" Target="#'Income Light'!A1"/><Relationship Id="rId11" Type="http://schemas.openxmlformats.org/officeDocument/2006/relationships/chart" Target="../charts/chart10.xml"/><Relationship Id="rId5" Type="http://schemas.openxmlformats.org/officeDocument/2006/relationships/hyperlink" Target="#'Budgeting Light'!A1"/><Relationship Id="rId10" Type="http://schemas.openxmlformats.org/officeDocument/2006/relationships/hyperlink" Target="#'Financial Goals Light'!A1"/><Relationship Id="rId4" Type="http://schemas.openxmlformats.org/officeDocument/2006/relationships/chart" Target="../charts/chart9.xml"/><Relationship Id="rId9" Type="http://schemas.openxmlformats.org/officeDocument/2006/relationships/hyperlink" Target="#'Debts Light'!A1"/></Relationships>
</file>

<file path=xl/drawings/_rels/drawing3.xml.rels><?xml version="1.0" encoding="UTF-8" standalone="yes"?>
<Relationships xmlns="http://schemas.openxmlformats.org/package/2006/relationships"><Relationship Id="rId8" Type="http://schemas.openxmlformats.org/officeDocument/2006/relationships/hyperlink" Target="#'Financial Goals'!A1"/><Relationship Id="rId3" Type="http://schemas.openxmlformats.org/officeDocument/2006/relationships/hyperlink" Target="#DASHBOARD!A1"/><Relationship Id="rId7" Type="http://schemas.openxmlformats.org/officeDocument/2006/relationships/hyperlink" Target="#Debts!A1"/><Relationship Id="rId2" Type="http://schemas.openxmlformats.org/officeDocument/2006/relationships/chart" Target="../charts/chart13.xml"/><Relationship Id="rId1" Type="http://schemas.openxmlformats.org/officeDocument/2006/relationships/hyperlink" Target="#'Budgeting Light'!A1"/><Relationship Id="rId6" Type="http://schemas.openxmlformats.org/officeDocument/2006/relationships/hyperlink" Target="#Investments!A1"/><Relationship Id="rId5" Type="http://schemas.openxmlformats.org/officeDocument/2006/relationships/hyperlink" Target="#Expenses!A1"/><Relationship Id="rId10" Type="http://schemas.openxmlformats.org/officeDocument/2006/relationships/chart" Target="../charts/chart15.xml"/><Relationship Id="rId4" Type="http://schemas.openxmlformats.org/officeDocument/2006/relationships/hyperlink" Target="#Income!A1"/><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hyperlink" Target="#'Financial Goals Light'!A1"/><Relationship Id="rId3" Type="http://schemas.openxmlformats.org/officeDocument/2006/relationships/hyperlink" Target="#'DASHBOARD Light'!A1"/><Relationship Id="rId7" Type="http://schemas.openxmlformats.org/officeDocument/2006/relationships/hyperlink" Target="#'Debts Light'!A1"/><Relationship Id="rId2" Type="http://schemas.openxmlformats.org/officeDocument/2006/relationships/chart" Target="../charts/chart16.xml"/><Relationship Id="rId1" Type="http://schemas.openxmlformats.org/officeDocument/2006/relationships/hyperlink" Target="#Budgeting!A1"/><Relationship Id="rId6" Type="http://schemas.openxmlformats.org/officeDocument/2006/relationships/hyperlink" Target="#'Investments Light'!A1"/><Relationship Id="rId5" Type="http://schemas.openxmlformats.org/officeDocument/2006/relationships/hyperlink" Target="#'Expenses Light'!A1"/><Relationship Id="rId10" Type="http://schemas.openxmlformats.org/officeDocument/2006/relationships/chart" Target="../charts/chart18.xml"/><Relationship Id="rId4" Type="http://schemas.openxmlformats.org/officeDocument/2006/relationships/hyperlink" Target="#'Income Light'!A1"/><Relationship Id="rId9"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hyperlink" Target="#Budgeting!A1"/><Relationship Id="rId7" Type="http://schemas.openxmlformats.org/officeDocument/2006/relationships/hyperlink" Target="#'Financial Goals'!A1"/><Relationship Id="rId12" Type="http://schemas.openxmlformats.org/officeDocument/2006/relationships/chart" Target="../charts/chart23.xml"/><Relationship Id="rId2" Type="http://schemas.openxmlformats.org/officeDocument/2006/relationships/hyperlink" Target="#DASHBOARD!A1"/><Relationship Id="rId1" Type="http://schemas.openxmlformats.org/officeDocument/2006/relationships/hyperlink" Target="#'Income Light'!A1"/><Relationship Id="rId6" Type="http://schemas.openxmlformats.org/officeDocument/2006/relationships/hyperlink" Target="#Debts!A1"/><Relationship Id="rId11" Type="http://schemas.openxmlformats.org/officeDocument/2006/relationships/chart" Target="../charts/chart22.xml"/><Relationship Id="rId5" Type="http://schemas.openxmlformats.org/officeDocument/2006/relationships/hyperlink" Target="#Investments!A1"/><Relationship Id="rId10" Type="http://schemas.openxmlformats.org/officeDocument/2006/relationships/chart" Target="../charts/chart21.xml"/><Relationship Id="rId4" Type="http://schemas.openxmlformats.org/officeDocument/2006/relationships/hyperlink" Target="#Expenses!A1"/><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hyperlink" Target="#'Budgeting Light'!A1"/><Relationship Id="rId7" Type="http://schemas.openxmlformats.org/officeDocument/2006/relationships/hyperlink" Target="#'Financial Goals Light'!A1"/><Relationship Id="rId12" Type="http://schemas.openxmlformats.org/officeDocument/2006/relationships/chart" Target="../charts/chart28.xml"/><Relationship Id="rId2" Type="http://schemas.openxmlformats.org/officeDocument/2006/relationships/hyperlink" Target="#'DASHBOARD Light'!A1"/><Relationship Id="rId1" Type="http://schemas.openxmlformats.org/officeDocument/2006/relationships/hyperlink" Target="#Income!A1"/><Relationship Id="rId6" Type="http://schemas.openxmlformats.org/officeDocument/2006/relationships/hyperlink" Target="#'Debts Light'!A1"/><Relationship Id="rId11" Type="http://schemas.openxmlformats.org/officeDocument/2006/relationships/chart" Target="../charts/chart27.xml"/><Relationship Id="rId5" Type="http://schemas.openxmlformats.org/officeDocument/2006/relationships/hyperlink" Target="#'Investments Light'!A1"/><Relationship Id="rId10" Type="http://schemas.openxmlformats.org/officeDocument/2006/relationships/chart" Target="../charts/chart26.xml"/><Relationship Id="rId4" Type="http://schemas.openxmlformats.org/officeDocument/2006/relationships/hyperlink" Target="#'Expenses Light'!A1"/><Relationship Id="rId9"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hyperlink" Target="#Budgeting!A1"/><Relationship Id="rId7" Type="http://schemas.openxmlformats.org/officeDocument/2006/relationships/hyperlink" Target="#'Financial Goals'!A1"/><Relationship Id="rId12" Type="http://schemas.openxmlformats.org/officeDocument/2006/relationships/chart" Target="../charts/chart33.xml"/><Relationship Id="rId2" Type="http://schemas.openxmlformats.org/officeDocument/2006/relationships/hyperlink" Target="#DASHBOARD!A1"/><Relationship Id="rId1" Type="http://schemas.openxmlformats.org/officeDocument/2006/relationships/hyperlink" Target="#'Expenses Light'!A1"/><Relationship Id="rId6" Type="http://schemas.openxmlformats.org/officeDocument/2006/relationships/hyperlink" Target="#Debts!A1"/><Relationship Id="rId11" Type="http://schemas.openxmlformats.org/officeDocument/2006/relationships/chart" Target="../charts/chart32.xml"/><Relationship Id="rId5" Type="http://schemas.openxmlformats.org/officeDocument/2006/relationships/hyperlink" Target="#Investments!A1"/><Relationship Id="rId10" Type="http://schemas.openxmlformats.org/officeDocument/2006/relationships/chart" Target="../charts/chart31.xml"/><Relationship Id="rId4" Type="http://schemas.openxmlformats.org/officeDocument/2006/relationships/hyperlink" Target="#Income!A1"/><Relationship Id="rId9"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hyperlink" Target="#'Budgeting Light'!A1"/><Relationship Id="rId7" Type="http://schemas.openxmlformats.org/officeDocument/2006/relationships/hyperlink" Target="#'Financial Goals Light'!A1"/><Relationship Id="rId12" Type="http://schemas.openxmlformats.org/officeDocument/2006/relationships/chart" Target="../charts/chart38.xml"/><Relationship Id="rId2" Type="http://schemas.openxmlformats.org/officeDocument/2006/relationships/hyperlink" Target="#'DASHBOARD Light'!A1"/><Relationship Id="rId1" Type="http://schemas.openxmlformats.org/officeDocument/2006/relationships/hyperlink" Target="#Expenses!A1"/><Relationship Id="rId6" Type="http://schemas.openxmlformats.org/officeDocument/2006/relationships/hyperlink" Target="#'Debts Light'!A1"/><Relationship Id="rId11" Type="http://schemas.openxmlformats.org/officeDocument/2006/relationships/chart" Target="../charts/chart37.xml"/><Relationship Id="rId5" Type="http://schemas.openxmlformats.org/officeDocument/2006/relationships/hyperlink" Target="#'Investments Light'!A1"/><Relationship Id="rId10" Type="http://schemas.openxmlformats.org/officeDocument/2006/relationships/chart" Target="../charts/chart36.xml"/><Relationship Id="rId4" Type="http://schemas.openxmlformats.org/officeDocument/2006/relationships/hyperlink" Target="#'Income Light'!A1"/><Relationship Id="rId9"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8" Type="http://schemas.openxmlformats.org/officeDocument/2006/relationships/hyperlink" Target="#'Financial Goals'!A1"/><Relationship Id="rId3" Type="http://schemas.openxmlformats.org/officeDocument/2006/relationships/hyperlink" Target="#DASHBOARD!A1"/><Relationship Id="rId7" Type="http://schemas.openxmlformats.org/officeDocument/2006/relationships/hyperlink" Target="#Debts!A1"/><Relationship Id="rId12" Type="http://schemas.microsoft.com/office/2014/relationships/chartEx" Target="../charts/chartEx1.xml"/><Relationship Id="rId2" Type="http://schemas.openxmlformats.org/officeDocument/2006/relationships/chart" Target="../charts/chart39.xml"/><Relationship Id="rId1" Type="http://schemas.openxmlformats.org/officeDocument/2006/relationships/hyperlink" Target="#'Investments Light'!A1"/><Relationship Id="rId6" Type="http://schemas.openxmlformats.org/officeDocument/2006/relationships/hyperlink" Target="#Expenses!A1"/><Relationship Id="rId11" Type="http://schemas.openxmlformats.org/officeDocument/2006/relationships/chart" Target="../charts/chart42.xml"/><Relationship Id="rId5" Type="http://schemas.openxmlformats.org/officeDocument/2006/relationships/hyperlink" Target="#Income!A1"/><Relationship Id="rId10" Type="http://schemas.openxmlformats.org/officeDocument/2006/relationships/chart" Target="../charts/chart41.xml"/><Relationship Id="rId4" Type="http://schemas.openxmlformats.org/officeDocument/2006/relationships/hyperlink" Target="#Budgeting!A1"/><Relationship Id="rId9" Type="http://schemas.openxmlformats.org/officeDocument/2006/relationships/chart" Target="../charts/chart40.xml"/></Relationships>
</file>

<file path=xl/drawings/_rels/drawing10.xml.rels><?xml version="1.0" encoding="UTF-8" standalone="yes"?>
<Relationships xmlns="http://schemas.openxmlformats.org/package/2006/relationships"><Relationship Id="rId8" Type="http://schemas.openxmlformats.org/officeDocument/2006/relationships/hyperlink" Target="#'Financial Goals Light'!A1"/><Relationship Id="rId3" Type="http://schemas.openxmlformats.org/officeDocument/2006/relationships/hyperlink" Target="#'DASHBOARD Light'!A1"/><Relationship Id="rId7" Type="http://schemas.openxmlformats.org/officeDocument/2006/relationships/hyperlink" Target="#'Debts Light'!A1"/><Relationship Id="rId12" Type="http://schemas.microsoft.com/office/2014/relationships/chartEx" Target="../charts/chartEx2.xml"/><Relationship Id="rId2" Type="http://schemas.openxmlformats.org/officeDocument/2006/relationships/chart" Target="../charts/chart43.xml"/><Relationship Id="rId1" Type="http://schemas.openxmlformats.org/officeDocument/2006/relationships/hyperlink" Target="#Investments!A1"/><Relationship Id="rId6" Type="http://schemas.openxmlformats.org/officeDocument/2006/relationships/hyperlink" Target="#'Expenses Light'!A1"/><Relationship Id="rId11" Type="http://schemas.openxmlformats.org/officeDocument/2006/relationships/chart" Target="../charts/chart46.xml"/><Relationship Id="rId5" Type="http://schemas.openxmlformats.org/officeDocument/2006/relationships/hyperlink" Target="#'Income Light'!A1"/><Relationship Id="rId10" Type="http://schemas.openxmlformats.org/officeDocument/2006/relationships/chart" Target="../charts/chart45.xml"/><Relationship Id="rId4" Type="http://schemas.openxmlformats.org/officeDocument/2006/relationships/hyperlink" Target="#'Budgeting Light'!A1"/><Relationship Id="rId9" Type="http://schemas.openxmlformats.org/officeDocument/2006/relationships/chart" Target="../charts/chart4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7.xml"/><Relationship Id="rId3" Type="http://schemas.openxmlformats.org/officeDocument/2006/relationships/hyperlink" Target="#Budgeting!A1"/><Relationship Id="rId7" Type="http://schemas.openxmlformats.org/officeDocument/2006/relationships/hyperlink" Target="#'Financial Goals'!A1"/><Relationship Id="rId2" Type="http://schemas.openxmlformats.org/officeDocument/2006/relationships/hyperlink" Target="#DASHBOARD!A1"/><Relationship Id="rId1" Type="http://schemas.openxmlformats.org/officeDocument/2006/relationships/hyperlink" Target="#'Debts Light'!A1"/><Relationship Id="rId6" Type="http://schemas.openxmlformats.org/officeDocument/2006/relationships/hyperlink" Target="#Investments!A1"/><Relationship Id="rId11" Type="http://schemas.openxmlformats.org/officeDocument/2006/relationships/chart" Target="../charts/chart50.xml"/><Relationship Id="rId5" Type="http://schemas.openxmlformats.org/officeDocument/2006/relationships/hyperlink" Target="#Expenses!A1"/><Relationship Id="rId10" Type="http://schemas.openxmlformats.org/officeDocument/2006/relationships/chart" Target="../charts/chart49.xml"/><Relationship Id="rId4" Type="http://schemas.openxmlformats.org/officeDocument/2006/relationships/hyperlink" Target="#Income!A1"/><Relationship Id="rId9" Type="http://schemas.openxmlformats.org/officeDocument/2006/relationships/chart" Target="../charts/chart4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51.xml"/><Relationship Id="rId3" Type="http://schemas.openxmlformats.org/officeDocument/2006/relationships/hyperlink" Target="#'Budgeting Light'!A1"/><Relationship Id="rId7" Type="http://schemas.openxmlformats.org/officeDocument/2006/relationships/hyperlink" Target="#'Financial Goals Light'!A1"/><Relationship Id="rId2" Type="http://schemas.openxmlformats.org/officeDocument/2006/relationships/hyperlink" Target="#'DASHBOARD Light'!A1"/><Relationship Id="rId1" Type="http://schemas.openxmlformats.org/officeDocument/2006/relationships/hyperlink" Target="#Debts!A1"/><Relationship Id="rId6" Type="http://schemas.openxmlformats.org/officeDocument/2006/relationships/hyperlink" Target="#'Investments Light'!A1"/><Relationship Id="rId11" Type="http://schemas.openxmlformats.org/officeDocument/2006/relationships/chart" Target="../charts/chart54.xml"/><Relationship Id="rId5" Type="http://schemas.openxmlformats.org/officeDocument/2006/relationships/hyperlink" Target="#'Expenses Light'!A1"/><Relationship Id="rId10" Type="http://schemas.openxmlformats.org/officeDocument/2006/relationships/chart" Target="../charts/chart53.xml"/><Relationship Id="rId4" Type="http://schemas.openxmlformats.org/officeDocument/2006/relationships/hyperlink" Target="#'Income Light'!A1"/><Relationship Id="rId9" Type="http://schemas.openxmlformats.org/officeDocument/2006/relationships/chart" Target="../charts/chart5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5.xml"/><Relationship Id="rId3" Type="http://schemas.openxmlformats.org/officeDocument/2006/relationships/hyperlink" Target="#Budgeting!A1"/><Relationship Id="rId7" Type="http://schemas.openxmlformats.org/officeDocument/2006/relationships/hyperlink" Target="#Debts!A1"/><Relationship Id="rId12" Type="http://schemas.openxmlformats.org/officeDocument/2006/relationships/chart" Target="../charts/chart59.xml"/><Relationship Id="rId2" Type="http://schemas.openxmlformats.org/officeDocument/2006/relationships/hyperlink" Target="#DASHBOARD!A1"/><Relationship Id="rId1" Type="http://schemas.openxmlformats.org/officeDocument/2006/relationships/hyperlink" Target="#'Financial Light'!A1"/><Relationship Id="rId6" Type="http://schemas.openxmlformats.org/officeDocument/2006/relationships/hyperlink" Target="#Investments!A1"/><Relationship Id="rId11" Type="http://schemas.openxmlformats.org/officeDocument/2006/relationships/chart" Target="../charts/chart58.xml"/><Relationship Id="rId5" Type="http://schemas.openxmlformats.org/officeDocument/2006/relationships/hyperlink" Target="#Expenses!A1"/><Relationship Id="rId10" Type="http://schemas.openxmlformats.org/officeDocument/2006/relationships/chart" Target="../charts/chart57.xml"/><Relationship Id="rId4" Type="http://schemas.openxmlformats.org/officeDocument/2006/relationships/hyperlink" Target="#Income!A1"/><Relationship Id="rId9" Type="http://schemas.openxmlformats.org/officeDocument/2006/relationships/chart" Target="../charts/chart5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hyperlink" Target="#'Budgeting Light'!A1"/><Relationship Id="rId7" Type="http://schemas.openxmlformats.org/officeDocument/2006/relationships/hyperlink" Target="#'Debts Light'!A1"/><Relationship Id="rId12" Type="http://schemas.openxmlformats.org/officeDocument/2006/relationships/chart" Target="../charts/chart64.xml"/><Relationship Id="rId2" Type="http://schemas.openxmlformats.org/officeDocument/2006/relationships/hyperlink" Target="#'DASHBOARD Light'!A1"/><Relationship Id="rId1" Type="http://schemas.openxmlformats.org/officeDocument/2006/relationships/hyperlink" Target="#'Financial Goals'!A1"/><Relationship Id="rId6" Type="http://schemas.openxmlformats.org/officeDocument/2006/relationships/hyperlink" Target="#'Investments Light'!A1"/><Relationship Id="rId11" Type="http://schemas.openxmlformats.org/officeDocument/2006/relationships/chart" Target="../charts/chart63.xml"/><Relationship Id="rId5" Type="http://schemas.openxmlformats.org/officeDocument/2006/relationships/hyperlink" Target="#'Expenses Light'!A1"/><Relationship Id="rId10" Type="http://schemas.openxmlformats.org/officeDocument/2006/relationships/chart" Target="../charts/chart62.xml"/><Relationship Id="rId4" Type="http://schemas.openxmlformats.org/officeDocument/2006/relationships/hyperlink" Target="#'Income Light'!A1"/><Relationship Id="rId9" Type="http://schemas.openxmlformats.org/officeDocument/2006/relationships/chart" Target="../charts/chart6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3" name="Rectangle 2">
          <a:extLst>
            <a:ext uri="{FF2B5EF4-FFF2-40B4-BE49-F238E27FC236}">
              <a16:creationId xmlns:a16="http://schemas.microsoft.com/office/drawing/2014/main" id="{4FE9261D-9E25-0750-C434-69E7B94B7000}"/>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4" name="Rectangle: Rounded Corners 3">
          <a:extLst>
            <a:ext uri="{FF2B5EF4-FFF2-40B4-BE49-F238E27FC236}">
              <a16:creationId xmlns:a16="http://schemas.microsoft.com/office/drawing/2014/main" id="{DC71799F-DFBB-5C72-5808-87ADF461C3FB}"/>
            </a:ext>
          </a:extLst>
        </xdr:cNvPr>
        <xdr:cNvSpPr/>
      </xdr:nvSpPr>
      <xdr:spPr>
        <a:xfrm>
          <a:off x="13106400" y="2011935"/>
          <a:ext cx="3630706" cy="3157972"/>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22</xdr:row>
      <xdr:rowOff>173364</xdr:rowOff>
    </xdr:to>
    <xdr:sp macro="" textlink="">
      <xdr:nvSpPr>
        <xdr:cNvPr id="5" name="Rectangle: Rounded Corners 4">
          <a:extLst>
            <a:ext uri="{FF2B5EF4-FFF2-40B4-BE49-F238E27FC236}">
              <a16:creationId xmlns:a16="http://schemas.microsoft.com/office/drawing/2014/main" id="{61751B83-BB53-C583-F8F3-63D909493366}"/>
            </a:ext>
          </a:extLst>
        </xdr:cNvPr>
        <xdr:cNvSpPr/>
      </xdr:nvSpPr>
      <xdr:spPr>
        <a:xfrm>
          <a:off x="2545976" y="1981199"/>
          <a:ext cx="10309412" cy="3060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24</xdr:row>
      <xdr:rowOff>71719</xdr:rowOff>
    </xdr:from>
    <xdr:to>
      <xdr:col>9</xdr:col>
      <xdr:colOff>313765</xdr:colOff>
      <xdr:row>45</xdr:row>
      <xdr:rowOff>53786</xdr:rowOff>
    </xdr:to>
    <xdr:sp macro="" textlink="">
      <xdr:nvSpPr>
        <xdr:cNvPr id="6" name="Rectangle: Rounded Corners 5">
          <a:extLst>
            <a:ext uri="{FF2B5EF4-FFF2-40B4-BE49-F238E27FC236}">
              <a16:creationId xmlns:a16="http://schemas.microsoft.com/office/drawing/2014/main" id="{1559E1D5-78DA-9A4A-5F7A-BB171C0FAA88}"/>
            </a:ext>
          </a:extLst>
        </xdr:cNvPr>
        <xdr:cNvSpPr/>
      </xdr:nvSpPr>
      <xdr:spPr>
        <a:xfrm>
          <a:off x="2545976" y="5298143"/>
          <a:ext cx="3254189" cy="3747243"/>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7" name="Rectangle: Rounded Corners 6">
          <a:extLst>
            <a:ext uri="{FF2B5EF4-FFF2-40B4-BE49-F238E27FC236}">
              <a16:creationId xmlns:a16="http://schemas.microsoft.com/office/drawing/2014/main" id="{09F8F778-D0F8-84F8-08C2-4E4461D6F697}"/>
            </a:ext>
          </a:extLst>
        </xdr:cNvPr>
        <xdr:cNvSpPr/>
      </xdr:nvSpPr>
      <xdr:spPr>
        <a:xfrm>
          <a:off x="13106400" y="5298143"/>
          <a:ext cx="3630706" cy="3747243"/>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560294</xdr:colOff>
      <xdr:row>24</xdr:row>
      <xdr:rowOff>71718</xdr:rowOff>
    </xdr:from>
    <xdr:to>
      <xdr:col>15</xdr:col>
      <xdr:colOff>210671</xdr:colOff>
      <xdr:row>34</xdr:row>
      <xdr:rowOff>24777</xdr:rowOff>
    </xdr:to>
    <xdr:sp macro="" textlink="">
      <xdr:nvSpPr>
        <xdr:cNvPr id="8" name="Rectangle: Rounded Corners 7">
          <a:extLst>
            <a:ext uri="{FF2B5EF4-FFF2-40B4-BE49-F238E27FC236}">
              <a16:creationId xmlns:a16="http://schemas.microsoft.com/office/drawing/2014/main" id="{1292F74A-8A41-1339-23B2-6BD03BC1F321}"/>
            </a:ext>
          </a:extLst>
        </xdr:cNvPr>
        <xdr:cNvSpPr/>
      </xdr:nvSpPr>
      <xdr:spPr>
        <a:xfrm>
          <a:off x="6046694" y="5298142"/>
          <a:ext cx="3307977" cy="1746000"/>
        </a:xfrm>
        <a:prstGeom prst="roundRect">
          <a:avLst>
            <a:gd name="adj" fmla="val 8670"/>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457199</xdr:colOff>
      <xdr:row>24</xdr:row>
      <xdr:rowOff>71719</xdr:rowOff>
    </xdr:from>
    <xdr:to>
      <xdr:col>21</xdr:col>
      <xdr:colOff>53788</xdr:colOff>
      <xdr:row>45</xdr:row>
      <xdr:rowOff>53786</xdr:rowOff>
    </xdr:to>
    <xdr:sp macro="" textlink="">
      <xdr:nvSpPr>
        <xdr:cNvPr id="13" name="Rectangle: Rounded Corners 12">
          <a:extLst>
            <a:ext uri="{FF2B5EF4-FFF2-40B4-BE49-F238E27FC236}">
              <a16:creationId xmlns:a16="http://schemas.microsoft.com/office/drawing/2014/main" id="{F056F0E4-292E-D6A3-1E4A-995244AB3114}"/>
            </a:ext>
          </a:extLst>
        </xdr:cNvPr>
        <xdr:cNvSpPr/>
      </xdr:nvSpPr>
      <xdr:spPr>
        <a:xfrm>
          <a:off x="9601199" y="5298143"/>
          <a:ext cx="3254189" cy="3747243"/>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560294</xdr:colOff>
      <xdr:row>35</xdr:row>
      <xdr:rowOff>100727</xdr:rowOff>
    </xdr:from>
    <xdr:to>
      <xdr:col>15</xdr:col>
      <xdr:colOff>210671</xdr:colOff>
      <xdr:row>45</xdr:row>
      <xdr:rowOff>53786</xdr:rowOff>
    </xdr:to>
    <xdr:sp macro="" textlink="">
      <xdr:nvSpPr>
        <xdr:cNvPr id="15" name="Rectangle: Rounded Corners 14">
          <a:extLst>
            <a:ext uri="{FF2B5EF4-FFF2-40B4-BE49-F238E27FC236}">
              <a16:creationId xmlns:a16="http://schemas.microsoft.com/office/drawing/2014/main" id="{8E14F01B-0845-5881-35AE-3CABBAC32EC0}"/>
            </a:ext>
          </a:extLst>
        </xdr:cNvPr>
        <xdr:cNvSpPr/>
      </xdr:nvSpPr>
      <xdr:spPr>
        <a:xfrm>
          <a:off x="6046694" y="7299386"/>
          <a:ext cx="3307977" cy="1746000"/>
        </a:xfrm>
        <a:prstGeom prst="roundRect">
          <a:avLst>
            <a:gd name="adj" fmla="val 866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16" name="Rectangle: Rounded Corners 15">
          <a:extLst>
            <a:ext uri="{FF2B5EF4-FFF2-40B4-BE49-F238E27FC236}">
              <a16:creationId xmlns:a16="http://schemas.microsoft.com/office/drawing/2014/main" id="{51E7E0AA-26F6-FD7E-C0BE-463C31EFDFC5}"/>
            </a:ext>
          </a:extLst>
        </xdr:cNvPr>
        <xdr:cNvSpPr/>
      </xdr:nvSpPr>
      <xdr:spPr>
        <a:xfrm>
          <a:off x="2545976" y="1116107"/>
          <a:ext cx="14164236" cy="609600"/>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17" name="Rectangle: Rounded Corners 16">
          <a:extLst>
            <a:ext uri="{FF2B5EF4-FFF2-40B4-BE49-F238E27FC236}">
              <a16:creationId xmlns:a16="http://schemas.microsoft.com/office/drawing/2014/main" id="{336BFF52-A2F8-91FA-F299-7EE666CD6C15}"/>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18" name="Group 17">
          <a:extLst>
            <a:ext uri="{FF2B5EF4-FFF2-40B4-BE49-F238E27FC236}">
              <a16:creationId xmlns:a16="http://schemas.microsoft.com/office/drawing/2014/main" id="{B779F9BC-9EB1-4084-81A3-376AA202A0E7}"/>
            </a:ext>
          </a:extLst>
        </xdr:cNvPr>
        <xdr:cNvGrpSpPr/>
      </xdr:nvGrpSpPr>
      <xdr:grpSpPr>
        <a:xfrm>
          <a:off x="14957752" y="1331318"/>
          <a:ext cx="221099" cy="208410"/>
          <a:chOff x="6535559" y="690283"/>
          <a:chExt cx="274908" cy="248639"/>
        </a:xfrm>
      </xdr:grpSpPr>
      <xdr:sp macro="" textlink="">
        <xdr:nvSpPr>
          <xdr:cNvPr id="19" name="Moon">
            <a:extLst>
              <a:ext uri="{FF2B5EF4-FFF2-40B4-BE49-F238E27FC236}">
                <a16:creationId xmlns:a16="http://schemas.microsoft.com/office/drawing/2014/main" id="{E40892D6-CB92-D8D1-D96B-7BFA84C0A339}"/>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 name="Big Star">
            <a:extLst>
              <a:ext uri="{FF2B5EF4-FFF2-40B4-BE49-F238E27FC236}">
                <a16:creationId xmlns:a16="http://schemas.microsoft.com/office/drawing/2014/main" id="{8D84AF5D-2CC1-F827-1884-555ED8D8BEB9}"/>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 name="Star">
            <a:extLst>
              <a:ext uri="{FF2B5EF4-FFF2-40B4-BE49-F238E27FC236}">
                <a16:creationId xmlns:a16="http://schemas.microsoft.com/office/drawing/2014/main" id="{D7B77FCD-B711-F0CF-B9EC-98A8DD691B8E}"/>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22" name="Группа 7203">
          <a:hlinkClick xmlns:r="http://schemas.openxmlformats.org/officeDocument/2006/relationships" r:id="rId1"/>
          <a:extLst>
            <a:ext uri="{FF2B5EF4-FFF2-40B4-BE49-F238E27FC236}">
              <a16:creationId xmlns:a16="http://schemas.microsoft.com/office/drawing/2014/main" id="{57F11A63-B805-48CA-A282-7690EA3106A7}"/>
            </a:ext>
          </a:extLst>
        </xdr:cNvPr>
        <xdr:cNvGrpSpPr/>
      </xdr:nvGrpSpPr>
      <xdr:grpSpPr>
        <a:xfrm>
          <a:off x="13922564" y="1331318"/>
          <a:ext cx="208465" cy="208410"/>
          <a:chOff x="14630400" y="0"/>
          <a:chExt cx="1320905" cy="1291901"/>
        </a:xfrm>
        <a:effectLst/>
      </xdr:grpSpPr>
      <xdr:sp macro="" textlink="">
        <xdr:nvSpPr>
          <xdr:cNvPr id="23" name="Lights">
            <a:extLst>
              <a:ext uri="{FF2B5EF4-FFF2-40B4-BE49-F238E27FC236}">
                <a16:creationId xmlns:a16="http://schemas.microsoft.com/office/drawing/2014/main" id="{5221E6F2-BBFE-62A0-320E-C78FF59E8E35}"/>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Sun">
            <a:extLst>
              <a:ext uri="{FF2B5EF4-FFF2-40B4-BE49-F238E27FC236}">
                <a16:creationId xmlns:a16="http://schemas.microsoft.com/office/drawing/2014/main" id="{CF619508-CB88-0B45-74C5-46CADB1F755B}"/>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4</xdr:col>
      <xdr:colOff>322728</xdr:colOff>
      <xdr:row>6</xdr:row>
      <xdr:rowOff>80683</xdr:rowOff>
    </xdr:from>
    <xdr:to>
      <xdr:col>17</xdr:col>
      <xdr:colOff>403411</xdr:colOff>
      <xdr:row>22</xdr:row>
      <xdr:rowOff>17930</xdr:rowOff>
    </xdr:to>
    <xdr:graphicFrame macro="">
      <xdr:nvGraphicFramePr>
        <xdr:cNvPr id="2" name="Chart 1">
          <a:extLst>
            <a:ext uri="{FF2B5EF4-FFF2-40B4-BE49-F238E27FC236}">
              <a16:creationId xmlns:a16="http://schemas.microsoft.com/office/drawing/2014/main" id="{A2B2425F-C059-4E33-B4D0-5758997ED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463575</xdr:colOff>
      <xdr:row>5</xdr:row>
      <xdr:rowOff>71824</xdr:rowOff>
    </xdr:from>
    <xdr:to>
      <xdr:col>20</xdr:col>
      <xdr:colOff>528918</xdr:colOff>
      <xdr:row>19</xdr:row>
      <xdr:rowOff>73975</xdr:rowOff>
    </xdr:to>
    <xdr:graphicFrame macro="">
      <xdr:nvGraphicFramePr>
        <xdr:cNvPr id="9" name="Chart 8">
          <a:extLst>
            <a:ext uri="{FF2B5EF4-FFF2-40B4-BE49-F238E27FC236}">
              <a16:creationId xmlns:a16="http://schemas.microsoft.com/office/drawing/2014/main" id="{61C5C6BB-E0C7-4098-94E6-69C688322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35412</xdr:colOff>
      <xdr:row>18</xdr:row>
      <xdr:rowOff>63650</xdr:rowOff>
    </xdr:from>
    <xdr:to>
      <xdr:col>20</xdr:col>
      <xdr:colOff>377644</xdr:colOff>
      <xdr:row>21</xdr:row>
      <xdr:rowOff>124610</xdr:rowOff>
    </xdr:to>
    <xdr:sp macro="" textlink="Processing!I8">
      <xdr:nvSpPr>
        <xdr:cNvPr id="10" name="TextBox 9">
          <a:extLst>
            <a:ext uri="{FF2B5EF4-FFF2-40B4-BE49-F238E27FC236}">
              <a16:creationId xmlns:a16="http://schemas.microsoft.com/office/drawing/2014/main" id="{C6F559CE-8C34-8167-B36F-CC7D6C4696FF}"/>
            </a:ext>
          </a:extLst>
        </xdr:cNvPr>
        <xdr:cNvSpPr txBox="1"/>
      </xdr:nvSpPr>
      <xdr:spPr>
        <a:xfrm>
          <a:off x="11008212" y="421430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E63F1-CA32-4A8A-84C5-0466DDFA79EB}" type="TxLink">
            <a:rPr lang="en-US" sz="1800" b="0" i="0" u="none" strike="noStrike">
              <a:solidFill>
                <a:srgbClr val="BFCDE4"/>
              </a:solidFill>
              <a:latin typeface="Calibri"/>
              <a:cs typeface="Calibri"/>
            </a:rPr>
            <a:pPr algn="ctr"/>
            <a:t> $31,211 </a:t>
          </a:fld>
          <a:endParaRPr lang="ru-RU" sz="1800">
            <a:solidFill>
              <a:srgbClr val="BFCDE4"/>
            </a:solidFill>
          </a:endParaRPr>
        </a:p>
      </xdr:txBody>
    </xdr:sp>
    <xdr:clientData/>
  </xdr:twoCellAnchor>
  <xdr:twoCellAnchor>
    <xdr:from>
      <xdr:col>18</xdr:col>
      <xdr:colOff>26447</xdr:colOff>
      <xdr:row>11</xdr:row>
      <xdr:rowOff>143435</xdr:rowOff>
    </xdr:from>
    <xdr:to>
      <xdr:col>20</xdr:col>
      <xdr:colOff>368679</xdr:colOff>
      <xdr:row>15</xdr:row>
      <xdr:rowOff>21515</xdr:rowOff>
    </xdr:to>
    <xdr:sp macro="" textlink="Processing!H4">
      <xdr:nvSpPr>
        <xdr:cNvPr id="11" name="TextBox 10">
          <a:extLst>
            <a:ext uri="{FF2B5EF4-FFF2-40B4-BE49-F238E27FC236}">
              <a16:creationId xmlns:a16="http://schemas.microsoft.com/office/drawing/2014/main" id="{9A2AF641-014E-8E05-FF55-9B48FB0EA060}"/>
            </a:ext>
          </a:extLst>
        </xdr:cNvPr>
        <xdr:cNvSpPr txBox="1"/>
      </xdr:nvSpPr>
      <xdr:spPr>
        <a:xfrm>
          <a:off x="10999247" y="3039035"/>
          <a:ext cx="1561432" cy="595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D58629-FC7C-4785-B333-937E09710943}" type="TxLink">
            <a:rPr lang="en-US" sz="1800" b="0" i="0" u="none" strike="noStrike">
              <a:solidFill>
                <a:schemeClr val="bg1"/>
              </a:solidFill>
              <a:latin typeface="Calibri"/>
              <a:cs typeface="Calibri"/>
            </a:rPr>
            <a:pPr algn="ctr"/>
            <a:t>56%</a:t>
          </a:fld>
          <a:endParaRPr lang="ru-RU" sz="3600">
            <a:solidFill>
              <a:schemeClr val="bg1"/>
            </a:solidFill>
          </a:endParaRPr>
        </a:p>
      </xdr:txBody>
    </xdr: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21E5EE7B-4D7D-4602-A112-4E8705A018E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80682</xdr:colOff>
      <xdr:row>25</xdr:row>
      <xdr:rowOff>89648</xdr:rowOff>
    </xdr:from>
    <xdr:to>
      <xdr:col>10</xdr:col>
      <xdr:colOff>385482</xdr:colOff>
      <xdr:row>42</xdr:row>
      <xdr:rowOff>125507</xdr:rowOff>
    </xdr:to>
    <xdr:grpSp>
      <xdr:nvGrpSpPr>
        <xdr:cNvPr id="113" name="Group 112">
          <a:extLst>
            <a:ext uri="{FF2B5EF4-FFF2-40B4-BE49-F238E27FC236}">
              <a16:creationId xmlns:a16="http://schemas.microsoft.com/office/drawing/2014/main" id="{7B177F43-709B-00AE-0EA6-EB499E8975D5}"/>
            </a:ext>
          </a:extLst>
        </xdr:cNvPr>
        <xdr:cNvGrpSpPr/>
      </xdr:nvGrpSpPr>
      <xdr:grpSpPr>
        <a:xfrm>
          <a:off x="1861981" y="5643836"/>
          <a:ext cx="4461163" cy="3190242"/>
          <a:chOff x="1909482" y="5641362"/>
          <a:chExt cx="4572000" cy="3181831"/>
        </a:xfrm>
      </xdr:grpSpPr>
      <xdr:sp macro="" textlink="">
        <xdr:nvSpPr>
          <xdr:cNvPr id="27" name="Oval 26">
            <a:extLst>
              <a:ext uri="{FF2B5EF4-FFF2-40B4-BE49-F238E27FC236}">
                <a16:creationId xmlns:a16="http://schemas.microsoft.com/office/drawing/2014/main" id="{FD6760E9-1FE8-EFAC-0D72-C0E31856C757}"/>
              </a:ext>
            </a:extLst>
          </xdr:cNvPr>
          <xdr:cNvSpPr/>
        </xdr:nvSpPr>
        <xdr:spPr>
          <a:xfrm>
            <a:off x="2773906" y="5765539"/>
            <a:ext cx="2843153" cy="2933478"/>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6" name="Circle: Hollow 25">
            <a:extLst>
              <a:ext uri="{FF2B5EF4-FFF2-40B4-BE49-F238E27FC236}">
                <a16:creationId xmlns:a16="http://schemas.microsoft.com/office/drawing/2014/main" id="{C4905BAB-E149-439D-83CF-D2E850AA2726}"/>
              </a:ext>
            </a:extLst>
          </xdr:cNvPr>
          <xdr:cNvSpPr/>
        </xdr:nvSpPr>
        <xdr:spPr>
          <a:xfrm>
            <a:off x="3375211" y="6385947"/>
            <a:ext cx="1640543" cy="1692662"/>
          </a:xfrm>
          <a:prstGeom prst="donut">
            <a:avLst>
              <a:gd name="adj" fmla="val 2687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14" name="Chart 13">
            <a:extLst>
              <a:ext uri="{FF2B5EF4-FFF2-40B4-BE49-F238E27FC236}">
                <a16:creationId xmlns:a16="http://schemas.microsoft.com/office/drawing/2014/main" id="{9403D268-BA8B-41F2-B952-43F47346654F}"/>
              </a:ext>
            </a:extLst>
          </xdr:cNvPr>
          <xdr:cNvGraphicFramePr>
            <a:graphicFrameLocks/>
          </xdr:cNvGraphicFramePr>
        </xdr:nvGraphicFramePr>
        <xdr:xfrm>
          <a:off x="1909482" y="5817102"/>
          <a:ext cx="4572000" cy="28303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5" name="Circle: Hollow 24">
            <a:extLst>
              <a:ext uri="{FF2B5EF4-FFF2-40B4-BE49-F238E27FC236}">
                <a16:creationId xmlns:a16="http://schemas.microsoft.com/office/drawing/2014/main" id="{CBFCE91F-0926-1854-02EC-F6625BFAB55D}"/>
              </a:ext>
            </a:extLst>
          </xdr:cNvPr>
          <xdr:cNvSpPr/>
        </xdr:nvSpPr>
        <xdr:spPr>
          <a:xfrm>
            <a:off x="2653553" y="5641362"/>
            <a:ext cx="3083859" cy="3181831"/>
          </a:xfrm>
          <a:prstGeom prst="donut">
            <a:avLst>
              <a:gd name="adj" fmla="val 13953"/>
            </a:avLst>
          </a:prstGeom>
          <a:solidFill>
            <a:srgbClr val="242732"/>
          </a:solidFill>
          <a:ln>
            <a:noFill/>
          </a:ln>
          <a:effectLst>
            <a:outerShdw blurRad="63500" sx="97000" sy="97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28" name="Oval 27">
            <a:extLst>
              <a:ext uri="{FF2B5EF4-FFF2-40B4-BE49-F238E27FC236}">
                <a16:creationId xmlns:a16="http://schemas.microsoft.com/office/drawing/2014/main" id="{CF431EBE-7AF8-3AFD-8905-AC6F43EAC50A}"/>
              </a:ext>
            </a:extLst>
          </xdr:cNvPr>
          <xdr:cNvSpPr/>
        </xdr:nvSpPr>
        <xdr:spPr>
          <a:xfrm>
            <a:off x="3680011" y="6700430"/>
            <a:ext cx="1030942" cy="1063694"/>
          </a:xfrm>
          <a:prstGeom prst="ellipse">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200">
              <a:solidFill>
                <a:schemeClr val="bg1"/>
              </a:solidFill>
            </a:endParaRPr>
          </a:p>
        </xdr:txBody>
      </xdr:sp>
      <xdr:sp macro="" textlink="Processing!Q8">
        <xdr:nvSpPr>
          <xdr:cNvPr id="29" name="TextBox 28">
            <a:extLst>
              <a:ext uri="{FF2B5EF4-FFF2-40B4-BE49-F238E27FC236}">
                <a16:creationId xmlns:a16="http://schemas.microsoft.com/office/drawing/2014/main" id="{E20609BB-1E5B-426E-4ED5-51F7502F81ED}"/>
              </a:ext>
            </a:extLst>
          </xdr:cNvPr>
          <xdr:cNvSpPr txBox="1"/>
        </xdr:nvSpPr>
        <xdr:spPr>
          <a:xfrm>
            <a:off x="3724835" y="7004557"/>
            <a:ext cx="941294" cy="49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A86671-B5DD-46DC-9023-EEDEE0458EB9}" type="TxLink">
              <a:rPr lang="en-US" sz="2400" b="0" i="0" u="none" strike="noStrike">
                <a:solidFill>
                  <a:schemeClr val="bg1"/>
                </a:solidFill>
                <a:latin typeface="Calibri"/>
                <a:cs typeface="Calibri"/>
              </a:rPr>
              <a:pPr algn="ctr"/>
              <a:t>80%</a:t>
            </a:fld>
            <a:endParaRPr lang="ru-RU" sz="2400">
              <a:solidFill>
                <a:schemeClr val="bg1"/>
              </a:solidFill>
            </a:endParaRPr>
          </a:p>
        </xdr:txBody>
      </xdr:sp>
    </xdr:grpSp>
    <xdr:clientData/>
  </xdr:twoCellAnchor>
  <xdr:twoCellAnchor>
    <xdr:from>
      <xdr:col>5</xdr:col>
      <xdr:colOff>385036</xdr:colOff>
      <xdr:row>40</xdr:row>
      <xdr:rowOff>153294</xdr:rowOff>
    </xdr:from>
    <xdr:to>
      <xdr:col>8</xdr:col>
      <xdr:colOff>117668</xdr:colOff>
      <xdr:row>44</xdr:row>
      <xdr:rowOff>34959</xdr:rowOff>
    </xdr:to>
    <xdr:sp macro="" textlink="Processing!Q3">
      <xdr:nvSpPr>
        <xdr:cNvPr id="31" name="TextBox 30">
          <a:extLst>
            <a:ext uri="{FF2B5EF4-FFF2-40B4-BE49-F238E27FC236}">
              <a16:creationId xmlns:a16="http://schemas.microsoft.com/office/drawing/2014/main" id="{3BFBEF76-C346-3E91-B302-F441371CDC6F}"/>
            </a:ext>
          </a:extLst>
        </xdr:cNvPr>
        <xdr:cNvSpPr txBox="1"/>
      </xdr:nvSpPr>
      <xdr:spPr>
        <a:xfrm>
          <a:off x="3433036" y="824842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21671D-2D7E-4AE4-B36B-F6B5841CD578}" type="TxLink">
            <a:rPr lang="en-US" sz="1800" b="0" i="0" u="none" strike="noStrike">
              <a:solidFill>
                <a:srgbClr val="BFCDE4"/>
              </a:solidFill>
              <a:latin typeface="Calibri"/>
              <a:ea typeface="+mn-ea"/>
              <a:cs typeface="Calibri"/>
            </a:rPr>
            <a:pPr marL="0" indent="0" algn="ctr"/>
            <a:t> $31,211 </a:t>
          </a:fld>
          <a:endParaRPr lang="ru-RU" sz="1800" b="0" i="0" u="none" strike="noStrike">
            <a:solidFill>
              <a:srgbClr val="BFCDE4"/>
            </a:solidFill>
            <a:latin typeface="Calibri"/>
            <a:ea typeface="+mn-ea"/>
            <a:cs typeface="Calibri"/>
          </a:endParaRPr>
        </a:p>
      </xdr:txBody>
    </xdr:sp>
    <xdr:clientData/>
  </xdr:twoCellAnchor>
  <xdr:twoCellAnchor>
    <xdr:from>
      <xdr:col>4</xdr:col>
      <xdr:colOff>313317</xdr:colOff>
      <xdr:row>24</xdr:row>
      <xdr:rowOff>72611</xdr:rowOff>
    </xdr:from>
    <xdr:to>
      <xdr:col>7</xdr:col>
      <xdr:colOff>45949</xdr:colOff>
      <xdr:row>27</xdr:row>
      <xdr:rowOff>133571</xdr:rowOff>
    </xdr:to>
    <xdr:sp macro="" textlink="Processing!N1">
      <xdr:nvSpPr>
        <xdr:cNvPr id="32" name="TextBox 31">
          <a:extLst>
            <a:ext uri="{FF2B5EF4-FFF2-40B4-BE49-F238E27FC236}">
              <a16:creationId xmlns:a16="http://schemas.microsoft.com/office/drawing/2014/main" id="{E13557E0-7DE2-333D-1B30-D30383C928D5}"/>
            </a:ext>
          </a:extLst>
        </xdr:cNvPr>
        <xdr:cNvSpPr txBox="1"/>
      </xdr:nvSpPr>
      <xdr:spPr>
        <a:xfrm>
          <a:off x="2751717" y="529903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A2BCA9-5693-4D96-BCAF-D47D631B4DD4}" type="TxLink">
            <a:rPr lang="en-US" sz="1400" b="1" i="0" u="none" strike="noStrike">
              <a:solidFill>
                <a:schemeClr val="bg1"/>
              </a:solidFill>
              <a:latin typeface="Calibri"/>
              <a:ea typeface="+mn-ea"/>
              <a:cs typeface="Calibri"/>
            </a:rPr>
            <a:pPr marL="0" indent="0" algn="l"/>
            <a:t>Budget Plan</a:t>
          </a:fld>
          <a:endParaRPr lang="ru-RU" sz="2800" b="0" i="0" u="none" strike="noStrike">
            <a:solidFill>
              <a:schemeClr val="bg1"/>
            </a:solidFill>
            <a:latin typeface="Calibri"/>
            <a:ea typeface="+mn-ea"/>
            <a:cs typeface="Calibri"/>
          </a:endParaRPr>
        </a:p>
      </xdr:txBody>
    </xdr:sp>
    <xdr:clientData/>
  </xdr:twoCellAnchor>
  <xdr:twoCellAnchor>
    <xdr:from>
      <xdr:col>0</xdr:col>
      <xdr:colOff>8966</xdr:colOff>
      <xdr:row>7</xdr:row>
      <xdr:rowOff>169292</xdr:rowOff>
    </xdr:from>
    <xdr:to>
      <xdr:col>3</xdr:col>
      <xdr:colOff>518160</xdr:colOff>
      <xdr:row>10</xdr:row>
      <xdr:rowOff>88892</xdr:rowOff>
    </xdr:to>
    <xdr:sp macro="" textlink="">
      <xdr:nvSpPr>
        <xdr:cNvPr id="36" name="Freeform: Shape 35">
          <a:extLst>
            <a:ext uri="{FF2B5EF4-FFF2-40B4-BE49-F238E27FC236}">
              <a16:creationId xmlns:a16="http://schemas.microsoft.com/office/drawing/2014/main" id="{AE10FDCA-6B42-9B94-9EBD-BDB2CC73080B}"/>
            </a:ext>
          </a:extLst>
        </xdr:cNvPr>
        <xdr:cNvSpPr/>
      </xdr:nvSpPr>
      <xdr:spPr>
        <a:xfrm>
          <a:off x="8966" y="2371472"/>
          <a:ext cx="2337994" cy="468240"/>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37" name="TextBox 36">
          <a:extLst>
            <a:ext uri="{FF2B5EF4-FFF2-40B4-BE49-F238E27FC236}">
              <a16:creationId xmlns:a16="http://schemas.microsoft.com/office/drawing/2014/main" id="{ED446E0F-953C-2D3F-990A-E72D0F87A00A}"/>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38" name="TextBox 37">
          <a:hlinkClick xmlns:r="http://schemas.openxmlformats.org/officeDocument/2006/relationships" r:id="rId5"/>
          <a:extLst>
            <a:ext uri="{FF2B5EF4-FFF2-40B4-BE49-F238E27FC236}">
              <a16:creationId xmlns:a16="http://schemas.microsoft.com/office/drawing/2014/main" id="{02C8EF16-1770-002C-E909-8C27A0415E9B}"/>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39" name="TextBox 38">
          <a:hlinkClick xmlns:r="http://schemas.openxmlformats.org/officeDocument/2006/relationships" r:id="rId6"/>
          <a:extLst>
            <a:ext uri="{FF2B5EF4-FFF2-40B4-BE49-F238E27FC236}">
              <a16:creationId xmlns:a16="http://schemas.microsoft.com/office/drawing/2014/main" id="{B826343D-0BE6-1625-BFBB-9B80D661026B}"/>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40" name="TextBox 39">
          <a:hlinkClick xmlns:r="http://schemas.openxmlformats.org/officeDocument/2006/relationships" r:id="rId7"/>
          <a:extLst>
            <a:ext uri="{FF2B5EF4-FFF2-40B4-BE49-F238E27FC236}">
              <a16:creationId xmlns:a16="http://schemas.microsoft.com/office/drawing/2014/main" id="{D59F2F9E-0CBB-9FC9-D09B-2F78A2428D0A}"/>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41" name="TextBox 40">
          <a:hlinkClick xmlns:r="http://schemas.openxmlformats.org/officeDocument/2006/relationships" r:id="rId8"/>
          <a:extLst>
            <a:ext uri="{FF2B5EF4-FFF2-40B4-BE49-F238E27FC236}">
              <a16:creationId xmlns:a16="http://schemas.microsoft.com/office/drawing/2014/main" id="{6847148D-74CC-621B-0B3B-75BAC537D5D5}"/>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42" name="TextBox 41">
          <a:hlinkClick xmlns:r="http://schemas.openxmlformats.org/officeDocument/2006/relationships" r:id="rId9"/>
          <a:extLst>
            <a:ext uri="{FF2B5EF4-FFF2-40B4-BE49-F238E27FC236}">
              <a16:creationId xmlns:a16="http://schemas.microsoft.com/office/drawing/2014/main" id="{3993281E-555C-E819-B30F-B5154038DBBE}"/>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43" name="TextBox 42">
          <a:hlinkClick xmlns:r="http://schemas.openxmlformats.org/officeDocument/2006/relationships" r:id="rId10"/>
          <a:extLst>
            <a:ext uri="{FF2B5EF4-FFF2-40B4-BE49-F238E27FC236}">
              <a16:creationId xmlns:a16="http://schemas.microsoft.com/office/drawing/2014/main" id="{162B66D2-C5C0-B414-DA30-BD40A90BF232}"/>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44" name="Freeform: Shape 43">
          <a:extLst>
            <a:ext uri="{FF2B5EF4-FFF2-40B4-BE49-F238E27FC236}">
              <a16:creationId xmlns:a16="http://schemas.microsoft.com/office/drawing/2014/main" id="{9D09F7F3-6C3E-F5E2-31F8-E9E9CE98B209}"/>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54" name="Freeform: Shape 53">
          <a:extLst>
            <a:ext uri="{FF2B5EF4-FFF2-40B4-BE49-F238E27FC236}">
              <a16:creationId xmlns:a16="http://schemas.microsoft.com/office/drawing/2014/main" id="{DE15476D-0952-A512-14CD-904076E7E3D3}"/>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55" name="Freeform: Shape 54">
          <a:extLst>
            <a:ext uri="{FF2B5EF4-FFF2-40B4-BE49-F238E27FC236}">
              <a16:creationId xmlns:a16="http://schemas.microsoft.com/office/drawing/2014/main" id="{6A843B8E-EE00-3FCB-43A7-252A1B7D134D}"/>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56" name="Freeform: Shape 55">
          <a:extLst>
            <a:ext uri="{FF2B5EF4-FFF2-40B4-BE49-F238E27FC236}">
              <a16:creationId xmlns:a16="http://schemas.microsoft.com/office/drawing/2014/main" id="{6DF155E8-3EED-F0EC-B004-608631FB5819}"/>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57" name="Freeform: Shape 56">
          <a:extLst>
            <a:ext uri="{FF2B5EF4-FFF2-40B4-BE49-F238E27FC236}">
              <a16:creationId xmlns:a16="http://schemas.microsoft.com/office/drawing/2014/main" id="{76B6A7C4-65A8-2FA7-C8AC-76CA94F9D5B2}"/>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298632</xdr:colOff>
      <xdr:row>21</xdr:row>
      <xdr:rowOff>152169</xdr:rowOff>
    </xdr:from>
    <xdr:to>
      <xdr:col>0</xdr:col>
      <xdr:colOff>496632</xdr:colOff>
      <xdr:row>23</xdr:row>
      <xdr:rowOff>38409</xdr:rowOff>
    </xdr:to>
    <xdr:sp macro="" textlink="">
      <xdr:nvSpPr>
        <xdr:cNvPr id="60" name="Freeform: Shape 59">
          <a:extLst>
            <a:ext uri="{FF2B5EF4-FFF2-40B4-BE49-F238E27FC236}">
              <a16:creationId xmlns:a16="http://schemas.microsoft.com/office/drawing/2014/main" id="{C3986364-712D-6730-BBBE-A51C004CCD6C}"/>
            </a:ext>
          </a:extLst>
        </xdr:cNvPr>
        <xdr:cNvSpPr/>
      </xdr:nvSpPr>
      <xdr:spPr>
        <a:xfrm>
          <a:off x="298632"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61" name="Freeform: Shape 60">
          <a:extLst>
            <a:ext uri="{FF2B5EF4-FFF2-40B4-BE49-F238E27FC236}">
              <a16:creationId xmlns:a16="http://schemas.microsoft.com/office/drawing/2014/main" id="{C30DD0D3-A1E7-DD2D-E2EA-9B7D79612298}"/>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62" name="Group 61">
          <a:extLst>
            <a:ext uri="{FF2B5EF4-FFF2-40B4-BE49-F238E27FC236}">
              <a16:creationId xmlns:a16="http://schemas.microsoft.com/office/drawing/2014/main" id="{964B3AEF-713D-B4B4-94A8-69A15DCAC81C}"/>
            </a:ext>
          </a:extLst>
        </xdr:cNvPr>
        <xdr:cNvGrpSpPr/>
      </xdr:nvGrpSpPr>
      <xdr:grpSpPr>
        <a:xfrm>
          <a:off x="519952" y="779927"/>
          <a:ext cx="1068365" cy="1108045"/>
          <a:chOff x="0" y="0"/>
          <a:chExt cx="3878604" cy="3794658"/>
        </a:xfrm>
        <a:solidFill>
          <a:schemeClr val="bg1"/>
        </a:solidFill>
      </xdr:grpSpPr>
      <xdr:sp macro="" textlink="">
        <xdr:nvSpPr>
          <xdr:cNvPr id="63" name="Freeform: Shape 62">
            <a:extLst>
              <a:ext uri="{FF2B5EF4-FFF2-40B4-BE49-F238E27FC236}">
                <a16:creationId xmlns:a16="http://schemas.microsoft.com/office/drawing/2014/main" id="{D57F38BD-F8AE-1B27-AF93-3E31FC0C338F}"/>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4" name="Freeform: Shape 63">
            <a:extLst>
              <a:ext uri="{FF2B5EF4-FFF2-40B4-BE49-F238E27FC236}">
                <a16:creationId xmlns:a16="http://schemas.microsoft.com/office/drawing/2014/main" id="{57E113AE-570E-A200-210E-34EFFCB553AB}"/>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5" name="Freeform: Shape 64">
            <a:extLst>
              <a:ext uri="{FF2B5EF4-FFF2-40B4-BE49-F238E27FC236}">
                <a16:creationId xmlns:a16="http://schemas.microsoft.com/office/drawing/2014/main" id="{A3E7DEC9-9438-F391-A8A1-B2F014158ACE}"/>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Freeform: Shape 65">
            <a:extLst>
              <a:ext uri="{FF2B5EF4-FFF2-40B4-BE49-F238E27FC236}">
                <a16:creationId xmlns:a16="http://schemas.microsoft.com/office/drawing/2014/main" id="{D4AC01A4-6AC2-FB20-DF28-81D9C53C1BFA}"/>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7" name="Freeform: Shape 66">
            <a:extLst>
              <a:ext uri="{FF2B5EF4-FFF2-40B4-BE49-F238E27FC236}">
                <a16:creationId xmlns:a16="http://schemas.microsoft.com/office/drawing/2014/main" id="{4C9C9281-1013-2D82-C0E1-5F47C4551218}"/>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8" name="Freeform: Shape 67">
            <a:extLst>
              <a:ext uri="{FF2B5EF4-FFF2-40B4-BE49-F238E27FC236}">
                <a16:creationId xmlns:a16="http://schemas.microsoft.com/office/drawing/2014/main" id="{06AF40C9-764F-36F6-DF16-376D8394D6ED}"/>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9" name="Freeform: Shape 68">
            <a:extLst>
              <a:ext uri="{FF2B5EF4-FFF2-40B4-BE49-F238E27FC236}">
                <a16:creationId xmlns:a16="http://schemas.microsoft.com/office/drawing/2014/main" id="{70A3A1BE-35CB-50B8-7EB5-8C45626EF2DB}"/>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0" name="Freeform: Shape 69">
            <a:extLst>
              <a:ext uri="{FF2B5EF4-FFF2-40B4-BE49-F238E27FC236}">
                <a16:creationId xmlns:a16="http://schemas.microsoft.com/office/drawing/2014/main" id="{42CDAFBF-7A2E-C22D-3E51-6CD3FBC193EA}"/>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34" name="Group 33">
          <a:extLst>
            <a:ext uri="{FF2B5EF4-FFF2-40B4-BE49-F238E27FC236}">
              <a16:creationId xmlns:a16="http://schemas.microsoft.com/office/drawing/2014/main" id="{5AFD9240-DC0F-D8DA-060F-CDC922DC5BE7}"/>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35" name="Rectangle: Rounded Corners 34">
            <a:extLst>
              <a:ext uri="{FF2B5EF4-FFF2-40B4-BE49-F238E27FC236}">
                <a16:creationId xmlns:a16="http://schemas.microsoft.com/office/drawing/2014/main" id="{BF5C3EAA-229C-7DA6-1D6F-4A2B1FA760DC}"/>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5" name="Group 44">
            <a:extLst>
              <a:ext uri="{FF2B5EF4-FFF2-40B4-BE49-F238E27FC236}">
                <a16:creationId xmlns:a16="http://schemas.microsoft.com/office/drawing/2014/main" id="{5B786AD9-E301-A79E-70D4-47A0AC16F646}"/>
              </a:ext>
            </a:extLst>
          </xdr:cNvPr>
          <xdr:cNvGrpSpPr/>
        </xdr:nvGrpSpPr>
        <xdr:grpSpPr>
          <a:xfrm>
            <a:off x="7138979" y="2378947"/>
            <a:ext cx="710550" cy="501799"/>
            <a:chOff x="2716066" y="2011251"/>
            <a:chExt cx="710550" cy="501799"/>
          </a:xfrm>
          <a:solidFill>
            <a:srgbClr val="FBF1BD"/>
          </a:solidFill>
        </xdr:grpSpPr>
        <xdr:sp macro="" textlink="">
          <xdr:nvSpPr>
            <xdr:cNvPr id="49" name="Freeform: Shape 48">
              <a:extLst>
                <a:ext uri="{FF2B5EF4-FFF2-40B4-BE49-F238E27FC236}">
                  <a16:creationId xmlns:a16="http://schemas.microsoft.com/office/drawing/2014/main" id="{0F3D45B5-6D8D-2F9E-860F-FB09952F06DD}"/>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F6E8881C-7B72-403D-0993-74EEC43862C6}"/>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6B8698A4-EBEB-E31C-8D0E-B4CF8DC764E5}"/>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FC8BDD0F-3ED9-D697-BDA8-2181706AEE76}"/>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3955C4AC-4333-3D40-4364-6C9F6D690BBB}"/>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81977376-E239-5334-E256-78E15FE7E355}"/>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Rectangle: Rounded Corners 58">
              <a:extLst>
                <a:ext uri="{FF2B5EF4-FFF2-40B4-BE49-F238E27FC236}">
                  <a16:creationId xmlns:a16="http://schemas.microsoft.com/office/drawing/2014/main" id="{F2519DB4-9A07-E873-C5A4-F96CEEBCD09C}"/>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6" name="Oval 45">
            <a:extLst>
              <a:ext uri="{FF2B5EF4-FFF2-40B4-BE49-F238E27FC236}">
                <a16:creationId xmlns:a16="http://schemas.microsoft.com/office/drawing/2014/main" id="{D4524DC4-C66F-596C-8489-29A2A0C58FC2}"/>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Oval 46">
            <a:extLst>
              <a:ext uri="{FF2B5EF4-FFF2-40B4-BE49-F238E27FC236}">
                <a16:creationId xmlns:a16="http://schemas.microsoft.com/office/drawing/2014/main" id="{45B32874-8EA3-92CE-ADB1-A52F2E81BFAC}"/>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TextBox 55">
            <a:extLst>
              <a:ext uri="{FF2B5EF4-FFF2-40B4-BE49-F238E27FC236}">
                <a16:creationId xmlns:a16="http://schemas.microsoft.com/office/drawing/2014/main" id="{E5C291D8-F85F-A08F-4DE0-8FD8B28AC385}"/>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71" name="TextBox 70">
          <a:extLst>
            <a:ext uri="{FF2B5EF4-FFF2-40B4-BE49-F238E27FC236}">
              <a16:creationId xmlns:a16="http://schemas.microsoft.com/office/drawing/2014/main" id="{88380FB3-EF73-7B03-77C1-B9628D9C95AC}"/>
            </a:ext>
          </a:extLst>
        </xdr:cNvPr>
        <xdr:cNvSpPr txBox="1"/>
      </xdr:nvSpPr>
      <xdr:spPr>
        <a:xfrm>
          <a:off x="14602838" y="4319964"/>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72" name="TextBox 71">
          <a:extLst>
            <a:ext uri="{FF2B5EF4-FFF2-40B4-BE49-F238E27FC236}">
              <a16:creationId xmlns:a16="http://schemas.microsoft.com/office/drawing/2014/main" id="{4BA113AA-FC45-8605-28F9-FB41ECD452DE}"/>
            </a:ext>
          </a:extLst>
        </xdr:cNvPr>
        <xdr:cNvSpPr txBox="1"/>
      </xdr:nvSpPr>
      <xdr:spPr>
        <a:xfrm>
          <a:off x="13635692" y="421430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12</xdr:col>
      <xdr:colOff>330397</xdr:colOff>
      <xdr:row>30</xdr:row>
      <xdr:rowOff>167962</xdr:rowOff>
    </xdr:from>
    <xdr:to>
      <xdr:col>13</xdr:col>
      <xdr:colOff>126380</xdr:colOff>
      <xdr:row>33</xdr:row>
      <xdr:rowOff>31553</xdr:rowOff>
    </xdr:to>
    <xdr:sp macro="" textlink="">
      <xdr:nvSpPr>
        <xdr:cNvPr id="76" name="Oval 75">
          <a:extLst>
            <a:ext uri="{FF2B5EF4-FFF2-40B4-BE49-F238E27FC236}">
              <a16:creationId xmlns:a16="http://schemas.microsoft.com/office/drawing/2014/main" id="{058AAF49-5B3A-4EFB-9C02-E9907D10E192}"/>
            </a:ext>
          </a:extLst>
        </xdr:cNvPr>
        <xdr:cNvSpPr/>
      </xdr:nvSpPr>
      <xdr:spPr>
        <a:xfrm>
          <a:off x="7645597" y="6576382"/>
          <a:ext cx="405583" cy="412231"/>
        </a:xfrm>
        <a:prstGeom prst="ellipse">
          <a:avLst/>
        </a:prstGeom>
        <a:solidFill>
          <a:srgbClr val="DABEF7">
            <a:alpha val="20000"/>
          </a:srgb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106483</xdr:colOff>
      <xdr:row>32</xdr:row>
      <xdr:rowOff>393</xdr:rowOff>
    </xdr:from>
    <xdr:to>
      <xdr:col>13</xdr:col>
      <xdr:colOff>555447</xdr:colOff>
      <xdr:row>33</xdr:row>
      <xdr:rowOff>150924</xdr:rowOff>
    </xdr:to>
    <xdr:sp macro="" textlink="">
      <xdr:nvSpPr>
        <xdr:cNvPr id="77" name="Rectangle 76">
          <a:extLst>
            <a:ext uri="{FF2B5EF4-FFF2-40B4-BE49-F238E27FC236}">
              <a16:creationId xmlns:a16="http://schemas.microsoft.com/office/drawing/2014/main" id="{239CA9EC-9ACB-4DEC-857C-18B45DD3C1CF}"/>
            </a:ext>
          </a:extLst>
        </xdr:cNvPr>
        <xdr:cNvSpPr/>
      </xdr:nvSpPr>
      <xdr:spPr>
        <a:xfrm>
          <a:off x="7421683" y="6750598"/>
          <a:ext cx="1058564" cy="332667"/>
        </a:xfrm>
        <a:prstGeom prst="rect">
          <a:avLst/>
        </a:prstGeom>
        <a:solidFill>
          <a:srgbClr val="24273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62753</xdr:colOff>
      <xdr:row>23</xdr:row>
      <xdr:rowOff>82476</xdr:rowOff>
    </xdr:from>
    <xdr:to>
      <xdr:col>16</xdr:col>
      <xdr:colOff>259976</xdr:colOff>
      <xdr:row>38</xdr:row>
      <xdr:rowOff>71718</xdr:rowOff>
    </xdr:to>
    <xdr:graphicFrame macro="">
      <xdr:nvGraphicFramePr>
        <xdr:cNvPr id="73" name="Chart 72">
          <a:extLst>
            <a:ext uri="{FF2B5EF4-FFF2-40B4-BE49-F238E27FC236}">
              <a16:creationId xmlns:a16="http://schemas.microsoft.com/office/drawing/2014/main" id="{F67C76C7-8AF2-44D9-B6BB-BF2458843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152399</xdr:colOff>
      <xdr:row>36</xdr:row>
      <xdr:rowOff>133332</xdr:rowOff>
    </xdr:from>
    <xdr:to>
      <xdr:col>14</xdr:col>
      <xdr:colOff>522514</xdr:colOff>
      <xdr:row>44</xdr:row>
      <xdr:rowOff>65166</xdr:rowOff>
    </xdr:to>
    <xdr:graphicFrame macro="">
      <xdr:nvGraphicFramePr>
        <xdr:cNvPr id="74" name="Chart 73">
          <a:extLst>
            <a:ext uri="{FF2B5EF4-FFF2-40B4-BE49-F238E27FC236}">
              <a16:creationId xmlns:a16="http://schemas.microsoft.com/office/drawing/2014/main" id="{089B38DE-DCD3-47B6-A44D-00C8154A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116736</xdr:colOff>
      <xdr:row>35</xdr:row>
      <xdr:rowOff>72612</xdr:rowOff>
    </xdr:from>
    <xdr:to>
      <xdr:col>12</xdr:col>
      <xdr:colOff>458968</xdr:colOff>
      <xdr:row>38</xdr:row>
      <xdr:rowOff>133573</xdr:rowOff>
    </xdr:to>
    <xdr:sp macro="" textlink="Processing!A17">
      <xdr:nvSpPr>
        <xdr:cNvPr id="75" name="TextBox 74">
          <a:extLst>
            <a:ext uri="{FF2B5EF4-FFF2-40B4-BE49-F238E27FC236}">
              <a16:creationId xmlns:a16="http://schemas.microsoft.com/office/drawing/2014/main" id="{46310B28-1E65-00D8-53E9-A8DE93B79A83}"/>
            </a:ext>
          </a:extLst>
        </xdr:cNvPr>
        <xdr:cNvSpPr txBox="1"/>
      </xdr:nvSpPr>
      <xdr:spPr>
        <a:xfrm>
          <a:off x="6212736" y="747489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B1FBF98-6BDC-4E21-87AC-EF15E6DB15F4}" type="TxLink">
            <a:rPr lang="en-US" sz="1400" b="1" i="0" u="none" strike="noStrike">
              <a:solidFill>
                <a:schemeClr val="bg1"/>
              </a:solidFill>
              <a:latin typeface="Calibri"/>
              <a:ea typeface="+mn-ea"/>
              <a:cs typeface="Calibri"/>
            </a:rPr>
            <a:pPr marL="0" indent="0" algn="l"/>
            <a:t>Debts</a:t>
          </a:fld>
          <a:endParaRPr lang="ru-RU" sz="3600" b="1" i="0" u="none" strike="noStrike">
            <a:solidFill>
              <a:schemeClr val="bg1"/>
            </a:solidFill>
            <a:latin typeface="Calibri"/>
            <a:ea typeface="+mn-ea"/>
            <a:cs typeface="Calibri"/>
          </a:endParaRPr>
        </a:p>
      </xdr:txBody>
    </xdr:sp>
    <xdr:clientData/>
  </xdr:twoCellAnchor>
  <xdr:twoCellAnchor>
    <xdr:from>
      <xdr:col>16</xdr:col>
      <xdr:colOff>80685</xdr:colOff>
      <xdr:row>25</xdr:row>
      <xdr:rowOff>44822</xdr:rowOff>
    </xdr:from>
    <xdr:to>
      <xdr:col>20</xdr:col>
      <xdr:colOff>412377</xdr:colOff>
      <xdr:row>43</xdr:row>
      <xdr:rowOff>89647</xdr:rowOff>
    </xdr:to>
    <xdr:graphicFrame macro="">
      <xdr:nvGraphicFramePr>
        <xdr:cNvPr id="78" name="Chart 77">
          <a:extLst>
            <a:ext uri="{FF2B5EF4-FFF2-40B4-BE49-F238E27FC236}">
              <a16:creationId xmlns:a16="http://schemas.microsoft.com/office/drawing/2014/main" id="{D5FAC3E2-5897-4FF8-A398-2F9B6E154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528918</xdr:colOff>
      <xdr:row>31</xdr:row>
      <xdr:rowOff>152402</xdr:rowOff>
    </xdr:from>
    <xdr:to>
      <xdr:col>19</xdr:col>
      <xdr:colOff>137718</xdr:colOff>
      <xdr:row>36</xdr:row>
      <xdr:rowOff>83931</xdr:rowOff>
    </xdr:to>
    <xdr:sp macro="" textlink="">
      <xdr:nvSpPr>
        <xdr:cNvPr id="30" name="Oval 29">
          <a:extLst>
            <a:ext uri="{FF2B5EF4-FFF2-40B4-BE49-F238E27FC236}">
              <a16:creationId xmlns:a16="http://schemas.microsoft.com/office/drawing/2014/main" id="{1596D53D-A116-4529-BA75-E961999B6BD3}"/>
            </a:ext>
          </a:extLst>
        </xdr:cNvPr>
        <xdr:cNvSpPr/>
      </xdr:nvSpPr>
      <xdr:spPr>
        <a:xfrm>
          <a:off x="10892118" y="6633884"/>
          <a:ext cx="828000" cy="828000"/>
        </a:xfrm>
        <a:prstGeom prst="ellipse">
          <a:avLst/>
        </a:prstGeom>
        <a:solidFill>
          <a:srgbClr val="DABEF7">
            <a:alpha val="15000"/>
          </a:srgb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462962</xdr:colOff>
      <xdr:row>32</xdr:row>
      <xdr:rowOff>138944</xdr:rowOff>
    </xdr:from>
    <xdr:to>
      <xdr:col>19</xdr:col>
      <xdr:colOff>185056</xdr:colOff>
      <xdr:row>35</xdr:row>
      <xdr:rowOff>76211</xdr:rowOff>
    </xdr:to>
    <xdr:sp macro="" textlink="Processing!R15">
      <xdr:nvSpPr>
        <xdr:cNvPr id="112" name="TextBox 111">
          <a:extLst>
            <a:ext uri="{FF2B5EF4-FFF2-40B4-BE49-F238E27FC236}">
              <a16:creationId xmlns:a16="http://schemas.microsoft.com/office/drawing/2014/main" id="{2311AF67-A823-82E5-23D2-7D29B072151C}"/>
            </a:ext>
          </a:extLst>
        </xdr:cNvPr>
        <xdr:cNvSpPr txBox="1"/>
      </xdr:nvSpPr>
      <xdr:spPr>
        <a:xfrm>
          <a:off x="10826162" y="6799720"/>
          <a:ext cx="941294" cy="47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F4F5F9-F184-44D0-B3D2-1A646DDAFA13}" type="TxLink">
            <a:rPr lang="en-US" sz="2200" b="0" i="0" u="none" strike="noStrike">
              <a:solidFill>
                <a:schemeClr val="bg1"/>
              </a:solidFill>
              <a:latin typeface="Calibri"/>
              <a:ea typeface="+mn-ea"/>
              <a:cs typeface="Calibri"/>
            </a:rPr>
            <a:pPr marL="0" indent="0" algn="ctr"/>
            <a:t>30%</a:t>
          </a:fld>
          <a:endParaRPr lang="ru-RU" sz="2200" b="0" i="0" u="none" strike="noStrike">
            <a:solidFill>
              <a:schemeClr val="bg1"/>
            </a:solidFill>
            <a:latin typeface="Calibri"/>
            <a:ea typeface="+mn-ea"/>
            <a:cs typeface="Calibri"/>
          </a:endParaRPr>
        </a:p>
      </xdr:txBody>
    </xdr:sp>
    <xdr:clientData/>
  </xdr:twoCellAnchor>
  <xdr:twoCellAnchor>
    <xdr:from>
      <xdr:col>22</xdr:col>
      <xdr:colOff>32659</xdr:colOff>
      <xdr:row>27</xdr:row>
      <xdr:rowOff>144072</xdr:rowOff>
    </xdr:from>
    <xdr:to>
      <xdr:col>22</xdr:col>
      <xdr:colOff>392659</xdr:colOff>
      <xdr:row>44</xdr:row>
      <xdr:rowOff>14219</xdr:rowOff>
    </xdr:to>
    <xdr:grpSp>
      <xdr:nvGrpSpPr>
        <xdr:cNvPr id="95" name="Group 94">
          <a:extLst>
            <a:ext uri="{FF2B5EF4-FFF2-40B4-BE49-F238E27FC236}">
              <a16:creationId xmlns:a16="http://schemas.microsoft.com/office/drawing/2014/main" id="{FD32B99B-34CE-5FDE-6B2A-761253B78CB4}"/>
            </a:ext>
          </a:extLst>
        </xdr:cNvPr>
        <xdr:cNvGrpSpPr/>
      </xdr:nvGrpSpPr>
      <xdr:grpSpPr>
        <a:xfrm>
          <a:off x="13095516" y="6069364"/>
          <a:ext cx="360000" cy="3024530"/>
          <a:chOff x="13411201" y="6011471"/>
          <a:chExt cx="360000" cy="3016118"/>
        </a:xfrm>
      </xdr:grpSpPr>
      <xdr:sp macro="" textlink="">
        <xdr:nvSpPr>
          <xdr:cNvPr id="85" name="Rectangle: Rounded Corners 84">
            <a:extLst>
              <a:ext uri="{FF2B5EF4-FFF2-40B4-BE49-F238E27FC236}">
                <a16:creationId xmlns:a16="http://schemas.microsoft.com/office/drawing/2014/main" id="{102F62DE-8003-5CD0-7239-B7EB24191151}"/>
              </a:ext>
            </a:extLst>
          </xdr:cNvPr>
          <xdr:cNvSpPr/>
        </xdr:nvSpPr>
        <xdr:spPr>
          <a:xfrm>
            <a:off x="13411201" y="6011471"/>
            <a:ext cx="360000" cy="371526"/>
          </a:xfrm>
          <a:prstGeom prst="roundRect">
            <a:avLst/>
          </a:prstGeom>
          <a:gradFill>
            <a:gsLst>
              <a:gs pos="7000">
                <a:srgbClr val="F28F33"/>
              </a:gs>
              <a:gs pos="72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6" name="Rectangle: Rounded Corners 85">
            <a:extLst>
              <a:ext uri="{FF2B5EF4-FFF2-40B4-BE49-F238E27FC236}">
                <a16:creationId xmlns:a16="http://schemas.microsoft.com/office/drawing/2014/main" id="{60DF15DE-6C76-792B-6AF0-D3D3B5480193}"/>
              </a:ext>
            </a:extLst>
          </xdr:cNvPr>
          <xdr:cNvSpPr/>
        </xdr:nvSpPr>
        <xdr:spPr>
          <a:xfrm>
            <a:off x="13411201" y="6540389"/>
            <a:ext cx="360000" cy="371525"/>
          </a:xfrm>
          <a:prstGeom prst="roundRect">
            <a:avLst/>
          </a:prstGeom>
          <a:gradFill>
            <a:gsLst>
              <a:gs pos="7000">
                <a:srgbClr val="F28F33"/>
              </a:gs>
              <a:gs pos="94000">
                <a:srgbClr val="AD27FE"/>
              </a:gs>
              <a:gs pos="54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7" name="Rectangle: Rounded Corners 86">
            <a:extLst>
              <a:ext uri="{FF2B5EF4-FFF2-40B4-BE49-F238E27FC236}">
                <a16:creationId xmlns:a16="http://schemas.microsoft.com/office/drawing/2014/main" id="{7D047BD4-0033-AE95-6FFC-98499B461D0B}"/>
              </a:ext>
            </a:extLst>
          </xdr:cNvPr>
          <xdr:cNvSpPr/>
        </xdr:nvSpPr>
        <xdr:spPr>
          <a:xfrm>
            <a:off x="13411201" y="7069306"/>
            <a:ext cx="360000" cy="371527"/>
          </a:xfrm>
          <a:prstGeom prst="roundRect">
            <a:avLst/>
          </a:prstGeom>
          <a:gradFill>
            <a:gsLst>
              <a:gs pos="86000">
                <a:srgbClr val="F28F33"/>
              </a:gs>
              <a:gs pos="21000">
                <a:srgbClr val="AD27FE"/>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8" name="Rectangle: Rounded Corners 87">
            <a:extLst>
              <a:ext uri="{FF2B5EF4-FFF2-40B4-BE49-F238E27FC236}">
                <a16:creationId xmlns:a16="http://schemas.microsoft.com/office/drawing/2014/main" id="{5CE6A7C0-04DD-E446-136C-C029CCFC8C7B}"/>
              </a:ext>
            </a:extLst>
          </xdr:cNvPr>
          <xdr:cNvSpPr/>
        </xdr:nvSpPr>
        <xdr:spPr>
          <a:xfrm>
            <a:off x="13411201" y="7598225"/>
            <a:ext cx="360000" cy="371526"/>
          </a:xfrm>
          <a:prstGeom prst="roundRect">
            <a:avLst/>
          </a:prstGeom>
          <a:gradFill>
            <a:gsLst>
              <a:gs pos="81000">
                <a:srgbClr val="AD27FE"/>
              </a:gs>
              <a:gs pos="7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9" name="Rectangle: Rounded Corners 88">
            <a:extLst>
              <a:ext uri="{FF2B5EF4-FFF2-40B4-BE49-F238E27FC236}">
                <a16:creationId xmlns:a16="http://schemas.microsoft.com/office/drawing/2014/main" id="{4D2490B6-70D1-B8BA-6F4C-DFC201E0D91D}"/>
              </a:ext>
            </a:extLst>
          </xdr:cNvPr>
          <xdr:cNvSpPr/>
        </xdr:nvSpPr>
        <xdr:spPr>
          <a:xfrm>
            <a:off x="13411201" y="8127143"/>
            <a:ext cx="360000" cy="371526"/>
          </a:xfrm>
          <a:prstGeom prst="roundRect">
            <a:avLst/>
          </a:prstGeom>
          <a:gradFill>
            <a:gsLst>
              <a:gs pos="43000">
                <a:srgbClr val="8701D9"/>
              </a:gs>
              <a:gs pos="100000">
                <a:srgbClr val="B871FF"/>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0" name="Rectangle: Rounded Corners 89">
            <a:extLst>
              <a:ext uri="{FF2B5EF4-FFF2-40B4-BE49-F238E27FC236}">
                <a16:creationId xmlns:a16="http://schemas.microsoft.com/office/drawing/2014/main" id="{AAD4D3DC-5942-54BC-984B-4076895116A4}"/>
              </a:ext>
            </a:extLst>
          </xdr:cNvPr>
          <xdr:cNvSpPr/>
        </xdr:nvSpPr>
        <xdr:spPr>
          <a:xfrm>
            <a:off x="13411201" y="8656063"/>
            <a:ext cx="360000" cy="371526"/>
          </a:xfrm>
          <a:prstGeom prst="roundRect">
            <a:avLst/>
          </a:prstGeom>
          <a:gradFill flip="none" rotWithShape="1">
            <a:gsLst>
              <a:gs pos="43000">
                <a:srgbClr val="8701D9"/>
              </a:gs>
              <a:gs pos="100000">
                <a:srgbClr val="AD27FE"/>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Freeform: Shape 78">
            <a:extLst>
              <a:ext uri="{FF2B5EF4-FFF2-40B4-BE49-F238E27FC236}">
                <a16:creationId xmlns:a16="http://schemas.microsoft.com/office/drawing/2014/main" id="{27560995-3AA5-4200-A5E1-4648731B0F2F}"/>
              </a:ext>
            </a:extLst>
          </xdr:cNvPr>
          <xdr:cNvSpPr/>
        </xdr:nvSpPr>
        <xdr:spPr>
          <a:xfrm>
            <a:off x="13464987" y="6591390"/>
            <a:ext cx="252000" cy="250591"/>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0" name="Freeform: Shape 79">
            <a:extLst>
              <a:ext uri="{FF2B5EF4-FFF2-40B4-BE49-F238E27FC236}">
                <a16:creationId xmlns:a16="http://schemas.microsoft.com/office/drawing/2014/main" id="{EEDBD12A-776B-49A3-A57C-2A36FB99CD61}"/>
              </a:ext>
            </a:extLst>
          </xdr:cNvPr>
          <xdr:cNvSpPr/>
        </xdr:nvSpPr>
        <xdr:spPr>
          <a:xfrm>
            <a:off x="13482987" y="6054375"/>
            <a:ext cx="216000" cy="2599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1" name="Freeform: Shape 80">
            <a:extLst>
              <a:ext uri="{FF2B5EF4-FFF2-40B4-BE49-F238E27FC236}">
                <a16:creationId xmlns:a16="http://schemas.microsoft.com/office/drawing/2014/main" id="{0712852E-4595-478B-9D8C-5026062AE9CC}"/>
              </a:ext>
            </a:extLst>
          </xdr:cNvPr>
          <xdr:cNvSpPr/>
        </xdr:nvSpPr>
        <xdr:spPr>
          <a:xfrm>
            <a:off x="13473952" y="7119056"/>
            <a:ext cx="252000" cy="254177"/>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2" name="Freeform: Shape 81">
            <a:extLst>
              <a:ext uri="{FF2B5EF4-FFF2-40B4-BE49-F238E27FC236}">
                <a16:creationId xmlns:a16="http://schemas.microsoft.com/office/drawing/2014/main" id="{76ADBE91-F096-4EE3-AEDA-A784ACC2BB71}"/>
              </a:ext>
            </a:extLst>
          </xdr:cNvPr>
          <xdr:cNvSpPr/>
        </xdr:nvSpPr>
        <xdr:spPr>
          <a:xfrm>
            <a:off x="13464987" y="7650308"/>
            <a:ext cx="252000" cy="25994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3" name="Freeform: Shape 82">
            <a:extLst>
              <a:ext uri="{FF2B5EF4-FFF2-40B4-BE49-F238E27FC236}">
                <a16:creationId xmlns:a16="http://schemas.microsoft.com/office/drawing/2014/main" id="{008EB585-3DAA-42AF-8C76-36376F77D8A3}"/>
              </a:ext>
            </a:extLst>
          </xdr:cNvPr>
          <xdr:cNvSpPr/>
        </xdr:nvSpPr>
        <xdr:spPr>
          <a:xfrm>
            <a:off x="13482987" y="8187323"/>
            <a:ext cx="216000" cy="250591"/>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Freeform: Shape 83">
            <a:extLst>
              <a:ext uri="{FF2B5EF4-FFF2-40B4-BE49-F238E27FC236}">
                <a16:creationId xmlns:a16="http://schemas.microsoft.com/office/drawing/2014/main" id="{F784DF95-4DA5-4CEC-A80A-FF56F5890C11}"/>
              </a:ext>
            </a:extLst>
          </xdr:cNvPr>
          <xdr:cNvSpPr/>
        </xdr:nvSpPr>
        <xdr:spPr>
          <a:xfrm>
            <a:off x="13464987" y="8714991"/>
            <a:ext cx="252000" cy="254177"/>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21</xdr:col>
      <xdr:colOff>554086</xdr:colOff>
      <xdr:row>24</xdr:row>
      <xdr:rowOff>72611</xdr:rowOff>
    </xdr:from>
    <xdr:to>
      <xdr:col>24</xdr:col>
      <xdr:colOff>286718</xdr:colOff>
      <xdr:row>27</xdr:row>
      <xdr:rowOff>133571</xdr:rowOff>
    </xdr:to>
    <xdr:sp macro="" textlink="Processing!A30">
      <xdr:nvSpPr>
        <xdr:cNvPr id="96" name="TextBox 95">
          <a:extLst>
            <a:ext uri="{FF2B5EF4-FFF2-40B4-BE49-F238E27FC236}">
              <a16:creationId xmlns:a16="http://schemas.microsoft.com/office/drawing/2014/main" id="{CD61A686-618A-E6C7-4326-CE649A8B98B5}"/>
            </a:ext>
          </a:extLst>
        </xdr:cNvPr>
        <xdr:cNvSpPr txBox="1"/>
      </xdr:nvSpPr>
      <xdr:spPr>
        <a:xfrm>
          <a:off x="13355686" y="529903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E477B6-E9A2-4D90-B1B3-9CEE747364B7}" type="TxLink">
            <a:rPr lang="en-US" sz="1400" b="1" i="0" u="none" strike="noStrike">
              <a:solidFill>
                <a:schemeClr val="bg1"/>
              </a:solidFill>
              <a:latin typeface="Calibri"/>
              <a:ea typeface="+mn-ea"/>
              <a:cs typeface="Calibri"/>
            </a:rPr>
            <a:pPr marL="0" indent="0" algn="l"/>
            <a:t>Total Values</a:t>
          </a:fld>
          <a:endParaRPr lang="ru-RU" sz="1400" b="1" i="0" u="none" strike="noStrike">
            <a:solidFill>
              <a:schemeClr val="bg1"/>
            </a:solidFill>
            <a:latin typeface="Calibri"/>
            <a:ea typeface="+mn-ea"/>
            <a:cs typeface="Calibri"/>
          </a:endParaRPr>
        </a:p>
      </xdr:txBody>
    </xdr:sp>
    <xdr:clientData/>
  </xdr:twoCellAnchor>
  <xdr:twoCellAnchor>
    <xdr:from>
      <xdr:col>24</xdr:col>
      <xdr:colOff>290907</xdr:colOff>
      <xdr:row>24</xdr:row>
      <xdr:rowOff>72611</xdr:rowOff>
    </xdr:from>
    <xdr:to>
      <xdr:col>27</xdr:col>
      <xdr:colOff>23539</xdr:colOff>
      <xdr:row>27</xdr:row>
      <xdr:rowOff>133571</xdr:rowOff>
    </xdr:to>
    <xdr:sp macro="" textlink="Processing!A31">
      <xdr:nvSpPr>
        <xdr:cNvPr id="97" name="TextBox 96">
          <a:extLst>
            <a:ext uri="{FF2B5EF4-FFF2-40B4-BE49-F238E27FC236}">
              <a16:creationId xmlns:a16="http://schemas.microsoft.com/office/drawing/2014/main" id="{6500A7FD-57AB-22D1-739F-663CD7E52611}"/>
            </a:ext>
          </a:extLst>
        </xdr:cNvPr>
        <xdr:cNvSpPr txBox="1"/>
      </xdr:nvSpPr>
      <xdr:spPr>
        <a:xfrm>
          <a:off x="14921307" y="54392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4A19573-E186-405E-80C1-7D75A46173EF}" type="TxLink">
            <a:rPr lang="en-US" sz="1400" b="1" i="0" u="none" strike="noStrike">
              <a:solidFill>
                <a:schemeClr val="bg1"/>
              </a:solidFill>
              <a:latin typeface="Calibri"/>
              <a:ea typeface="+mn-ea"/>
              <a:cs typeface="Calibri"/>
            </a:rPr>
            <a:pPr marL="0" indent="0" algn="r"/>
            <a:t>Balance</a:t>
          </a:fld>
          <a:endParaRPr lang="ru-RU" sz="1400" b="1" i="0" u="none" strike="noStrike">
            <a:solidFill>
              <a:schemeClr val="bg1"/>
            </a:solidFill>
            <a:latin typeface="Calibri"/>
            <a:ea typeface="+mn-ea"/>
            <a:cs typeface="Calibri"/>
          </a:endParaRPr>
        </a:p>
      </xdr:txBody>
    </xdr:sp>
    <xdr:clientData/>
  </xdr:twoCellAnchor>
  <xdr:twoCellAnchor>
    <xdr:from>
      <xdr:col>22</xdr:col>
      <xdr:colOff>97971</xdr:colOff>
      <xdr:row>30</xdr:row>
      <xdr:rowOff>32658</xdr:rowOff>
    </xdr:from>
    <xdr:to>
      <xdr:col>26</xdr:col>
      <xdr:colOff>598714</xdr:colOff>
      <xdr:row>30</xdr:row>
      <xdr:rowOff>32658</xdr:rowOff>
    </xdr:to>
    <xdr:cxnSp macro="">
      <xdr:nvCxnSpPr>
        <xdr:cNvPr id="91" name="Straight Connector 90">
          <a:extLst>
            <a:ext uri="{FF2B5EF4-FFF2-40B4-BE49-F238E27FC236}">
              <a16:creationId xmlns:a16="http://schemas.microsoft.com/office/drawing/2014/main" id="{A821591F-71E7-A361-513A-1CCBE70039A1}"/>
            </a:ext>
          </a:extLst>
        </xdr:cNvPr>
        <xdr:cNvCxnSpPr/>
      </xdr:nvCxnSpPr>
      <xdr:spPr>
        <a:xfrm>
          <a:off x="13509171" y="6509658"/>
          <a:ext cx="2939143" cy="0"/>
        </a:xfrm>
        <a:prstGeom prst="line">
          <a:avLst/>
        </a:prstGeom>
        <a:ln>
          <a:solidFill>
            <a:srgbClr val="3639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33</xdr:row>
      <xdr:rowOff>10887</xdr:rowOff>
    </xdr:from>
    <xdr:to>
      <xdr:col>26</xdr:col>
      <xdr:colOff>598714</xdr:colOff>
      <xdr:row>33</xdr:row>
      <xdr:rowOff>10887</xdr:rowOff>
    </xdr:to>
    <xdr:cxnSp macro="">
      <xdr:nvCxnSpPr>
        <xdr:cNvPr id="92" name="Straight Connector 91">
          <a:extLst>
            <a:ext uri="{FF2B5EF4-FFF2-40B4-BE49-F238E27FC236}">
              <a16:creationId xmlns:a16="http://schemas.microsoft.com/office/drawing/2014/main" id="{135050E4-0128-6D1D-58DC-180882C41A12}"/>
            </a:ext>
          </a:extLst>
        </xdr:cNvPr>
        <xdr:cNvCxnSpPr/>
      </xdr:nvCxnSpPr>
      <xdr:spPr>
        <a:xfrm>
          <a:off x="13509171" y="7043058"/>
          <a:ext cx="2939143" cy="0"/>
        </a:xfrm>
        <a:prstGeom prst="line">
          <a:avLst/>
        </a:prstGeom>
        <a:ln>
          <a:solidFill>
            <a:srgbClr val="3639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35</xdr:row>
      <xdr:rowOff>174172</xdr:rowOff>
    </xdr:from>
    <xdr:to>
      <xdr:col>26</xdr:col>
      <xdr:colOff>598714</xdr:colOff>
      <xdr:row>35</xdr:row>
      <xdr:rowOff>174172</xdr:rowOff>
    </xdr:to>
    <xdr:cxnSp macro="">
      <xdr:nvCxnSpPr>
        <xdr:cNvPr id="93" name="Straight Connector 92">
          <a:extLst>
            <a:ext uri="{FF2B5EF4-FFF2-40B4-BE49-F238E27FC236}">
              <a16:creationId xmlns:a16="http://schemas.microsoft.com/office/drawing/2014/main" id="{AFDA892E-F625-5937-367A-7C07A2A122FB}"/>
            </a:ext>
          </a:extLst>
        </xdr:cNvPr>
        <xdr:cNvCxnSpPr/>
      </xdr:nvCxnSpPr>
      <xdr:spPr>
        <a:xfrm>
          <a:off x="13509171" y="7576458"/>
          <a:ext cx="2939143" cy="0"/>
        </a:xfrm>
        <a:prstGeom prst="line">
          <a:avLst/>
        </a:prstGeom>
        <a:ln>
          <a:solidFill>
            <a:srgbClr val="3639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38</xdr:row>
      <xdr:rowOff>152401</xdr:rowOff>
    </xdr:from>
    <xdr:to>
      <xdr:col>26</xdr:col>
      <xdr:colOff>598714</xdr:colOff>
      <xdr:row>38</xdr:row>
      <xdr:rowOff>152401</xdr:rowOff>
    </xdr:to>
    <xdr:cxnSp macro="">
      <xdr:nvCxnSpPr>
        <xdr:cNvPr id="94" name="Straight Connector 93">
          <a:extLst>
            <a:ext uri="{FF2B5EF4-FFF2-40B4-BE49-F238E27FC236}">
              <a16:creationId xmlns:a16="http://schemas.microsoft.com/office/drawing/2014/main" id="{1B65382D-62D8-84D4-CFCE-02CA8C13D056}"/>
            </a:ext>
          </a:extLst>
        </xdr:cNvPr>
        <xdr:cNvCxnSpPr/>
      </xdr:nvCxnSpPr>
      <xdr:spPr>
        <a:xfrm>
          <a:off x="13509171" y="8109858"/>
          <a:ext cx="2939143" cy="0"/>
        </a:xfrm>
        <a:prstGeom prst="line">
          <a:avLst/>
        </a:prstGeom>
        <a:ln>
          <a:solidFill>
            <a:srgbClr val="3639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41</xdr:row>
      <xdr:rowOff>130629</xdr:rowOff>
    </xdr:from>
    <xdr:to>
      <xdr:col>26</xdr:col>
      <xdr:colOff>598714</xdr:colOff>
      <xdr:row>41</xdr:row>
      <xdr:rowOff>130629</xdr:rowOff>
    </xdr:to>
    <xdr:cxnSp macro="">
      <xdr:nvCxnSpPr>
        <xdr:cNvPr id="98" name="Straight Connector 97">
          <a:extLst>
            <a:ext uri="{FF2B5EF4-FFF2-40B4-BE49-F238E27FC236}">
              <a16:creationId xmlns:a16="http://schemas.microsoft.com/office/drawing/2014/main" id="{C4DCAC53-C324-440A-710B-429DDBE332EE}"/>
            </a:ext>
          </a:extLst>
        </xdr:cNvPr>
        <xdr:cNvCxnSpPr/>
      </xdr:nvCxnSpPr>
      <xdr:spPr>
        <a:xfrm>
          <a:off x="13509171" y="8643258"/>
          <a:ext cx="2939143" cy="0"/>
        </a:xfrm>
        <a:prstGeom prst="line">
          <a:avLst/>
        </a:prstGeom>
        <a:ln>
          <a:solidFill>
            <a:srgbClr val="3639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532314</xdr:colOff>
      <xdr:row>27</xdr:row>
      <xdr:rowOff>32270</xdr:rowOff>
    </xdr:from>
    <xdr:to>
      <xdr:col>25</xdr:col>
      <xdr:colOff>264946</xdr:colOff>
      <xdr:row>30</xdr:row>
      <xdr:rowOff>93231</xdr:rowOff>
    </xdr:to>
    <xdr:sp macro="" textlink="Processing!S1">
      <xdr:nvSpPr>
        <xdr:cNvPr id="99" name="TextBox 98">
          <a:extLst>
            <a:ext uri="{FF2B5EF4-FFF2-40B4-BE49-F238E27FC236}">
              <a16:creationId xmlns:a16="http://schemas.microsoft.com/office/drawing/2014/main" id="{B80C1791-BF83-6412-21EA-7D54CB0A6147}"/>
            </a:ext>
          </a:extLst>
        </xdr:cNvPr>
        <xdr:cNvSpPr txBox="1"/>
      </xdr:nvSpPr>
      <xdr:spPr>
        <a:xfrm>
          <a:off x="13943514" y="5954099"/>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22</xdr:col>
      <xdr:colOff>532314</xdr:colOff>
      <xdr:row>29</xdr:row>
      <xdr:rowOff>153295</xdr:rowOff>
    </xdr:from>
    <xdr:to>
      <xdr:col>25</xdr:col>
      <xdr:colOff>264946</xdr:colOff>
      <xdr:row>33</xdr:row>
      <xdr:rowOff>34961</xdr:rowOff>
    </xdr:to>
    <xdr:sp macro="" textlink="Processing!A38">
      <xdr:nvSpPr>
        <xdr:cNvPr id="100" name="TextBox 99">
          <a:extLst>
            <a:ext uri="{FF2B5EF4-FFF2-40B4-BE49-F238E27FC236}">
              <a16:creationId xmlns:a16="http://schemas.microsoft.com/office/drawing/2014/main" id="{6BA41D9C-8072-40B6-8EB5-AA5E258AD84A}"/>
            </a:ext>
          </a:extLst>
        </xdr:cNvPr>
        <xdr:cNvSpPr txBox="1"/>
      </xdr:nvSpPr>
      <xdr:spPr>
        <a:xfrm>
          <a:off x="13943514" y="6445238"/>
          <a:ext cx="1561432" cy="621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22</xdr:col>
      <xdr:colOff>532314</xdr:colOff>
      <xdr:row>32</xdr:row>
      <xdr:rowOff>160339</xdr:rowOff>
    </xdr:from>
    <xdr:to>
      <xdr:col>25</xdr:col>
      <xdr:colOff>264946</xdr:colOff>
      <xdr:row>36</xdr:row>
      <xdr:rowOff>36240</xdr:rowOff>
    </xdr:to>
    <xdr:sp macro="" textlink="Processing!A62">
      <xdr:nvSpPr>
        <xdr:cNvPr id="101" name="TextBox 100">
          <a:extLst>
            <a:ext uri="{FF2B5EF4-FFF2-40B4-BE49-F238E27FC236}">
              <a16:creationId xmlns:a16="http://schemas.microsoft.com/office/drawing/2014/main" id="{B4EAF20C-57B2-447B-1A77-94AF7F1043F0}"/>
            </a:ext>
          </a:extLst>
        </xdr:cNvPr>
        <xdr:cNvSpPr txBox="1"/>
      </xdr:nvSpPr>
      <xdr:spPr>
        <a:xfrm>
          <a:off x="13943514" y="7007453"/>
          <a:ext cx="1561432" cy="616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22</xdr:col>
      <xdr:colOff>532314</xdr:colOff>
      <xdr:row>35</xdr:row>
      <xdr:rowOff>145611</xdr:rowOff>
    </xdr:from>
    <xdr:to>
      <xdr:col>25</xdr:col>
      <xdr:colOff>264946</xdr:colOff>
      <xdr:row>39</xdr:row>
      <xdr:rowOff>21515</xdr:rowOff>
    </xdr:to>
    <xdr:sp macro="" textlink="Processing!H16">
      <xdr:nvSpPr>
        <xdr:cNvPr id="102" name="TextBox 101">
          <a:extLst>
            <a:ext uri="{FF2B5EF4-FFF2-40B4-BE49-F238E27FC236}">
              <a16:creationId xmlns:a16="http://schemas.microsoft.com/office/drawing/2014/main" id="{CD96588C-10FF-6C39-BF18-474EF0129D05}"/>
            </a:ext>
          </a:extLst>
        </xdr:cNvPr>
        <xdr:cNvSpPr txBox="1"/>
      </xdr:nvSpPr>
      <xdr:spPr>
        <a:xfrm>
          <a:off x="13943514" y="7547897"/>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22</xdr:col>
      <xdr:colOff>532314</xdr:colOff>
      <xdr:row>38</xdr:row>
      <xdr:rowOff>136007</xdr:rowOff>
    </xdr:from>
    <xdr:to>
      <xdr:col>25</xdr:col>
      <xdr:colOff>264946</xdr:colOff>
      <xdr:row>42</xdr:row>
      <xdr:rowOff>17671</xdr:rowOff>
    </xdr:to>
    <xdr:sp macro="" textlink="Processing!A17">
      <xdr:nvSpPr>
        <xdr:cNvPr id="103" name="TextBox 102">
          <a:extLst>
            <a:ext uri="{FF2B5EF4-FFF2-40B4-BE49-F238E27FC236}">
              <a16:creationId xmlns:a16="http://schemas.microsoft.com/office/drawing/2014/main" id="{CDA9F7D3-1C47-99E5-779A-D6406D7A3B1A}"/>
            </a:ext>
          </a:extLst>
        </xdr:cNvPr>
        <xdr:cNvSpPr txBox="1"/>
      </xdr:nvSpPr>
      <xdr:spPr>
        <a:xfrm>
          <a:off x="13943514" y="8093464"/>
          <a:ext cx="1561432" cy="62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22</xdr:col>
      <xdr:colOff>532314</xdr:colOff>
      <xdr:row>41</xdr:row>
      <xdr:rowOff>66851</xdr:rowOff>
    </xdr:from>
    <xdr:to>
      <xdr:col>25</xdr:col>
      <xdr:colOff>264946</xdr:colOff>
      <xdr:row>44</xdr:row>
      <xdr:rowOff>127810</xdr:rowOff>
    </xdr:to>
    <xdr:sp macro="" textlink="Processing!Q12">
      <xdr:nvSpPr>
        <xdr:cNvPr id="104" name="TextBox 103">
          <a:extLst>
            <a:ext uri="{FF2B5EF4-FFF2-40B4-BE49-F238E27FC236}">
              <a16:creationId xmlns:a16="http://schemas.microsoft.com/office/drawing/2014/main" id="{5D80CDD1-49E3-4471-534B-462E2A6EE667}"/>
            </a:ext>
          </a:extLst>
        </xdr:cNvPr>
        <xdr:cNvSpPr txBox="1"/>
      </xdr:nvSpPr>
      <xdr:spPr>
        <a:xfrm>
          <a:off x="13943514" y="8579480"/>
          <a:ext cx="1561432" cy="616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24</xdr:col>
      <xdr:colOff>290907</xdr:colOff>
      <xdr:row>27</xdr:row>
      <xdr:rowOff>32270</xdr:rowOff>
    </xdr:from>
    <xdr:to>
      <xdr:col>27</xdr:col>
      <xdr:colOff>23539</xdr:colOff>
      <xdr:row>30</xdr:row>
      <xdr:rowOff>93231</xdr:rowOff>
    </xdr:to>
    <xdr:sp macro="" textlink="Processing!Q3">
      <xdr:nvSpPr>
        <xdr:cNvPr id="105" name="TextBox 104">
          <a:extLst>
            <a:ext uri="{FF2B5EF4-FFF2-40B4-BE49-F238E27FC236}">
              <a16:creationId xmlns:a16="http://schemas.microsoft.com/office/drawing/2014/main" id="{51D940C0-475D-A961-32C2-081B6F1F4E58}"/>
            </a:ext>
          </a:extLst>
        </xdr:cNvPr>
        <xdr:cNvSpPr txBox="1"/>
      </xdr:nvSpPr>
      <xdr:spPr>
        <a:xfrm>
          <a:off x="14921307" y="5954099"/>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85EDBB-8098-4724-BD25-F1C1E1B593DB}" type="TxLink">
            <a:rPr lang="en-US" sz="1800" b="0" i="0" u="none" strike="noStrike">
              <a:gradFill>
                <a:gsLst>
                  <a:gs pos="7000">
                    <a:srgbClr val="F28F33"/>
                  </a:gs>
                  <a:gs pos="72000">
                    <a:srgbClr val="FE2827"/>
                  </a:gs>
                </a:gsLst>
                <a:lin ang="0" scaled="0"/>
              </a:gradFill>
              <a:latin typeface="Calibri"/>
              <a:ea typeface="+mn-ea"/>
              <a:cs typeface="Calibri"/>
            </a:rPr>
            <a:pPr marL="0" indent="0" algn="r"/>
            <a:t> $31,211 </a:t>
          </a:fld>
          <a:endParaRPr lang="ru-RU" sz="2400" b="1" i="0" u="none" strike="noStrike">
            <a:gradFill>
              <a:gsLst>
                <a:gs pos="7000">
                  <a:srgbClr val="F28F33"/>
                </a:gs>
                <a:gs pos="72000">
                  <a:srgbClr val="FE2827"/>
                </a:gs>
              </a:gsLst>
              <a:lin ang="0" scaled="0"/>
            </a:gradFill>
            <a:latin typeface="Calibri"/>
            <a:ea typeface="+mn-ea"/>
            <a:cs typeface="Calibri"/>
          </a:endParaRPr>
        </a:p>
      </xdr:txBody>
    </xdr:sp>
    <xdr:clientData/>
  </xdr:twoCellAnchor>
  <xdr:twoCellAnchor>
    <xdr:from>
      <xdr:col>24</xdr:col>
      <xdr:colOff>290907</xdr:colOff>
      <xdr:row>30</xdr:row>
      <xdr:rowOff>2175</xdr:rowOff>
    </xdr:from>
    <xdr:to>
      <xdr:col>27</xdr:col>
      <xdr:colOff>23539</xdr:colOff>
      <xdr:row>33</xdr:row>
      <xdr:rowOff>63136</xdr:rowOff>
    </xdr:to>
    <xdr:sp macro="" textlink="Processing!I8">
      <xdr:nvSpPr>
        <xdr:cNvPr id="106" name="TextBox 105">
          <a:extLst>
            <a:ext uri="{FF2B5EF4-FFF2-40B4-BE49-F238E27FC236}">
              <a16:creationId xmlns:a16="http://schemas.microsoft.com/office/drawing/2014/main" id="{C6D0A5FB-0D6F-2209-4865-F1A5859F79A1}"/>
            </a:ext>
          </a:extLst>
        </xdr:cNvPr>
        <xdr:cNvSpPr txBox="1"/>
      </xdr:nvSpPr>
      <xdr:spPr>
        <a:xfrm>
          <a:off x="14921307" y="6479175"/>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19BAA98-F607-42B3-AFBD-067987A7EB14}" type="TxLink">
            <a:rPr lang="en-US" sz="1800" b="0" i="0" u="none" strike="noStrike">
              <a:gradFill>
                <a:gsLst>
                  <a:gs pos="7000">
                    <a:srgbClr val="F28F33"/>
                  </a:gs>
                  <a:gs pos="94000">
                    <a:srgbClr val="AD27FE"/>
                  </a:gs>
                  <a:gs pos="54000">
                    <a:srgbClr val="FE2827"/>
                  </a:gs>
                </a:gsLst>
                <a:lin ang="0" scaled="0"/>
              </a:gradFill>
              <a:latin typeface="Calibri"/>
              <a:ea typeface="+mn-ea"/>
              <a:cs typeface="Calibri"/>
            </a:rPr>
            <a:pPr marL="0" indent="0" algn="r"/>
            <a:t> $31,211 </a:t>
          </a:fld>
          <a:endParaRPr lang="ru-RU" sz="2400" b="1" i="0" u="none" strike="noStrike">
            <a:gradFill>
              <a:gsLst>
                <a:gs pos="7000">
                  <a:srgbClr val="F28F33"/>
                </a:gs>
                <a:gs pos="94000">
                  <a:srgbClr val="AD27FE"/>
                </a:gs>
                <a:gs pos="54000">
                  <a:srgbClr val="FE2827"/>
                </a:gs>
              </a:gsLst>
              <a:lin ang="0" scaled="0"/>
            </a:gradFill>
            <a:latin typeface="Calibri"/>
            <a:ea typeface="+mn-ea"/>
            <a:cs typeface="Calibri"/>
          </a:endParaRPr>
        </a:p>
      </xdr:txBody>
    </xdr:sp>
    <xdr:clientData/>
  </xdr:twoCellAnchor>
  <xdr:twoCellAnchor>
    <xdr:from>
      <xdr:col>24</xdr:col>
      <xdr:colOff>290907</xdr:colOff>
      <xdr:row>32</xdr:row>
      <xdr:rowOff>157137</xdr:rowOff>
    </xdr:from>
    <xdr:to>
      <xdr:col>27</xdr:col>
      <xdr:colOff>23539</xdr:colOff>
      <xdr:row>36</xdr:row>
      <xdr:rowOff>33040</xdr:rowOff>
    </xdr:to>
    <xdr:sp macro="" textlink="Processing!I9">
      <xdr:nvSpPr>
        <xdr:cNvPr id="107" name="TextBox 106">
          <a:extLst>
            <a:ext uri="{FF2B5EF4-FFF2-40B4-BE49-F238E27FC236}">
              <a16:creationId xmlns:a16="http://schemas.microsoft.com/office/drawing/2014/main" id="{253595DE-3FF7-4EB6-5141-887049EAF425}"/>
            </a:ext>
          </a:extLst>
        </xdr:cNvPr>
        <xdr:cNvSpPr txBox="1"/>
      </xdr:nvSpPr>
      <xdr:spPr>
        <a:xfrm>
          <a:off x="14921307" y="7004251"/>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7EEEC4-F255-4913-978D-767BCC6DF669}" type="TxLink">
            <a:rPr lang="en-US" sz="1800" b="0" i="0" u="none" strike="noStrike">
              <a:gradFill>
                <a:gsLst>
                  <a:gs pos="86000">
                    <a:srgbClr val="F28F33"/>
                  </a:gs>
                  <a:gs pos="21000">
                    <a:srgbClr val="AD27FE"/>
                  </a:gs>
                </a:gsLst>
                <a:lin ang="10800000" scaled="0"/>
              </a:gradFill>
              <a:latin typeface="Calibri"/>
              <a:ea typeface="+mn-ea"/>
              <a:cs typeface="Calibri"/>
            </a:rPr>
            <a:pPr marL="0" indent="0" algn="r"/>
            <a:t> $24,837 </a:t>
          </a:fld>
          <a:endParaRPr lang="ru-RU" sz="2400" b="1" i="0" u="none" strike="noStrike">
            <a:gradFill>
              <a:gsLst>
                <a:gs pos="86000">
                  <a:srgbClr val="F28F33"/>
                </a:gs>
                <a:gs pos="21000">
                  <a:srgbClr val="AD27FE"/>
                </a:gs>
              </a:gsLst>
              <a:lin ang="10800000" scaled="0"/>
            </a:gradFill>
            <a:latin typeface="Calibri"/>
            <a:ea typeface="+mn-ea"/>
            <a:cs typeface="Calibri"/>
          </a:endParaRPr>
        </a:p>
      </xdr:txBody>
    </xdr:sp>
    <xdr:clientData/>
  </xdr:twoCellAnchor>
  <xdr:twoCellAnchor>
    <xdr:from>
      <xdr:col>24</xdr:col>
      <xdr:colOff>290907</xdr:colOff>
      <xdr:row>35</xdr:row>
      <xdr:rowOff>127041</xdr:rowOff>
    </xdr:from>
    <xdr:to>
      <xdr:col>27</xdr:col>
      <xdr:colOff>23539</xdr:colOff>
      <xdr:row>39</xdr:row>
      <xdr:rowOff>2945</xdr:rowOff>
    </xdr:to>
    <xdr:sp macro="" textlink="Processing!I16">
      <xdr:nvSpPr>
        <xdr:cNvPr id="108" name="TextBox 107">
          <a:extLst>
            <a:ext uri="{FF2B5EF4-FFF2-40B4-BE49-F238E27FC236}">
              <a16:creationId xmlns:a16="http://schemas.microsoft.com/office/drawing/2014/main" id="{11B9ED29-5EE7-8EB0-8883-FA37861BDABD}"/>
            </a:ext>
          </a:extLst>
        </xdr:cNvPr>
        <xdr:cNvSpPr txBox="1"/>
      </xdr:nvSpPr>
      <xdr:spPr>
        <a:xfrm>
          <a:off x="14921307" y="7529327"/>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6FE1E81-5E66-4F38-9738-5EC381375F37}" type="TxLink">
            <a:rPr lang="en-US" sz="1800" b="0" i="0" u="none" strike="noStrike">
              <a:gradFill>
                <a:gsLst>
                  <a:gs pos="81000">
                    <a:srgbClr val="AD27FE"/>
                  </a:gs>
                  <a:gs pos="7000">
                    <a:srgbClr val="FE2827"/>
                  </a:gs>
                </a:gsLst>
                <a:lin ang="0" scaled="0"/>
              </a:gradFill>
              <a:latin typeface="Calibri"/>
              <a:ea typeface="+mn-ea"/>
              <a:cs typeface="Calibri"/>
            </a:rPr>
            <a:pPr marL="0" indent="0" algn="r"/>
            <a:t> $89,000 </a:t>
          </a:fld>
          <a:endParaRPr lang="ru-RU" sz="2400" b="1" i="0" u="none" strike="noStrike">
            <a:gradFill>
              <a:gsLst>
                <a:gs pos="81000">
                  <a:srgbClr val="AD27FE"/>
                </a:gs>
                <a:gs pos="7000">
                  <a:srgbClr val="FE2827"/>
                </a:gs>
              </a:gsLst>
              <a:lin ang="0" scaled="0"/>
            </a:gradFill>
            <a:latin typeface="Calibri"/>
            <a:ea typeface="+mn-ea"/>
            <a:cs typeface="Calibri"/>
          </a:endParaRPr>
        </a:p>
      </xdr:txBody>
    </xdr:sp>
    <xdr:clientData/>
  </xdr:twoCellAnchor>
  <xdr:twoCellAnchor>
    <xdr:from>
      <xdr:col>24</xdr:col>
      <xdr:colOff>290907</xdr:colOff>
      <xdr:row>38</xdr:row>
      <xdr:rowOff>96946</xdr:rowOff>
    </xdr:from>
    <xdr:to>
      <xdr:col>27</xdr:col>
      <xdr:colOff>23539</xdr:colOff>
      <xdr:row>41</xdr:row>
      <xdr:rowOff>157906</xdr:rowOff>
    </xdr:to>
    <xdr:sp macro="" textlink="Processing!C27">
      <xdr:nvSpPr>
        <xdr:cNvPr id="109" name="TextBox 108">
          <a:extLst>
            <a:ext uri="{FF2B5EF4-FFF2-40B4-BE49-F238E27FC236}">
              <a16:creationId xmlns:a16="http://schemas.microsoft.com/office/drawing/2014/main" id="{0F97DE35-F1F1-9C10-031F-E21BFD69FD90}"/>
            </a:ext>
          </a:extLst>
        </xdr:cNvPr>
        <xdr:cNvSpPr txBox="1"/>
      </xdr:nvSpPr>
      <xdr:spPr>
        <a:xfrm>
          <a:off x="14921307" y="8054403"/>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C73016E-6BF2-4111-A5E8-85758A1BCECB}" type="TxLink">
            <a:rPr lang="en-US" sz="1800" b="0" i="0" u="none" strike="noStrike">
              <a:gradFill>
                <a:gsLst>
                  <a:gs pos="43000">
                    <a:srgbClr val="8701D9"/>
                  </a:gs>
                  <a:gs pos="100000">
                    <a:srgbClr val="B871FF"/>
                  </a:gs>
                </a:gsLst>
                <a:lin ang="10800000" scaled="0"/>
              </a:gradFill>
              <a:latin typeface="Calibri"/>
              <a:ea typeface="+mn-ea"/>
              <a:cs typeface="Calibri"/>
            </a:rPr>
            <a:pPr marL="0" indent="0" algn="r"/>
            <a:t> $66,942 </a:t>
          </a:fld>
          <a:endParaRPr lang="ru-RU" sz="2400" b="1" i="0" u="none" strike="noStrike">
            <a:gradFill>
              <a:gsLst>
                <a:gs pos="43000">
                  <a:srgbClr val="8701D9"/>
                </a:gs>
                <a:gs pos="100000">
                  <a:srgbClr val="B871FF"/>
                </a:gs>
              </a:gsLst>
              <a:lin ang="10800000" scaled="0"/>
            </a:gradFill>
            <a:latin typeface="Calibri"/>
            <a:ea typeface="+mn-ea"/>
            <a:cs typeface="Calibri"/>
          </a:endParaRPr>
        </a:p>
      </xdr:txBody>
    </xdr:sp>
    <xdr:clientData/>
  </xdr:twoCellAnchor>
  <xdr:twoCellAnchor>
    <xdr:from>
      <xdr:col>24</xdr:col>
      <xdr:colOff>290907</xdr:colOff>
      <xdr:row>41</xdr:row>
      <xdr:rowOff>66849</xdr:rowOff>
    </xdr:from>
    <xdr:to>
      <xdr:col>27</xdr:col>
      <xdr:colOff>23539</xdr:colOff>
      <xdr:row>44</xdr:row>
      <xdr:rowOff>127810</xdr:rowOff>
    </xdr:to>
    <xdr:sp macro="" textlink="Processing!T14">
      <xdr:nvSpPr>
        <xdr:cNvPr id="110" name="TextBox 109">
          <a:extLst>
            <a:ext uri="{FF2B5EF4-FFF2-40B4-BE49-F238E27FC236}">
              <a16:creationId xmlns:a16="http://schemas.microsoft.com/office/drawing/2014/main" id="{48365271-E71D-0282-1C4D-627F9AF67A9D}"/>
            </a:ext>
          </a:extLst>
        </xdr:cNvPr>
        <xdr:cNvSpPr txBox="1"/>
      </xdr:nvSpPr>
      <xdr:spPr>
        <a:xfrm>
          <a:off x="14921307" y="857947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4F8098-E3C2-4E30-8797-1AD73E6C253F}" type="TxLink">
            <a:rPr lang="en-US" sz="1800" b="0" i="0" u="none" strike="noStrike">
              <a:gradFill>
                <a:gsLst>
                  <a:gs pos="43000">
                    <a:srgbClr val="8701D9"/>
                  </a:gs>
                  <a:gs pos="100000">
                    <a:srgbClr val="AD27FE"/>
                  </a:gs>
                </a:gsLst>
                <a:lin ang="10800000" scaled="0"/>
              </a:gradFill>
              <a:latin typeface="Calibri"/>
              <a:ea typeface="+mn-ea"/>
              <a:cs typeface="Calibri"/>
            </a:rPr>
            <a:pPr marL="0" indent="0" algn="r"/>
            <a:t> $64,665 </a:t>
          </a:fld>
          <a:endParaRPr lang="ru-RU" sz="2400" b="1" i="0" u="none" strike="noStrike">
            <a:gradFill>
              <a:gsLst>
                <a:gs pos="43000">
                  <a:srgbClr val="8701D9"/>
                </a:gs>
                <a:gs pos="100000">
                  <a:srgbClr val="AD27FE"/>
                </a:gs>
              </a:gsLst>
              <a:lin ang="10800000" scaled="0"/>
            </a:gradFill>
            <a:latin typeface="Calibri"/>
            <a:ea typeface="+mn-ea"/>
            <a:cs typeface="Calibri"/>
          </a:endParaRPr>
        </a:p>
      </xdr:txBody>
    </xdr:sp>
    <xdr:clientData/>
  </xdr:twoCellAnchor>
  <xdr:twoCellAnchor>
    <xdr:from>
      <xdr:col>17</xdr:col>
      <xdr:colOff>123779</xdr:colOff>
      <xdr:row>40</xdr:row>
      <xdr:rowOff>153294</xdr:rowOff>
    </xdr:from>
    <xdr:to>
      <xdr:col>19</xdr:col>
      <xdr:colOff>466011</xdr:colOff>
      <xdr:row>44</xdr:row>
      <xdr:rowOff>34959</xdr:rowOff>
    </xdr:to>
    <xdr:sp macro="" textlink="Processing!Q14">
      <xdr:nvSpPr>
        <xdr:cNvPr id="111" name="TextBox 110">
          <a:extLst>
            <a:ext uri="{FF2B5EF4-FFF2-40B4-BE49-F238E27FC236}">
              <a16:creationId xmlns:a16="http://schemas.microsoft.com/office/drawing/2014/main" id="{EF780240-67CF-2D0B-CA8D-F9BF0AE3E95E}"/>
            </a:ext>
          </a:extLst>
        </xdr:cNvPr>
        <xdr:cNvSpPr txBox="1"/>
      </xdr:nvSpPr>
      <xdr:spPr>
        <a:xfrm>
          <a:off x="10486979" y="8480865"/>
          <a:ext cx="1561432" cy="621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373911-7F59-49B6-8F84-B9D59C933CA6}" type="TxLink">
            <a:rPr lang="en-US" sz="1800" b="0" i="0" u="none" strike="noStrike">
              <a:solidFill>
                <a:srgbClr val="BFCDE4"/>
              </a:solidFill>
              <a:latin typeface="Calibri"/>
              <a:ea typeface="+mn-ea"/>
              <a:cs typeface="Calibri"/>
            </a:rPr>
            <a:pPr marL="0" indent="0" algn="ctr"/>
            <a:t> $2,17,000 </a:t>
          </a:fld>
          <a:endParaRPr lang="ru-RU" sz="1800" b="0" i="0" u="none" strike="noStrike">
            <a:solidFill>
              <a:srgbClr val="BFCDE4"/>
            </a:solidFill>
            <a:latin typeface="Calibri"/>
            <a:ea typeface="+mn-ea"/>
            <a:cs typeface="Calibri"/>
          </a:endParaRPr>
        </a:p>
      </xdr:txBody>
    </xdr:sp>
    <xdr:clientData/>
  </xdr:twoCellAnchor>
  <xdr:twoCellAnchor>
    <xdr:from>
      <xdr:col>17</xdr:col>
      <xdr:colOff>348340</xdr:colOff>
      <xdr:row>27</xdr:row>
      <xdr:rowOff>174172</xdr:rowOff>
    </xdr:from>
    <xdr:to>
      <xdr:col>18</xdr:col>
      <xdr:colOff>355960</xdr:colOff>
      <xdr:row>32</xdr:row>
      <xdr:rowOff>71847</xdr:rowOff>
    </xdr:to>
    <xdr:sp macro="" textlink="Processing!T15">
      <xdr:nvSpPr>
        <xdr:cNvPr id="114" name="TextBox 113">
          <a:extLst>
            <a:ext uri="{FF2B5EF4-FFF2-40B4-BE49-F238E27FC236}">
              <a16:creationId xmlns:a16="http://schemas.microsoft.com/office/drawing/2014/main" id="{847E93AE-AE03-4666-A00F-AEFCDDD85787}"/>
            </a:ext>
          </a:extLst>
        </xdr:cNvPr>
        <xdr:cNvSpPr txBox="1"/>
      </xdr:nvSpPr>
      <xdr:spPr>
        <a:xfrm>
          <a:off x="10711540" y="6096001"/>
          <a:ext cx="6172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440D344-7CD4-4678-973E-ED9AD2AB6CA5}" type="TxLink">
            <a:rPr lang="en-US" sz="900" b="0" i="0" u="none" strike="noStrike">
              <a:solidFill>
                <a:srgbClr val="BFCDE4"/>
              </a:solidFill>
              <a:latin typeface="Calibri"/>
              <a:cs typeface="Calibri"/>
            </a:rPr>
            <a:pPr algn="r"/>
            <a:t>Goal  1
Goal  2
Goal  3
Goal  4</a:t>
          </a:fld>
          <a:endParaRPr lang="ru-RU" sz="600">
            <a:solidFill>
              <a:srgbClr val="BFCDE4"/>
            </a:solidFill>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115" name="TextBox 114">
          <a:extLst>
            <a:ext uri="{FF2B5EF4-FFF2-40B4-BE49-F238E27FC236}">
              <a16:creationId xmlns:a16="http://schemas.microsoft.com/office/drawing/2014/main" id="{6F9A029C-5AE0-EE88-14B3-5DDB7353B421}"/>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12</xdr:col>
      <xdr:colOff>565739</xdr:colOff>
      <xdr:row>35</xdr:row>
      <xdr:rowOff>84714</xdr:rowOff>
    </xdr:from>
    <xdr:to>
      <xdr:col>15</xdr:col>
      <xdr:colOff>298371</xdr:colOff>
      <xdr:row>38</xdr:row>
      <xdr:rowOff>149259</xdr:rowOff>
    </xdr:to>
    <xdr:sp macro="" textlink="Processing!C27">
      <xdr:nvSpPr>
        <xdr:cNvPr id="116" name="TextBox 115">
          <a:extLst>
            <a:ext uri="{FF2B5EF4-FFF2-40B4-BE49-F238E27FC236}">
              <a16:creationId xmlns:a16="http://schemas.microsoft.com/office/drawing/2014/main" id="{30772A09-501E-4018-3BD0-E561A4125D2E}"/>
            </a:ext>
          </a:extLst>
        </xdr:cNvPr>
        <xdr:cNvSpPr txBox="1"/>
      </xdr:nvSpPr>
      <xdr:spPr>
        <a:xfrm>
          <a:off x="7880939" y="740753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D8CD37-B04E-4BB8-BEF3-DC4AFCDD376D}" type="TxLink">
            <a:rPr lang="en-US" sz="1800" b="0" i="0" u="none" strike="noStrike">
              <a:solidFill>
                <a:srgbClr val="BFCDE4"/>
              </a:solidFill>
              <a:latin typeface="Calibri"/>
              <a:ea typeface="+mn-ea"/>
              <a:cs typeface="Calibri"/>
            </a:rPr>
            <a:pPr marL="0" indent="0" algn="ctr"/>
            <a:t> $66,942 </a:t>
          </a:fld>
          <a:endParaRPr lang="ru-RU" sz="1800" b="0" i="0" u="none" strike="noStrike">
            <a:solidFill>
              <a:srgbClr val="BFCDE4"/>
            </a:solidFill>
            <a:latin typeface="Calibri"/>
            <a:ea typeface="+mn-ea"/>
            <a:cs typeface="Calibri"/>
          </a:endParaRPr>
        </a:p>
      </xdr:txBody>
    </xdr:sp>
    <xdr:clientData/>
  </xdr:twoCellAnchor>
  <xdr:twoCellAnchor>
    <xdr:from>
      <xdr:col>12</xdr:col>
      <xdr:colOff>565739</xdr:colOff>
      <xdr:row>24</xdr:row>
      <xdr:rowOff>61854</xdr:rowOff>
    </xdr:from>
    <xdr:to>
      <xdr:col>15</xdr:col>
      <xdr:colOff>298371</xdr:colOff>
      <xdr:row>27</xdr:row>
      <xdr:rowOff>126399</xdr:rowOff>
    </xdr:to>
    <xdr:sp macro="" textlink="Processing!I16">
      <xdr:nvSpPr>
        <xdr:cNvPr id="117" name="TextBox 116">
          <a:extLst>
            <a:ext uri="{FF2B5EF4-FFF2-40B4-BE49-F238E27FC236}">
              <a16:creationId xmlns:a16="http://schemas.microsoft.com/office/drawing/2014/main" id="{15CC61A7-3C8E-A02F-464D-AE85AED75B37}"/>
            </a:ext>
          </a:extLst>
        </xdr:cNvPr>
        <xdr:cNvSpPr txBox="1"/>
      </xdr:nvSpPr>
      <xdr:spPr>
        <a:xfrm>
          <a:off x="7880939" y="537299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5136C5-0658-4752-B860-0A8364BCB41F}" type="TxLink">
            <a:rPr lang="en-US" sz="1800" b="0" i="0" u="none" strike="noStrike">
              <a:solidFill>
                <a:srgbClr val="BFCDE4"/>
              </a:solidFill>
              <a:latin typeface="Calibri"/>
              <a:ea typeface="+mn-ea"/>
              <a:cs typeface="Calibri"/>
            </a:rPr>
            <a:pPr marL="0" indent="0" algn="ctr"/>
            <a:t> $89,000 </a:t>
          </a:fld>
          <a:endParaRPr lang="ru-RU" sz="1800" b="0" i="0" u="none" strike="noStrike">
            <a:solidFill>
              <a:srgbClr val="BFCDE4"/>
            </a:solidFill>
            <a:latin typeface="Calibri"/>
            <a:ea typeface="+mn-ea"/>
            <a:cs typeface="Calibri"/>
          </a:endParaRPr>
        </a:p>
      </xdr:txBody>
    </xdr:sp>
    <xdr:clientData/>
  </xdr:twoCellAnchor>
  <xdr:twoCellAnchor>
    <xdr:from>
      <xdr:col>0</xdr:col>
      <xdr:colOff>313319</xdr:colOff>
      <xdr:row>0</xdr:row>
      <xdr:rowOff>257668</xdr:rowOff>
    </xdr:from>
    <xdr:to>
      <xdr:col>3</xdr:col>
      <xdr:colOff>45951</xdr:colOff>
      <xdr:row>0</xdr:row>
      <xdr:rowOff>873800</xdr:rowOff>
    </xdr:to>
    <xdr:sp macro="" textlink="Processing!F2">
      <xdr:nvSpPr>
        <xdr:cNvPr id="119" name="TextBox 118">
          <a:extLst>
            <a:ext uri="{FF2B5EF4-FFF2-40B4-BE49-F238E27FC236}">
              <a16:creationId xmlns:a16="http://schemas.microsoft.com/office/drawing/2014/main" id="{DCCD9781-429D-640B-F683-165A8C4C0C5D}"/>
            </a:ext>
          </a:extLst>
        </xdr:cNvPr>
        <xdr:cNvSpPr txBox="1"/>
      </xdr:nvSpPr>
      <xdr:spPr>
        <a:xfrm>
          <a:off x="313319"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5</xdr:col>
      <xdr:colOff>502024</xdr:colOff>
      <xdr:row>31</xdr:row>
      <xdr:rowOff>8965</xdr:rowOff>
    </xdr:from>
    <xdr:to>
      <xdr:col>7</xdr:col>
      <xdr:colOff>573264</xdr:colOff>
      <xdr:row>34</xdr:row>
      <xdr:rowOff>69924</xdr:rowOff>
    </xdr:to>
    <xdr:sp macro="" textlink="Processing!Q7">
      <xdr:nvSpPr>
        <xdr:cNvPr id="120" name="TextBox 119">
          <a:extLst>
            <a:ext uri="{FF2B5EF4-FFF2-40B4-BE49-F238E27FC236}">
              <a16:creationId xmlns:a16="http://schemas.microsoft.com/office/drawing/2014/main" id="{4BA34C9E-9299-47CF-B1FE-031ED1A6F50B}"/>
            </a:ext>
          </a:extLst>
        </xdr:cNvPr>
        <xdr:cNvSpPr txBox="1"/>
      </xdr:nvSpPr>
      <xdr:spPr>
        <a:xfrm>
          <a:off x="3550024" y="6490447"/>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B0666-B243-4377-AC13-F7942F964248}" type="TxLink">
            <a:rPr lang="en-US" sz="900" b="0" i="0" u="none" strike="noStrike">
              <a:solidFill>
                <a:srgbClr val="BFCDE4"/>
              </a:solidFill>
              <a:latin typeface="Calibri"/>
              <a:ea typeface="+mn-ea"/>
              <a:cs typeface="Calibri"/>
            </a:rPr>
            <a:pPr marL="0" indent="0" algn="ctr"/>
            <a:t>Used Budget</a:t>
          </a:fld>
          <a:endParaRPr lang="ru-RU" sz="900" b="0" i="0" u="none" strike="noStrike">
            <a:solidFill>
              <a:srgbClr val="BFCDE4"/>
            </a:solidFill>
            <a:latin typeface="Calibri"/>
            <a:ea typeface="+mn-ea"/>
            <a:cs typeface="Calibri"/>
          </a:endParaRPr>
        </a:p>
      </xdr:txBody>
    </xdr:sp>
    <xdr:clientData/>
  </xdr:twoCellAnchor>
  <xdr:twoCellAnchor>
    <xdr:from>
      <xdr:col>18</xdr:col>
      <xdr:colOff>161366</xdr:colOff>
      <xdr:row>10</xdr:row>
      <xdr:rowOff>89647</xdr:rowOff>
    </xdr:from>
    <xdr:to>
      <xdr:col>20</xdr:col>
      <xdr:colOff>232606</xdr:colOff>
      <xdr:row>13</xdr:row>
      <xdr:rowOff>150607</xdr:rowOff>
    </xdr:to>
    <xdr:sp macro="" textlink="Processing!C3">
      <xdr:nvSpPr>
        <xdr:cNvPr id="121" name="TextBox 120">
          <a:extLst>
            <a:ext uri="{FF2B5EF4-FFF2-40B4-BE49-F238E27FC236}">
              <a16:creationId xmlns:a16="http://schemas.microsoft.com/office/drawing/2014/main" id="{1DAFF6A6-58B3-5452-0085-2CBBB3B34D14}"/>
            </a:ext>
          </a:extLst>
        </xdr:cNvPr>
        <xdr:cNvSpPr txBox="1"/>
      </xdr:nvSpPr>
      <xdr:spPr>
        <a:xfrm>
          <a:off x="11134166" y="2805953"/>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61C672-8702-45B0-8F1E-E48D610B106C}" type="TxLink">
            <a:rPr lang="en-US" sz="900" b="0" i="0" u="none" strike="noStrike">
              <a:solidFill>
                <a:srgbClr val="BFCDE4"/>
              </a:solidFill>
              <a:latin typeface="Calibri"/>
              <a:ea typeface="+mn-ea"/>
              <a:cs typeface="Calibri"/>
            </a:rPr>
            <a:pPr marL="0" indent="0" algn="ctr"/>
            <a:t>Income</a:t>
          </a:fld>
          <a:endParaRPr lang="ru-RU" sz="900" b="0" i="0" u="none" strike="noStrike">
            <a:solidFill>
              <a:srgbClr val="BFCDE4"/>
            </a:solidFill>
            <a:latin typeface="Calibri"/>
            <a:ea typeface="+mn-ea"/>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587A085E-B6CB-4DC7-BF28-C5E663FB57AB}"/>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02B02B7A-18D0-44CD-AEFF-DC55E0B04C73}"/>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22</xdr:row>
      <xdr:rowOff>173364</xdr:rowOff>
    </xdr:to>
    <xdr:sp macro="" textlink="">
      <xdr:nvSpPr>
        <xdr:cNvPr id="4" name="Rectangle: Rounded Corners 3">
          <a:extLst>
            <a:ext uri="{FF2B5EF4-FFF2-40B4-BE49-F238E27FC236}">
              <a16:creationId xmlns:a16="http://schemas.microsoft.com/office/drawing/2014/main" id="{CC169391-DCF0-4FD8-A51B-3B92C04E4FB0}"/>
            </a:ext>
          </a:extLst>
        </xdr:cNvPr>
        <xdr:cNvSpPr/>
      </xdr:nvSpPr>
      <xdr:spPr>
        <a:xfrm>
          <a:off x="2545976" y="1997784"/>
          <a:ext cx="10309412"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24</xdr:row>
      <xdr:rowOff>71719</xdr:rowOff>
    </xdr:from>
    <xdr:to>
      <xdr:col>9</xdr:col>
      <xdr:colOff>313765</xdr:colOff>
      <xdr:row>45</xdr:row>
      <xdr:rowOff>53786</xdr:rowOff>
    </xdr:to>
    <xdr:sp macro="" textlink="">
      <xdr:nvSpPr>
        <xdr:cNvPr id="5" name="Rectangle: Rounded Corners 4">
          <a:extLst>
            <a:ext uri="{FF2B5EF4-FFF2-40B4-BE49-F238E27FC236}">
              <a16:creationId xmlns:a16="http://schemas.microsoft.com/office/drawing/2014/main" id="{4CAFADE1-B2A1-45BB-827B-A14CF1D06164}"/>
            </a:ext>
          </a:extLst>
        </xdr:cNvPr>
        <xdr:cNvSpPr/>
      </xdr:nvSpPr>
      <xdr:spPr>
        <a:xfrm>
          <a:off x="2545976" y="5382859"/>
          <a:ext cx="3254189"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6" name="Rectangle: Rounded Corners 5">
          <a:extLst>
            <a:ext uri="{FF2B5EF4-FFF2-40B4-BE49-F238E27FC236}">
              <a16:creationId xmlns:a16="http://schemas.microsoft.com/office/drawing/2014/main" id="{53EE002C-C637-4C9D-9AE1-4EE07383E62D}"/>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560294</xdr:colOff>
      <xdr:row>24</xdr:row>
      <xdr:rowOff>71718</xdr:rowOff>
    </xdr:from>
    <xdr:to>
      <xdr:col>15</xdr:col>
      <xdr:colOff>210671</xdr:colOff>
      <xdr:row>34</xdr:row>
      <xdr:rowOff>24777</xdr:rowOff>
    </xdr:to>
    <xdr:sp macro="" textlink="">
      <xdr:nvSpPr>
        <xdr:cNvPr id="7" name="Rectangle: Rounded Corners 6">
          <a:extLst>
            <a:ext uri="{FF2B5EF4-FFF2-40B4-BE49-F238E27FC236}">
              <a16:creationId xmlns:a16="http://schemas.microsoft.com/office/drawing/2014/main" id="{31F41402-0CC3-4B0D-BF79-D8127F139E04}"/>
            </a:ext>
          </a:extLst>
        </xdr:cNvPr>
        <xdr:cNvSpPr/>
      </xdr:nvSpPr>
      <xdr:spPr>
        <a:xfrm>
          <a:off x="6046694" y="5382858"/>
          <a:ext cx="3307977" cy="1781859"/>
        </a:xfrm>
        <a:prstGeom prst="roundRect">
          <a:avLst>
            <a:gd name="adj" fmla="val 867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457199</xdr:colOff>
      <xdr:row>24</xdr:row>
      <xdr:rowOff>71719</xdr:rowOff>
    </xdr:from>
    <xdr:to>
      <xdr:col>21</xdr:col>
      <xdr:colOff>53788</xdr:colOff>
      <xdr:row>45</xdr:row>
      <xdr:rowOff>53786</xdr:rowOff>
    </xdr:to>
    <xdr:sp macro="" textlink="">
      <xdr:nvSpPr>
        <xdr:cNvPr id="8" name="Rectangle: Rounded Corners 7">
          <a:extLst>
            <a:ext uri="{FF2B5EF4-FFF2-40B4-BE49-F238E27FC236}">
              <a16:creationId xmlns:a16="http://schemas.microsoft.com/office/drawing/2014/main" id="{FCACBAA0-37FB-42A8-A3C7-82308697A4CE}"/>
            </a:ext>
          </a:extLst>
        </xdr:cNvPr>
        <xdr:cNvSpPr/>
      </xdr:nvSpPr>
      <xdr:spPr>
        <a:xfrm>
          <a:off x="9601199" y="5382859"/>
          <a:ext cx="3254189"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560294</xdr:colOff>
      <xdr:row>35</xdr:row>
      <xdr:rowOff>100727</xdr:rowOff>
    </xdr:from>
    <xdr:to>
      <xdr:col>15</xdr:col>
      <xdr:colOff>210671</xdr:colOff>
      <xdr:row>45</xdr:row>
      <xdr:rowOff>53786</xdr:rowOff>
    </xdr:to>
    <xdr:sp macro="" textlink="">
      <xdr:nvSpPr>
        <xdr:cNvPr id="9" name="Rectangle: Rounded Corners 8">
          <a:extLst>
            <a:ext uri="{FF2B5EF4-FFF2-40B4-BE49-F238E27FC236}">
              <a16:creationId xmlns:a16="http://schemas.microsoft.com/office/drawing/2014/main" id="{5588E003-0BFE-4D0B-A558-FC9FB32E67B4}"/>
            </a:ext>
          </a:extLst>
        </xdr:cNvPr>
        <xdr:cNvSpPr/>
      </xdr:nvSpPr>
      <xdr:spPr>
        <a:xfrm>
          <a:off x="6046694" y="7423547"/>
          <a:ext cx="3307977" cy="1781859"/>
        </a:xfrm>
        <a:prstGeom prst="roundRect">
          <a:avLst>
            <a:gd name="adj" fmla="val 86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10" name="Rectangle: Rounded Corners 9">
          <a:extLst>
            <a:ext uri="{FF2B5EF4-FFF2-40B4-BE49-F238E27FC236}">
              <a16:creationId xmlns:a16="http://schemas.microsoft.com/office/drawing/2014/main" id="{4E551B3D-5D7F-415F-9C09-635D5272F60F}"/>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11" name="Rectangle: Rounded Corners 10">
          <a:extLst>
            <a:ext uri="{FF2B5EF4-FFF2-40B4-BE49-F238E27FC236}">
              <a16:creationId xmlns:a16="http://schemas.microsoft.com/office/drawing/2014/main" id="{B20CB3FA-B742-4179-A77B-FDB4F6D1CD37}"/>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12" name="Group 11">
          <a:hlinkClick xmlns:r="http://schemas.openxmlformats.org/officeDocument/2006/relationships" r:id="rId1"/>
          <a:extLst>
            <a:ext uri="{FF2B5EF4-FFF2-40B4-BE49-F238E27FC236}">
              <a16:creationId xmlns:a16="http://schemas.microsoft.com/office/drawing/2014/main" id="{57BCAA37-D822-4DA2-8B6B-0BBCCE3DBD22}"/>
            </a:ext>
          </a:extLst>
        </xdr:cNvPr>
        <xdr:cNvGrpSpPr/>
      </xdr:nvGrpSpPr>
      <xdr:grpSpPr>
        <a:xfrm>
          <a:off x="14957752" y="1331318"/>
          <a:ext cx="221099" cy="208410"/>
          <a:chOff x="6535559" y="690283"/>
          <a:chExt cx="274908" cy="248639"/>
        </a:xfrm>
      </xdr:grpSpPr>
      <xdr:sp macro="" textlink="">
        <xdr:nvSpPr>
          <xdr:cNvPr id="13" name="Moon">
            <a:extLst>
              <a:ext uri="{FF2B5EF4-FFF2-40B4-BE49-F238E27FC236}">
                <a16:creationId xmlns:a16="http://schemas.microsoft.com/office/drawing/2014/main" id="{8383A591-7F81-D9C4-4F59-08FB2BD47B35}"/>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 name="Big Star">
            <a:extLst>
              <a:ext uri="{FF2B5EF4-FFF2-40B4-BE49-F238E27FC236}">
                <a16:creationId xmlns:a16="http://schemas.microsoft.com/office/drawing/2014/main" id="{D487C594-20B1-790C-899F-04B6D1DBB7B3}"/>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 name="Star">
            <a:extLst>
              <a:ext uri="{FF2B5EF4-FFF2-40B4-BE49-F238E27FC236}">
                <a16:creationId xmlns:a16="http://schemas.microsoft.com/office/drawing/2014/main" id="{9C6FC2DD-A877-FE65-9B7A-CF023A0079C7}"/>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6" name="Группа 7203">
          <a:extLst>
            <a:ext uri="{FF2B5EF4-FFF2-40B4-BE49-F238E27FC236}">
              <a16:creationId xmlns:a16="http://schemas.microsoft.com/office/drawing/2014/main" id="{CD0F1CB3-55D0-4A53-A2A8-6AE2F698DAEC}"/>
            </a:ext>
          </a:extLst>
        </xdr:cNvPr>
        <xdr:cNvGrpSpPr/>
      </xdr:nvGrpSpPr>
      <xdr:grpSpPr>
        <a:xfrm>
          <a:off x="13922564" y="1331318"/>
          <a:ext cx="208465" cy="208410"/>
          <a:chOff x="14630400" y="0"/>
          <a:chExt cx="1320905" cy="1291901"/>
        </a:xfrm>
        <a:effectLst/>
      </xdr:grpSpPr>
      <xdr:sp macro="" textlink="">
        <xdr:nvSpPr>
          <xdr:cNvPr id="17" name="Lights">
            <a:extLst>
              <a:ext uri="{FF2B5EF4-FFF2-40B4-BE49-F238E27FC236}">
                <a16:creationId xmlns:a16="http://schemas.microsoft.com/office/drawing/2014/main" id="{E826C474-844F-EFF8-C4F7-5798A58FFB33}"/>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100000">
                <a:srgbClr val="F28F33"/>
              </a:gs>
              <a:gs pos="31000">
                <a:srgbClr val="FE2827"/>
              </a:gs>
            </a:gsLst>
            <a:lin ang="540000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Sun">
            <a:extLst>
              <a:ext uri="{FF2B5EF4-FFF2-40B4-BE49-F238E27FC236}">
                <a16:creationId xmlns:a16="http://schemas.microsoft.com/office/drawing/2014/main" id="{B943E0E9-08F0-64C9-B18C-14617AF9DCAE}"/>
              </a:ext>
            </a:extLst>
          </xdr:cNvPr>
          <xdr:cNvSpPr/>
        </xdr:nvSpPr>
        <xdr:spPr>
          <a:xfrm rot="18324177">
            <a:off x="14829219" y="190232"/>
            <a:ext cx="942318" cy="930488"/>
          </a:xfrm>
          <a:prstGeom prst="ellipse">
            <a:avLst/>
          </a:prstGeom>
          <a:gradFill>
            <a:gsLst>
              <a:gs pos="100000">
                <a:srgbClr val="F28F33"/>
              </a:gs>
              <a:gs pos="31000">
                <a:srgbClr val="FE2827"/>
              </a:gs>
            </a:gsLst>
            <a:lin ang="540000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4</xdr:col>
      <xdr:colOff>322728</xdr:colOff>
      <xdr:row>6</xdr:row>
      <xdr:rowOff>80683</xdr:rowOff>
    </xdr:from>
    <xdr:to>
      <xdr:col>17</xdr:col>
      <xdr:colOff>403411</xdr:colOff>
      <xdr:row>22</xdr:row>
      <xdr:rowOff>17930</xdr:rowOff>
    </xdr:to>
    <xdr:graphicFrame macro="">
      <xdr:nvGraphicFramePr>
        <xdr:cNvPr id="19" name="Chart 18">
          <a:extLst>
            <a:ext uri="{FF2B5EF4-FFF2-40B4-BE49-F238E27FC236}">
              <a16:creationId xmlns:a16="http://schemas.microsoft.com/office/drawing/2014/main" id="{1AC05309-AB6C-4FD0-AAC7-9C2E84ED7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463575</xdr:colOff>
      <xdr:row>5</xdr:row>
      <xdr:rowOff>71824</xdr:rowOff>
    </xdr:from>
    <xdr:to>
      <xdr:col>20</xdr:col>
      <xdr:colOff>528918</xdr:colOff>
      <xdr:row>19</xdr:row>
      <xdr:rowOff>73975</xdr:rowOff>
    </xdr:to>
    <xdr:graphicFrame macro="">
      <xdr:nvGraphicFramePr>
        <xdr:cNvPr id="20" name="Chart 19">
          <a:extLst>
            <a:ext uri="{FF2B5EF4-FFF2-40B4-BE49-F238E27FC236}">
              <a16:creationId xmlns:a16="http://schemas.microsoft.com/office/drawing/2014/main" id="{9F1308D8-320A-4525-885B-D81FF349D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35412</xdr:colOff>
      <xdr:row>18</xdr:row>
      <xdr:rowOff>63650</xdr:rowOff>
    </xdr:from>
    <xdr:to>
      <xdr:col>20</xdr:col>
      <xdr:colOff>377644</xdr:colOff>
      <xdr:row>21</xdr:row>
      <xdr:rowOff>124610</xdr:rowOff>
    </xdr:to>
    <xdr:sp macro="" textlink="Processing!I8">
      <xdr:nvSpPr>
        <xdr:cNvPr id="21" name="TextBox 20">
          <a:extLst>
            <a:ext uri="{FF2B5EF4-FFF2-40B4-BE49-F238E27FC236}">
              <a16:creationId xmlns:a16="http://schemas.microsoft.com/office/drawing/2014/main" id="{3995EFDE-A7B3-4825-886E-59A7875A42E0}"/>
            </a:ext>
          </a:extLst>
        </xdr:cNvPr>
        <xdr:cNvSpPr txBox="1"/>
      </xdr:nvSpPr>
      <xdr:spPr>
        <a:xfrm>
          <a:off x="1100821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E63F1-CA32-4A8A-84C5-0466DDFA79EB}" type="TxLink">
            <a:rPr lang="en-US" sz="1800" b="0" i="0" u="none" strike="noStrike">
              <a:solidFill>
                <a:schemeClr val="tx1">
                  <a:lumMod val="65000"/>
                  <a:lumOff val="35000"/>
                </a:schemeClr>
              </a:solidFill>
              <a:latin typeface="Calibri"/>
              <a:cs typeface="Calibri"/>
            </a:rPr>
            <a:pPr algn="ctr"/>
            <a:t> $31,211 </a:t>
          </a:fld>
          <a:endParaRPr lang="ru-RU" sz="1800">
            <a:solidFill>
              <a:schemeClr val="tx1">
                <a:lumMod val="65000"/>
                <a:lumOff val="35000"/>
              </a:schemeClr>
            </a:solidFill>
          </a:endParaRPr>
        </a:p>
      </xdr:txBody>
    </xdr:sp>
    <xdr:clientData/>
  </xdr:twoCellAnchor>
  <xdr:twoCellAnchor>
    <xdr:from>
      <xdr:col>18</xdr:col>
      <xdr:colOff>26447</xdr:colOff>
      <xdr:row>11</xdr:row>
      <xdr:rowOff>143435</xdr:rowOff>
    </xdr:from>
    <xdr:to>
      <xdr:col>20</xdr:col>
      <xdr:colOff>368679</xdr:colOff>
      <xdr:row>15</xdr:row>
      <xdr:rowOff>21515</xdr:rowOff>
    </xdr:to>
    <xdr:sp macro="" textlink="Processing!H4">
      <xdr:nvSpPr>
        <xdr:cNvPr id="22" name="TextBox 21">
          <a:extLst>
            <a:ext uri="{FF2B5EF4-FFF2-40B4-BE49-F238E27FC236}">
              <a16:creationId xmlns:a16="http://schemas.microsoft.com/office/drawing/2014/main" id="{8326FAF8-4037-417A-A335-43D1B992FC16}"/>
            </a:ext>
          </a:extLst>
        </xdr:cNvPr>
        <xdr:cNvSpPr txBox="1"/>
      </xdr:nvSpPr>
      <xdr:spPr>
        <a:xfrm>
          <a:off x="10999247" y="3077135"/>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D58629-FC7C-4785-B333-937E09710943}" type="TxLink">
            <a:rPr lang="en-US" sz="1800" b="0" i="0" u="none" strike="noStrike">
              <a:solidFill>
                <a:schemeClr val="tx1">
                  <a:lumMod val="65000"/>
                  <a:lumOff val="35000"/>
                </a:schemeClr>
              </a:solidFill>
              <a:latin typeface="Calibri"/>
              <a:cs typeface="Calibri"/>
            </a:rPr>
            <a:pPr algn="ctr"/>
            <a:t>56%</a:t>
          </a:fld>
          <a:endParaRPr lang="ru-RU" sz="3600">
            <a:solidFill>
              <a:schemeClr val="tx1">
                <a:lumMod val="65000"/>
                <a:lumOff val="35000"/>
              </a:schemeClr>
            </a:solidFill>
          </a:endParaRPr>
        </a:p>
      </xdr:txBody>
    </xdr: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23" name="Month 8">
              <a:extLst>
                <a:ext uri="{FF2B5EF4-FFF2-40B4-BE49-F238E27FC236}">
                  <a16:creationId xmlns:a16="http://schemas.microsoft.com/office/drawing/2014/main" id="{E39A57F3-8633-4B7C-96F2-9F9903510185}"/>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80682</xdr:colOff>
      <xdr:row>25</xdr:row>
      <xdr:rowOff>89648</xdr:rowOff>
    </xdr:from>
    <xdr:to>
      <xdr:col>10</xdr:col>
      <xdr:colOff>385482</xdr:colOff>
      <xdr:row>42</xdr:row>
      <xdr:rowOff>125507</xdr:rowOff>
    </xdr:to>
    <xdr:grpSp>
      <xdr:nvGrpSpPr>
        <xdr:cNvPr id="24" name="Group 23">
          <a:extLst>
            <a:ext uri="{FF2B5EF4-FFF2-40B4-BE49-F238E27FC236}">
              <a16:creationId xmlns:a16="http://schemas.microsoft.com/office/drawing/2014/main" id="{98AB6A61-72EC-471D-A419-36FCA1F0206E}"/>
            </a:ext>
          </a:extLst>
        </xdr:cNvPr>
        <xdr:cNvGrpSpPr/>
      </xdr:nvGrpSpPr>
      <xdr:grpSpPr>
        <a:xfrm>
          <a:off x="1861981" y="5643836"/>
          <a:ext cx="4461163" cy="3190242"/>
          <a:chOff x="1909482" y="5641362"/>
          <a:chExt cx="4572000" cy="3181831"/>
        </a:xfrm>
      </xdr:grpSpPr>
      <xdr:sp macro="" textlink="">
        <xdr:nvSpPr>
          <xdr:cNvPr id="25" name="Oval 24">
            <a:extLst>
              <a:ext uri="{FF2B5EF4-FFF2-40B4-BE49-F238E27FC236}">
                <a16:creationId xmlns:a16="http://schemas.microsoft.com/office/drawing/2014/main" id="{DF7ECE9F-D7AB-3108-353C-91DA86F176FC}"/>
              </a:ext>
            </a:extLst>
          </xdr:cNvPr>
          <xdr:cNvSpPr/>
        </xdr:nvSpPr>
        <xdr:spPr>
          <a:xfrm>
            <a:off x="2773906" y="5765539"/>
            <a:ext cx="2843153" cy="2933478"/>
          </a:xfrm>
          <a:prstGeom prst="ellipse">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6" name="Circle: Hollow 25">
            <a:extLst>
              <a:ext uri="{FF2B5EF4-FFF2-40B4-BE49-F238E27FC236}">
                <a16:creationId xmlns:a16="http://schemas.microsoft.com/office/drawing/2014/main" id="{F0A8F051-C2D6-35C4-21C6-3D25E02C2D3A}"/>
              </a:ext>
            </a:extLst>
          </xdr:cNvPr>
          <xdr:cNvSpPr/>
        </xdr:nvSpPr>
        <xdr:spPr>
          <a:xfrm>
            <a:off x="3375211" y="6385947"/>
            <a:ext cx="1640543" cy="1692662"/>
          </a:xfrm>
          <a:prstGeom prst="donut">
            <a:avLst>
              <a:gd name="adj" fmla="val 26874"/>
            </a:avLst>
          </a:prstGeom>
          <a:gradFill flip="none" rotWithShape="1">
            <a:gsLst>
              <a:gs pos="77000">
                <a:srgbClr val="2D3540"/>
              </a:gs>
              <a:gs pos="0">
                <a:schemeClr val="accent1">
                  <a:lumMod val="30000"/>
                  <a:lumOff val="70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27" name="Chart 26">
            <a:extLst>
              <a:ext uri="{FF2B5EF4-FFF2-40B4-BE49-F238E27FC236}">
                <a16:creationId xmlns:a16="http://schemas.microsoft.com/office/drawing/2014/main" id="{DC79D558-8C80-E5F8-CC52-DF8729D29CDF}"/>
              </a:ext>
            </a:extLst>
          </xdr:cNvPr>
          <xdr:cNvGraphicFramePr>
            <a:graphicFrameLocks/>
          </xdr:cNvGraphicFramePr>
        </xdr:nvGraphicFramePr>
        <xdr:xfrm>
          <a:off x="1909482" y="5817102"/>
          <a:ext cx="4572000" cy="28303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8" name="Circle: Hollow 27">
            <a:extLst>
              <a:ext uri="{FF2B5EF4-FFF2-40B4-BE49-F238E27FC236}">
                <a16:creationId xmlns:a16="http://schemas.microsoft.com/office/drawing/2014/main" id="{9D030629-CE93-049D-3476-34FE70DD23CF}"/>
              </a:ext>
            </a:extLst>
          </xdr:cNvPr>
          <xdr:cNvSpPr/>
        </xdr:nvSpPr>
        <xdr:spPr>
          <a:xfrm>
            <a:off x="2653553" y="5641362"/>
            <a:ext cx="3083859" cy="3181831"/>
          </a:xfrm>
          <a:prstGeom prst="donut">
            <a:avLst>
              <a:gd name="adj" fmla="val 13953"/>
            </a:avLst>
          </a:prstGeom>
          <a:solidFill>
            <a:schemeClr val="bg1"/>
          </a:solidFill>
          <a:ln>
            <a:noFill/>
          </a:ln>
          <a:effectLst>
            <a:outerShdw blurRad="63500" sx="97000" sy="97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29" name="Oval 28">
            <a:extLst>
              <a:ext uri="{FF2B5EF4-FFF2-40B4-BE49-F238E27FC236}">
                <a16:creationId xmlns:a16="http://schemas.microsoft.com/office/drawing/2014/main" id="{B39E13FD-5362-DBF4-4A10-51183C95FFEA}"/>
              </a:ext>
            </a:extLst>
          </xdr:cNvPr>
          <xdr:cNvSpPr/>
        </xdr:nvSpPr>
        <xdr:spPr>
          <a:xfrm>
            <a:off x="3680011" y="6700430"/>
            <a:ext cx="1030942" cy="1063694"/>
          </a:xfrm>
          <a:prstGeom prst="ellipse">
            <a:avLst/>
          </a:prstGeom>
          <a:solidFill>
            <a:schemeClr val="bg1"/>
          </a:solidFill>
          <a:ln>
            <a:noFill/>
          </a:ln>
          <a:effectLst>
            <a:outerShdw blurRad="63500" sx="107000" sy="107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200">
              <a:solidFill>
                <a:schemeClr val="bg1"/>
              </a:solidFill>
            </a:endParaRPr>
          </a:p>
        </xdr:txBody>
      </xdr:sp>
      <xdr:sp macro="" textlink="Processing!Q8">
        <xdr:nvSpPr>
          <xdr:cNvPr id="30" name="TextBox 29">
            <a:extLst>
              <a:ext uri="{FF2B5EF4-FFF2-40B4-BE49-F238E27FC236}">
                <a16:creationId xmlns:a16="http://schemas.microsoft.com/office/drawing/2014/main" id="{891A51E0-98C1-F85F-6A18-7CC2A793A43C}"/>
              </a:ext>
            </a:extLst>
          </xdr:cNvPr>
          <xdr:cNvSpPr txBox="1"/>
        </xdr:nvSpPr>
        <xdr:spPr>
          <a:xfrm>
            <a:off x="3724835" y="7004557"/>
            <a:ext cx="941294" cy="49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A86671-B5DD-46DC-9023-EEDEE0458EB9}" type="TxLink">
              <a:rPr lang="en-US" sz="2400" b="0" i="0" u="none" strike="noStrike">
                <a:solidFill>
                  <a:schemeClr val="tx1">
                    <a:lumMod val="65000"/>
                    <a:lumOff val="35000"/>
                  </a:schemeClr>
                </a:solidFill>
                <a:latin typeface="Calibri"/>
                <a:cs typeface="Calibri"/>
              </a:rPr>
              <a:pPr algn="ctr"/>
              <a:t>80%</a:t>
            </a:fld>
            <a:endParaRPr lang="ru-RU" sz="2400">
              <a:solidFill>
                <a:schemeClr val="tx1">
                  <a:lumMod val="65000"/>
                  <a:lumOff val="35000"/>
                </a:schemeClr>
              </a:solidFill>
            </a:endParaRPr>
          </a:p>
        </xdr:txBody>
      </xdr:sp>
    </xdr:grpSp>
    <xdr:clientData/>
  </xdr:twoCellAnchor>
  <xdr:twoCellAnchor>
    <xdr:from>
      <xdr:col>5</xdr:col>
      <xdr:colOff>385036</xdr:colOff>
      <xdr:row>40</xdr:row>
      <xdr:rowOff>153294</xdr:rowOff>
    </xdr:from>
    <xdr:to>
      <xdr:col>8</xdr:col>
      <xdr:colOff>117668</xdr:colOff>
      <xdr:row>44</xdr:row>
      <xdr:rowOff>34959</xdr:rowOff>
    </xdr:to>
    <xdr:sp macro="" textlink="Processing!Q3">
      <xdr:nvSpPr>
        <xdr:cNvPr id="32" name="TextBox 31">
          <a:extLst>
            <a:ext uri="{FF2B5EF4-FFF2-40B4-BE49-F238E27FC236}">
              <a16:creationId xmlns:a16="http://schemas.microsoft.com/office/drawing/2014/main" id="{D8533EDE-F0ED-49D0-B287-AEEBA9979468}"/>
            </a:ext>
          </a:extLst>
        </xdr:cNvPr>
        <xdr:cNvSpPr txBox="1"/>
      </xdr:nvSpPr>
      <xdr:spPr>
        <a:xfrm>
          <a:off x="3433036" y="839051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21671D-2D7E-4AE4-B36B-F6B5841CD578}" type="TxLink">
            <a:rPr lang="en-US" sz="1800" b="0" i="0" u="none" strike="noStrike">
              <a:solidFill>
                <a:schemeClr val="tx1">
                  <a:lumMod val="65000"/>
                  <a:lumOff val="35000"/>
                </a:schemeClr>
              </a:solidFill>
              <a:latin typeface="Calibri"/>
              <a:ea typeface="+mn-ea"/>
              <a:cs typeface="Calibri"/>
            </a:rPr>
            <a:pPr marL="0" indent="0" algn="ctr"/>
            <a:t> $31,211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313317</xdr:colOff>
      <xdr:row>24</xdr:row>
      <xdr:rowOff>72611</xdr:rowOff>
    </xdr:from>
    <xdr:to>
      <xdr:col>7</xdr:col>
      <xdr:colOff>45949</xdr:colOff>
      <xdr:row>27</xdr:row>
      <xdr:rowOff>133571</xdr:rowOff>
    </xdr:to>
    <xdr:sp macro="" textlink="Processing!N1">
      <xdr:nvSpPr>
        <xdr:cNvPr id="33" name="TextBox 32">
          <a:extLst>
            <a:ext uri="{FF2B5EF4-FFF2-40B4-BE49-F238E27FC236}">
              <a16:creationId xmlns:a16="http://schemas.microsoft.com/office/drawing/2014/main" id="{17986BF3-C165-44D6-BE8E-6B1AD1286619}"/>
            </a:ext>
          </a:extLst>
        </xdr:cNvPr>
        <xdr:cNvSpPr txBox="1"/>
      </xdr:nvSpPr>
      <xdr:spPr>
        <a:xfrm>
          <a:off x="2751717"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A2BCA9-5693-4D96-BCAF-D47D631B4DD4}" type="TxLink">
            <a:rPr lang="en-US" sz="1400" b="1" i="0" u="none" strike="noStrike">
              <a:solidFill>
                <a:schemeClr val="tx1">
                  <a:lumMod val="65000"/>
                  <a:lumOff val="35000"/>
                </a:schemeClr>
              </a:solidFill>
              <a:latin typeface="Calibri"/>
              <a:ea typeface="+mn-ea"/>
              <a:cs typeface="Calibri"/>
            </a:rPr>
            <a:pPr marL="0" indent="0" algn="l"/>
            <a:t>Budget Plan</a:t>
          </a:fld>
          <a:endParaRPr lang="ru-RU" sz="28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7</xdr:row>
      <xdr:rowOff>169292</xdr:rowOff>
    </xdr:from>
    <xdr:to>
      <xdr:col>3</xdr:col>
      <xdr:colOff>518160</xdr:colOff>
      <xdr:row>10</xdr:row>
      <xdr:rowOff>88892</xdr:rowOff>
    </xdr:to>
    <xdr:sp macro="" textlink="">
      <xdr:nvSpPr>
        <xdr:cNvPr id="34" name="Freeform: Shape 33">
          <a:extLst>
            <a:ext uri="{FF2B5EF4-FFF2-40B4-BE49-F238E27FC236}">
              <a16:creationId xmlns:a16="http://schemas.microsoft.com/office/drawing/2014/main" id="{D82628F2-E6A4-447F-88C4-A0F83845D51D}"/>
            </a:ext>
          </a:extLst>
        </xdr:cNvPr>
        <xdr:cNvSpPr/>
      </xdr:nvSpPr>
      <xdr:spPr>
        <a:xfrm>
          <a:off x="8966" y="2371472"/>
          <a:ext cx="2337994" cy="468240"/>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35" name="TextBox 34">
          <a:extLst>
            <a:ext uri="{FF2B5EF4-FFF2-40B4-BE49-F238E27FC236}">
              <a16:creationId xmlns:a16="http://schemas.microsoft.com/office/drawing/2014/main" id="{6B41CA50-A782-4649-BC51-FE9639AF1DD1}"/>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36" name="TextBox 35">
          <a:hlinkClick xmlns:r="http://schemas.openxmlformats.org/officeDocument/2006/relationships" r:id="rId5"/>
          <a:extLst>
            <a:ext uri="{FF2B5EF4-FFF2-40B4-BE49-F238E27FC236}">
              <a16:creationId xmlns:a16="http://schemas.microsoft.com/office/drawing/2014/main" id="{30ABA8A9-C2CA-47CC-A111-4EB2CE8EEC06}"/>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37" name="TextBox 36">
          <a:hlinkClick xmlns:r="http://schemas.openxmlformats.org/officeDocument/2006/relationships" r:id="rId6"/>
          <a:extLst>
            <a:ext uri="{FF2B5EF4-FFF2-40B4-BE49-F238E27FC236}">
              <a16:creationId xmlns:a16="http://schemas.microsoft.com/office/drawing/2014/main" id="{D5D7845A-F4C8-494E-AA6A-1E4B07E8F495}"/>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38" name="TextBox 37">
          <a:hlinkClick xmlns:r="http://schemas.openxmlformats.org/officeDocument/2006/relationships" r:id="rId7"/>
          <a:extLst>
            <a:ext uri="{FF2B5EF4-FFF2-40B4-BE49-F238E27FC236}">
              <a16:creationId xmlns:a16="http://schemas.microsoft.com/office/drawing/2014/main" id="{CCC47112-71DA-4B20-BDCF-936DB995D958}"/>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9" name="TextBox 38">
          <a:hlinkClick xmlns:r="http://schemas.openxmlformats.org/officeDocument/2006/relationships" r:id="rId8"/>
          <a:extLst>
            <a:ext uri="{FF2B5EF4-FFF2-40B4-BE49-F238E27FC236}">
              <a16:creationId xmlns:a16="http://schemas.microsoft.com/office/drawing/2014/main" id="{2425E571-8EBD-4A47-B81F-EA2E529C3DB3}"/>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40" name="TextBox 39">
          <a:hlinkClick xmlns:r="http://schemas.openxmlformats.org/officeDocument/2006/relationships" r:id="rId9"/>
          <a:extLst>
            <a:ext uri="{FF2B5EF4-FFF2-40B4-BE49-F238E27FC236}">
              <a16:creationId xmlns:a16="http://schemas.microsoft.com/office/drawing/2014/main" id="{1FEF98B8-3F06-44FE-9EC0-A957A65ACE4F}"/>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41" name="TextBox 40">
          <a:hlinkClick xmlns:r="http://schemas.openxmlformats.org/officeDocument/2006/relationships" r:id="rId10"/>
          <a:extLst>
            <a:ext uri="{FF2B5EF4-FFF2-40B4-BE49-F238E27FC236}">
              <a16:creationId xmlns:a16="http://schemas.microsoft.com/office/drawing/2014/main" id="{686C2CB7-A703-4BE7-81B9-AC3C09554F3A}"/>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42" name="Freeform: Shape 41">
          <a:extLst>
            <a:ext uri="{FF2B5EF4-FFF2-40B4-BE49-F238E27FC236}">
              <a16:creationId xmlns:a16="http://schemas.microsoft.com/office/drawing/2014/main" id="{A81989A3-54F2-43D9-BD3E-F2619ECF80BC}"/>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43" name="Freeform: Shape 42">
          <a:extLst>
            <a:ext uri="{FF2B5EF4-FFF2-40B4-BE49-F238E27FC236}">
              <a16:creationId xmlns:a16="http://schemas.microsoft.com/office/drawing/2014/main" id="{66F6F627-5472-4311-81BE-0CB4E477B1F5}"/>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44" name="Freeform: Shape 43">
          <a:extLst>
            <a:ext uri="{FF2B5EF4-FFF2-40B4-BE49-F238E27FC236}">
              <a16:creationId xmlns:a16="http://schemas.microsoft.com/office/drawing/2014/main" id="{AA0E2D63-D80C-43C9-B16D-1B7532F94305}"/>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45" name="Freeform: Shape 44">
          <a:extLst>
            <a:ext uri="{FF2B5EF4-FFF2-40B4-BE49-F238E27FC236}">
              <a16:creationId xmlns:a16="http://schemas.microsoft.com/office/drawing/2014/main" id="{E3D05C9B-8AB8-4945-99DD-A76992069E60}"/>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46" name="Freeform: Shape 45">
          <a:extLst>
            <a:ext uri="{FF2B5EF4-FFF2-40B4-BE49-F238E27FC236}">
              <a16:creationId xmlns:a16="http://schemas.microsoft.com/office/drawing/2014/main" id="{785078A3-D352-473D-8E1E-1AEA2D7FD6D7}"/>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298632</xdr:colOff>
      <xdr:row>21</xdr:row>
      <xdr:rowOff>152169</xdr:rowOff>
    </xdr:from>
    <xdr:to>
      <xdr:col>0</xdr:col>
      <xdr:colOff>496632</xdr:colOff>
      <xdr:row>23</xdr:row>
      <xdr:rowOff>38409</xdr:rowOff>
    </xdr:to>
    <xdr:sp macro="" textlink="">
      <xdr:nvSpPr>
        <xdr:cNvPr id="47" name="Freeform: Shape 46">
          <a:extLst>
            <a:ext uri="{FF2B5EF4-FFF2-40B4-BE49-F238E27FC236}">
              <a16:creationId xmlns:a16="http://schemas.microsoft.com/office/drawing/2014/main" id="{932744BA-4547-4B0B-A3B1-54C24499B1C6}"/>
            </a:ext>
          </a:extLst>
        </xdr:cNvPr>
        <xdr:cNvSpPr/>
      </xdr:nvSpPr>
      <xdr:spPr>
        <a:xfrm>
          <a:off x="298632"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48" name="Freeform: Shape 47">
          <a:extLst>
            <a:ext uri="{FF2B5EF4-FFF2-40B4-BE49-F238E27FC236}">
              <a16:creationId xmlns:a16="http://schemas.microsoft.com/office/drawing/2014/main" id="{DDB03327-50C7-4564-9FEC-577C73519DDE}"/>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9" name="Group 48">
          <a:extLst>
            <a:ext uri="{FF2B5EF4-FFF2-40B4-BE49-F238E27FC236}">
              <a16:creationId xmlns:a16="http://schemas.microsoft.com/office/drawing/2014/main" id="{95E1C313-59CF-4598-B3DC-1A3A43F87A98}"/>
            </a:ext>
          </a:extLst>
        </xdr:cNvPr>
        <xdr:cNvGrpSpPr/>
      </xdr:nvGrpSpPr>
      <xdr:grpSpPr>
        <a:xfrm>
          <a:off x="519952" y="779927"/>
          <a:ext cx="1068365" cy="1108045"/>
          <a:chOff x="0" y="0"/>
          <a:chExt cx="3878604" cy="3794658"/>
        </a:xfrm>
        <a:solidFill>
          <a:schemeClr val="bg1">
            <a:lumMod val="95000"/>
          </a:schemeClr>
        </a:solidFill>
      </xdr:grpSpPr>
      <xdr:sp macro="" textlink="">
        <xdr:nvSpPr>
          <xdr:cNvPr id="50" name="Freeform: Shape 49">
            <a:extLst>
              <a:ext uri="{FF2B5EF4-FFF2-40B4-BE49-F238E27FC236}">
                <a16:creationId xmlns:a16="http://schemas.microsoft.com/office/drawing/2014/main" id="{97A07DF9-B9EE-61B3-368E-1F0FAB08AEE3}"/>
              </a:ext>
            </a:extLst>
          </xdr:cNvPr>
          <xdr:cNvSpPr/>
        </xdr:nvSpPr>
        <xdr:spPr>
          <a:xfrm>
            <a:off x="1409192" y="24810"/>
            <a:ext cx="2469412" cy="2564957"/>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469413"/>
              <a:gd name="connsiteY0" fmla="*/ 2064660 h 2470873"/>
              <a:gd name="connsiteX1" fmla="*/ 519810 w 2469413"/>
              <a:gd name="connsiteY1" fmla="*/ 2470874 h 2470873"/>
              <a:gd name="connsiteX2" fmla="*/ 1317030 w 2469413"/>
              <a:gd name="connsiteY2" fmla="*/ 1760773 h 2470873"/>
              <a:gd name="connsiteX3" fmla="*/ 1156254 w 2469413"/>
              <a:gd name="connsiteY3" fmla="*/ 1472701 h 2470873"/>
              <a:gd name="connsiteX4" fmla="*/ 2375635 w 2469413"/>
              <a:gd name="connsiteY4" fmla="*/ 1010449 h 2470873"/>
              <a:gd name="connsiteX5" fmla="*/ 2368939 w 2469413"/>
              <a:gd name="connsiteY5" fmla="*/ 286930 h 2470873"/>
              <a:gd name="connsiteX6" fmla="*/ 2469413 w 2469413"/>
              <a:gd name="connsiteY6" fmla="*/ 286929 h 2470873"/>
              <a:gd name="connsiteX7" fmla="*/ 2322066 w 2469413"/>
              <a:gd name="connsiteY7" fmla="*/ 0 h 2470873"/>
              <a:gd name="connsiteX8" fmla="*/ 2120947 w 2469413"/>
              <a:gd name="connsiteY8" fmla="*/ 280229 h 2470873"/>
              <a:gd name="connsiteX9" fmla="*/ 2224231 w 2469413"/>
              <a:gd name="connsiteY9" fmla="*/ 283782 h 2470873"/>
              <a:gd name="connsiteX10" fmla="*/ 2208031 w 2469413"/>
              <a:gd name="connsiteY10" fmla="*/ 769275 h 2470873"/>
              <a:gd name="connsiteX11" fmla="*/ 533202 w 2469413"/>
              <a:gd name="connsiteY11" fmla="*/ 1271720 h 2470873"/>
              <a:gd name="connsiteX12" fmla="*/ 754278 w 2469413"/>
              <a:gd name="connsiteY12" fmla="*/ 1673689 h 2470873"/>
              <a:gd name="connsiteX13" fmla="*/ 0 w 2469413"/>
              <a:gd name="connsiteY13" fmla="*/ 2064660 h 2470873"/>
              <a:gd name="connsiteX0" fmla="*/ 0 w 2469413"/>
              <a:gd name="connsiteY0" fmla="*/ 2064660 h 2564955"/>
              <a:gd name="connsiteX1" fmla="*/ 393374 w 2469413"/>
              <a:gd name="connsiteY1" fmla="*/ 2564955 h 2564955"/>
              <a:gd name="connsiteX2" fmla="*/ 1317030 w 2469413"/>
              <a:gd name="connsiteY2" fmla="*/ 1760773 h 2564955"/>
              <a:gd name="connsiteX3" fmla="*/ 1156254 w 2469413"/>
              <a:gd name="connsiteY3" fmla="*/ 1472701 h 2564955"/>
              <a:gd name="connsiteX4" fmla="*/ 2375635 w 2469413"/>
              <a:gd name="connsiteY4" fmla="*/ 1010449 h 2564955"/>
              <a:gd name="connsiteX5" fmla="*/ 2368939 w 2469413"/>
              <a:gd name="connsiteY5" fmla="*/ 286930 h 2564955"/>
              <a:gd name="connsiteX6" fmla="*/ 2469413 w 2469413"/>
              <a:gd name="connsiteY6" fmla="*/ 286929 h 2564955"/>
              <a:gd name="connsiteX7" fmla="*/ 2322066 w 2469413"/>
              <a:gd name="connsiteY7" fmla="*/ 0 h 2564955"/>
              <a:gd name="connsiteX8" fmla="*/ 2120947 w 2469413"/>
              <a:gd name="connsiteY8" fmla="*/ 280229 h 2564955"/>
              <a:gd name="connsiteX9" fmla="*/ 2224231 w 2469413"/>
              <a:gd name="connsiteY9" fmla="*/ 283782 h 2564955"/>
              <a:gd name="connsiteX10" fmla="*/ 2208031 w 2469413"/>
              <a:gd name="connsiteY10" fmla="*/ 769275 h 2564955"/>
              <a:gd name="connsiteX11" fmla="*/ 533202 w 2469413"/>
              <a:gd name="connsiteY11" fmla="*/ 1271720 h 2564955"/>
              <a:gd name="connsiteX12" fmla="*/ 754278 w 2469413"/>
              <a:gd name="connsiteY12" fmla="*/ 1673689 h 2564955"/>
              <a:gd name="connsiteX13" fmla="*/ 0 w 2469413"/>
              <a:gd name="connsiteY13" fmla="*/ 2064660 h 25649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469413" h="2564955">
                <a:moveTo>
                  <a:pt x="0" y="2064660"/>
                </a:moveTo>
                <a:cubicBezTo>
                  <a:pt x="230616" y="2265001"/>
                  <a:pt x="339014" y="2435139"/>
                  <a:pt x="393374" y="2564955"/>
                </a:cubicBezTo>
                <a:lnTo>
                  <a:pt x="1317030" y="1760773"/>
                </a:lnTo>
                <a:lnTo>
                  <a:pt x="1156254" y="1472701"/>
                </a:lnTo>
                <a:cubicBezTo>
                  <a:pt x="1156254" y="1472701"/>
                  <a:pt x="2110431" y="1136105"/>
                  <a:pt x="2375635" y="1010449"/>
                </a:cubicBezTo>
                <a:cubicBezTo>
                  <a:pt x="2397887" y="999906"/>
                  <a:pt x="2368939" y="286930"/>
                  <a:pt x="2368939" y="286930"/>
                </a:cubicBezTo>
                <a:lnTo>
                  <a:pt x="2469413" y="286929"/>
                </a:lnTo>
                <a:lnTo>
                  <a:pt x="2322066" y="0"/>
                </a:lnTo>
                <a:lnTo>
                  <a:pt x="2120947" y="280229"/>
                </a:lnTo>
                <a:lnTo>
                  <a:pt x="2224231" y="283782"/>
                </a:lnTo>
                <a:lnTo>
                  <a:pt x="2208031" y="769275"/>
                </a:lnTo>
                <a:lnTo>
                  <a:pt x="533202" y="1271720"/>
                </a:lnTo>
                <a:lnTo>
                  <a:pt x="754278" y="1673689"/>
                </a:lnTo>
                <a:cubicBezTo>
                  <a:pt x="555534" y="1783105"/>
                  <a:pt x="198744" y="1955244"/>
                  <a:pt x="0" y="2064660"/>
                </a:cubicBez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1" name="Freeform: Shape 50">
            <a:extLst>
              <a:ext uri="{FF2B5EF4-FFF2-40B4-BE49-F238E27FC236}">
                <a16:creationId xmlns:a16="http://schemas.microsoft.com/office/drawing/2014/main" id="{9C8EBC25-1673-9268-28EF-BFB7ECE7CB02}"/>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2" name="Freeform: Shape 51">
            <a:extLst>
              <a:ext uri="{FF2B5EF4-FFF2-40B4-BE49-F238E27FC236}">
                <a16:creationId xmlns:a16="http://schemas.microsoft.com/office/drawing/2014/main" id="{B7A5FBFB-C6E5-BC02-649B-65822F8E098A}"/>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9525">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92DEF792-6871-A7F2-3173-FE60DD950A65}"/>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4" name="Freeform: Shape 53">
            <a:extLst>
              <a:ext uri="{FF2B5EF4-FFF2-40B4-BE49-F238E27FC236}">
                <a16:creationId xmlns:a16="http://schemas.microsoft.com/office/drawing/2014/main" id="{F5DC9698-FFEB-3143-8689-A85DBF666FA0}"/>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5" name="Freeform: Shape 54">
            <a:extLst>
              <a:ext uri="{FF2B5EF4-FFF2-40B4-BE49-F238E27FC236}">
                <a16:creationId xmlns:a16="http://schemas.microsoft.com/office/drawing/2014/main" id="{97313BEE-0CCC-AAE7-254E-D491644D79F2}"/>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6" name="Freeform: Shape 55">
            <a:extLst>
              <a:ext uri="{FF2B5EF4-FFF2-40B4-BE49-F238E27FC236}">
                <a16:creationId xmlns:a16="http://schemas.microsoft.com/office/drawing/2014/main" id="{240EDB1A-F8A8-14B5-1B04-8C6BBABC037F}"/>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7" name="Freeform: Shape 56">
            <a:extLst>
              <a:ext uri="{FF2B5EF4-FFF2-40B4-BE49-F238E27FC236}">
                <a16:creationId xmlns:a16="http://schemas.microsoft.com/office/drawing/2014/main" id="{E61781A4-97C6-EEBA-1942-516A4BE043A4}"/>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9525"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58" name="Group 57">
          <a:extLst>
            <a:ext uri="{FF2B5EF4-FFF2-40B4-BE49-F238E27FC236}">
              <a16:creationId xmlns:a16="http://schemas.microsoft.com/office/drawing/2014/main" id="{F0143F06-6A42-4777-B303-A57C75351A1D}"/>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1FE6C55A-AAC0-CAEC-7DF8-C64B7E0F5F4B}"/>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60" name="Group 59">
            <a:extLst>
              <a:ext uri="{FF2B5EF4-FFF2-40B4-BE49-F238E27FC236}">
                <a16:creationId xmlns:a16="http://schemas.microsoft.com/office/drawing/2014/main" id="{E9C7D744-2F97-E0FD-3F8C-4D345916B981}"/>
              </a:ext>
            </a:extLst>
          </xdr:cNvPr>
          <xdr:cNvGrpSpPr/>
        </xdr:nvGrpSpPr>
        <xdr:grpSpPr>
          <a:xfrm>
            <a:off x="7138979" y="2378947"/>
            <a:ext cx="710550" cy="501799"/>
            <a:chOff x="2716066" y="2011251"/>
            <a:chExt cx="710550" cy="501799"/>
          </a:xfrm>
          <a:solidFill>
            <a:srgbClr val="FBF1BD"/>
          </a:solidFill>
        </xdr:grpSpPr>
        <xdr:sp macro="" textlink="">
          <xdr:nvSpPr>
            <xdr:cNvPr id="64" name="Freeform: Shape 63">
              <a:extLst>
                <a:ext uri="{FF2B5EF4-FFF2-40B4-BE49-F238E27FC236}">
                  <a16:creationId xmlns:a16="http://schemas.microsoft.com/office/drawing/2014/main" id="{6FA780F7-5FFE-9CDF-8E17-810F60C3DF28}"/>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Freeform: Shape 64">
              <a:extLst>
                <a:ext uri="{FF2B5EF4-FFF2-40B4-BE49-F238E27FC236}">
                  <a16:creationId xmlns:a16="http://schemas.microsoft.com/office/drawing/2014/main" id="{78D0BC91-87FB-E159-E457-9BF2BBB3CF56}"/>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Freeform: Shape 65">
              <a:extLst>
                <a:ext uri="{FF2B5EF4-FFF2-40B4-BE49-F238E27FC236}">
                  <a16:creationId xmlns:a16="http://schemas.microsoft.com/office/drawing/2014/main" id="{C22EBBDB-6EA7-3E20-DA55-173E05EECE81}"/>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Freeform: Shape 66">
              <a:extLst>
                <a:ext uri="{FF2B5EF4-FFF2-40B4-BE49-F238E27FC236}">
                  <a16:creationId xmlns:a16="http://schemas.microsoft.com/office/drawing/2014/main" id="{61800CD2-392B-3660-FF52-6A6E488EB4EF}"/>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Freeform: Shape 67">
              <a:extLst>
                <a:ext uri="{FF2B5EF4-FFF2-40B4-BE49-F238E27FC236}">
                  <a16:creationId xmlns:a16="http://schemas.microsoft.com/office/drawing/2014/main" id="{0F1A0E11-5D34-5DBE-D998-3B49D16CE29C}"/>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Freeform: Shape 68">
              <a:extLst>
                <a:ext uri="{FF2B5EF4-FFF2-40B4-BE49-F238E27FC236}">
                  <a16:creationId xmlns:a16="http://schemas.microsoft.com/office/drawing/2014/main" id="{ECAFBB18-131C-1BF7-3DDD-647750CD9A03}"/>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Rectangle: Rounded Corners 69">
              <a:extLst>
                <a:ext uri="{FF2B5EF4-FFF2-40B4-BE49-F238E27FC236}">
                  <a16:creationId xmlns:a16="http://schemas.microsoft.com/office/drawing/2014/main" id="{48336FE2-8EE6-E64E-B98F-9777F8029369}"/>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61" name="Oval 60">
            <a:extLst>
              <a:ext uri="{FF2B5EF4-FFF2-40B4-BE49-F238E27FC236}">
                <a16:creationId xmlns:a16="http://schemas.microsoft.com/office/drawing/2014/main" id="{D1A562F2-E0A8-6D61-5990-09D3DFFE4D98}"/>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Oval 61">
            <a:extLst>
              <a:ext uri="{FF2B5EF4-FFF2-40B4-BE49-F238E27FC236}">
                <a16:creationId xmlns:a16="http://schemas.microsoft.com/office/drawing/2014/main" id="{0EFFE1AB-2C07-14B0-6984-63D16FDFC95C}"/>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TextBox 55">
            <a:extLst>
              <a:ext uri="{FF2B5EF4-FFF2-40B4-BE49-F238E27FC236}">
                <a16:creationId xmlns:a16="http://schemas.microsoft.com/office/drawing/2014/main" id="{1E572081-4623-B19F-E8AE-5D72910CBF84}"/>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71" name="TextBox 70">
          <a:extLst>
            <a:ext uri="{FF2B5EF4-FFF2-40B4-BE49-F238E27FC236}">
              <a16:creationId xmlns:a16="http://schemas.microsoft.com/office/drawing/2014/main" id="{9D981CB2-6220-4882-A29A-2028EEF3C21C}"/>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72" name="TextBox 71">
          <a:extLst>
            <a:ext uri="{FF2B5EF4-FFF2-40B4-BE49-F238E27FC236}">
              <a16:creationId xmlns:a16="http://schemas.microsoft.com/office/drawing/2014/main" id="{C67F959F-BCE7-4D79-B44E-064C65348F40}"/>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12</xdr:col>
      <xdr:colOff>330397</xdr:colOff>
      <xdr:row>30</xdr:row>
      <xdr:rowOff>167962</xdr:rowOff>
    </xdr:from>
    <xdr:to>
      <xdr:col>13</xdr:col>
      <xdr:colOff>126380</xdr:colOff>
      <xdr:row>33</xdr:row>
      <xdr:rowOff>31553</xdr:rowOff>
    </xdr:to>
    <xdr:sp macro="" textlink="">
      <xdr:nvSpPr>
        <xdr:cNvPr id="73" name="Oval 72">
          <a:extLst>
            <a:ext uri="{FF2B5EF4-FFF2-40B4-BE49-F238E27FC236}">
              <a16:creationId xmlns:a16="http://schemas.microsoft.com/office/drawing/2014/main" id="{2890D6D9-AD02-4347-B111-B9F298EE30D0}"/>
            </a:ext>
          </a:extLst>
        </xdr:cNvPr>
        <xdr:cNvSpPr/>
      </xdr:nvSpPr>
      <xdr:spPr>
        <a:xfrm>
          <a:off x="7645597" y="6576382"/>
          <a:ext cx="405583" cy="412231"/>
        </a:xfrm>
        <a:prstGeom prst="ellipse">
          <a:avLst/>
        </a:prstGeom>
        <a:solidFill>
          <a:srgbClr val="DABEF7">
            <a:alpha val="57000"/>
          </a:srgbClr>
        </a:solidFill>
        <a:ln>
          <a:solidFill>
            <a:srgbClr val="3A3F50">
              <a:alpha val="33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106483</xdr:colOff>
      <xdr:row>32</xdr:row>
      <xdr:rowOff>393</xdr:rowOff>
    </xdr:from>
    <xdr:to>
      <xdr:col>13</xdr:col>
      <xdr:colOff>555447</xdr:colOff>
      <xdr:row>33</xdr:row>
      <xdr:rowOff>150924</xdr:rowOff>
    </xdr:to>
    <xdr:sp macro="" textlink="">
      <xdr:nvSpPr>
        <xdr:cNvPr id="74" name="Rectangle 73">
          <a:extLst>
            <a:ext uri="{FF2B5EF4-FFF2-40B4-BE49-F238E27FC236}">
              <a16:creationId xmlns:a16="http://schemas.microsoft.com/office/drawing/2014/main" id="{C8E66C30-F056-473A-8C62-187FCD97E56C}"/>
            </a:ext>
          </a:extLst>
        </xdr:cNvPr>
        <xdr:cNvSpPr/>
      </xdr:nvSpPr>
      <xdr:spPr>
        <a:xfrm>
          <a:off x="7421683" y="6774573"/>
          <a:ext cx="1058564" cy="333411"/>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62753</xdr:colOff>
      <xdr:row>23</xdr:row>
      <xdr:rowOff>82476</xdr:rowOff>
    </xdr:from>
    <xdr:to>
      <xdr:col>16</xdr:col>
      <xdr:colOff>259976</xdr:colOff>
      <xdr:row>38</xdr:row>
      <xdr:rowOff>71718</xdr:rowOff>
    </xdr:to>
    <xdr:graphicFrame macro="">
      <xdr:nvGraphicFramePr>
        <xdr:cNvPr id="75" name="Chart 74">
          <a:extLst>
            <a:ext uri="{FF2B5EF4-FFF2-40B4-BE49-F238E27FC236}">
              <a16:creationId xmlns:a16="http://schemas.microsoft.com/office/drawing/2014/main" id="{C141200B-DB3D-45DD-BDE0-0F150943E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152399</xdr:colOff>
      <xdr:row>36</xdr:row>
      <xdr:rowOff>133332</xdr:rowOff>
    </xdr:from>
    <xdr:to>
      <xdr:col>14</xdr:col>
      <xdr:colOff>522514</xdr:colOff>
      <xdr:row>44</xdr:row>
      <xdr:rowOff>65166</xdr:rowOff>
    </xdr:to>
    <xdr:graphicFrame macro="">
      <xdr:nvGraphicFramePr>
        <xdr:cNvPr id="76" name="Chart 75">
          <a:extLst>
            <a:ext uri="{FF2B5EF4-FFF2-40B4-BE49-F238E27FC236}">
              <a16:creationId xmlns:a16="http://schemas.microsoft.com/office/drawing/2014/main" id="{28860C6E-AB63-4715-A4DD-0FCC363D8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116736</xdr:colOff>
      <xdr:row>35</xdr:row>
      <xdr:rowOff>72612</xdr:rowOff>
    </xdr:from>
    <xdr:to>
      <xdr:col>12</xdr:col>
      <xdr:colOff>458968</xdr:colOff>
      <xdr:row>38</xdr:row>
      <xdr:rowOff>133573</xdr:rowOff>
    </xdr:to>
    <xdr:sp macro="" textlink="Processing!A17">
      <xdr:nvSpPr>
        <xdr:cNvPr id="77" name="TextBox 76">
          <a:extLst>
            <a:ext uri="{FF2B5EF4-FFF2-40B4-BE49-F238E27FC236}">
              <a16:creationId xmlns:a16="http://schemas.microsoft.com/office/drawing/2014/main" id="{0CB3CC8D-FF5E-4D3B-8C6B-DF575D64BA76}"/>
            </a:ext>
          </a:extLst>
        </xdr:cNvPr>
        <xdr:cNvSpPr txBox="1"/>
      </xdr:nvSpPr>
      <xdr:spPr>
        <a:xfrm>
          <a:off x="6212736" y="7395432"/>
          <a:ext cx="1561432"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B1FBF98-6BDC-4E21-87AC-EF15E6DB15F4}" type="TxLink">
            <a:rPr lang="en-US" sz="1400" b="1" i="0" u="none" strike="noStrike">
              <a:solidFill>
                <a:schemeClr val="tx1">
                  <a:lumMod val="65000"/>
                  <a:lumOff val="35000"/>
                </a:schemeClr>
              </a:solidFill>
              <a:latin typeface="Calibri"/>
              <a:ea typeface="+mn-ea"/>
              <a:cs typeface="Calibri"/>
            </a:rPr>
            <a:pPr marL="0" indent="0" algn="l"/>
            <a:t>Debts</a:t>
          </a:fld>
          <a:endParaRPr lang="ru-RU" sz="36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80685</xdr:colOff>
      <xdr:row>25</xdr:row>
      <xdr:rowOff>44822</xdr:rowOff>
    </xdr:from>
    <xdr:to>
      <xdr:col>20</xdr:col>
      <xdr:colOff>412377</xdr:colOff>
      <xdr:row>43</xdr:row>
      <xdr:rowOff>89647</xdr:rowOff>
    </xdr:to>
    <xdr:graphicFrame macro="">
      <xdr:nvGraphicFramePr>
        <xdr:cNvPr id="78" name="Chart 77">
          <a:extLst>
            <a:ext uri="{FF2B5EF4-FFF2-40B4-BE49-F238E27FC236}">
              <a16:creationId xmlns:a16="http://schemas.microsoft.com/office/drawing/2014/main" id="{64E88DD7-CF76-4060-ABAB-A4C427887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513550</xdr:colOff>
      <xdr:row>31</xdr:row>
      <xdr:rowOff>145355</xdr:rowOff>
    </xdr:from>
    <xdr:to>
      <xdr:col>19</xdr:col>
      <xdr:colOff>122350</xdr:colOff>
      <xdr:row>36</xdr:row>
      <xdr:rowOff>76884</xdr:rowOff>
    </xdr:to>
    <xdr:sp macro="" textlink="">
      <xdr:nvSpPr>
        <xdr:cNvPr id="119" name="Oval 118">
          <a:extLst>
            <a:ext uri="{FF2B5EF4-FFF2-40B4-BE49-F238E27FC236}">
              <a16:creationId xmlns:a16="http://schemas.microsoft.com/office/drawing/2014/main" id="{6C38FA8F-329C-4704-896F-EC8C43378FD9}"/>
            </a:ext>
          </a:extLst>
        </xdr:cNvPr>
        <xdr:cNvSpPr/>
      </xdr:nvSpPr>
      <xdr:spPr>
        <a:xfrm>
          <a:off x="10876750" y="6626837"/>
          <a:ext cx="828000" cy="828000"/>
        </a:xfrm>
        <a:prstGeom prst="ellipse">
          <a:avLst/>
        </a:prstGeom>
        <a:solidFill>
          <a:srgbClr val="DABEF7">
            <a:alpha val="15000"/>
          </a:srgbClr>
        </a:solidFill>
        <a:ln>
          <a:solidFill>
            <a:schemeClr val="tx1">
              <a:lumMod val="85000"/>
              <a:lumOff val="15000"/>
              <a:alpha val="2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462962</xdr:colOff>
      <xdr:row>32</xdr:row>
      <xdr:rowOff>138944</xdr:rowOff>
    </xdr:from>
    <xdr:to>
      <xdr:col>19</xdr:col>
      <xdr:colOff>185056</xdr:colOff>
      <xdr:row>35</xdr:row>
      <xdr:rowOff>76211</xdr:rowOff>
    </xdr:to>
    <xdr:sp macro="" textlink="Processing!R15">
      <xdr:nvSpPr>
        <xdr:cNvPr id="31" name="TextBox 30">
          <a:extLst>
            <a:ext uri="{FF2B5EF4-FFF2-40B4-BE49-F238E27FC236}">
              <a16:creationId xmlns:a16="http://schemas.microsoft.com/office/drawing/2014/main" id="{11045706-A7FE-49DB-AF36-67DB34EAF9A4}"/>
            </a:ext>
          </a:extLst>
        </xdr:cNvPr>
        <xdr:cNvSpPr txBox="1"/>
      </xdr:nvSpPr>
      <xdr:spPr>
        <a:xfrm>
          <a:off x="10826162" y="6799720"/>
          <a:ext cx="941294" cy="47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F4F5F9-F184-44D0-B3D2-1A646DDAFA13}" type="TxLink">
            <a:rPr lang="en-US" sz="2200" b="0" i="0" u="none" strike="noStrike">
              <a:solidFill>
                <a:schemeClr val="tx1">
                  <a:lumMod val="65000"/>
                  <a:lumOff val="35000"/>
                </a:schemeClr>
              </a:solidFill>
              <a:latin typeface="Calibri"/>
              <a:ea typeface="+mn-ea"/>
              <a:cs typeface="Calibri"/>
            </a:rPr>
            <a:pPr marL="0" indent="0" algn="ctr"/>
            <a:t>30%</a:t>
          </a:fld>
          <a:endParaRPr lang="ru-RU" sz="22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32659</xdr:colOff>
      <xdr:row>27</xdr:row>
      <xdr:rowOff>144072</xdr:rowOff>
    </xdr:from>
    <xdr:to>
      <xdr:col>22</xdr:col>
      <xdr:colOff>392659</xdr:colOff>
      <xdr:row>44</xdr:row>
      <xdr:rowOff>14219</xdr:rowOff>
    </xdr:to>
    <xdr:grpSp>
      <xdr:nvGrpSpPr>
        <xdr:cNvPr id="79" name="Group 78">
          <a:extLst>
            <a:ext uri="{FF2B5EF4-FFF2-40B4-BE49-F238E27FC236}">
              <a16:creationId xmlns:a16="http://schemas.microsoft.com/office/drawing/2014/main" id="{F6CA416F-29D5-400D-B2FE-C02911390432}"/>
            </a:ext>
          </a:extLst>
        </xdr:cNvPr>
        <xdr:cNvGrpSpPr/>
      </xdr:nvGrpSpPr>
      <xdr:grpSpPr>
        <a:xfrm>
          <a:off x="13095516" y="6069364"/>
          <a:ext cx="360000" cy="3024530"/>
          <a:chOff x="13411201" y="6011471"/>
          <a:chExt cx="360000" cy="3016118"/>
        </a:xfrm>
      </xdr:grpSpPr>
      <xdr:sp macro="" textlink="">
        <xdr:nvSpPr>
          <xdr:cNvPr id="80" name="Rectangle: Rounded Corners 79">
            <a:extLst>
              <a:ext uri="{FF2B5EF4-FFF2-40B4-BE49-F238E27FC236}">
                <a16:creationId xmlns:a16="http://schemas.microsoft.com/office/drawing/2014/main" id="{75E54219-92B8-476A-18BD-C12FB9B3A733}"/>
              </a:ext>
            </a:extLst>
          </xdr:cNvPr>
          <xdr:cNvSpPr/>
        </xdr:nvSpPr>
        <xdr:spPr>
          <a:xfrm>
            <a:off x="13411201" y="6011471"/>
            <a:ext cx="360000" cy="371526"/>
          </a:xfrm>
          <a:prstGeom prst="roundRect">
            <a:avLst/>
          </a:prstGeom>
          <a:gradFill>
            <a:gsLst>
              <a:gs pos="7000">
                <a:srgbClr val="F28F33"/>
              </a:gs>
              <a:gs pos="72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1" name="Rectangle: Rounded Corners 80">
            <a:extLst>
              <a:ext uri="{FF2B5EF4-FFF2-40B4-BE49-F238E27FC236}">
                <a16:creationId xmlns:a16="http://schemas.microsoft.com/office/drawing/2014/main" id="{AAE0BF5B-7AED-B07A-CF6C-B94946E02BDD}"/>
              </a:ext>
            </a:extLst>
          </xdr:cNvPr>
          <xdr:cNvSpPr/>
        </xdr:nvSpPr>
        <xdr:spPr>
          <a:xfrm>
            <a:off x="13411201" y="6540389"/>
            <a:ext cx="360000" cy="371525"/>
          </a:xfrm>
          <a:prstGeom prst="roundRect">
            <a:avLst/>
          </a:prstGeom>
          <a:gradFill>
            <a:gsLst>
              <a:gs pos="7000">
                <a:srgbClr val="F28F33"/>
              </a:gs>
              <a:gs pos="94000">
                <a:srgbClr val="AD27FE"/>
              </a:gs>
              <a:gs pos="54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2" name="Rectangle: Rounded Corners 81">
            <a:extLst>
              <a:ext uri="{FF2B5EF4-FFF2-40B4-BE49-F238E27FC236}">
                <a16:creationId xmlns:a16="http://schemas.microsoft.com/office/drawing/2014/main" id="{C332082A-E24F-F3C0-3677-949B1E25D847}"/>
              </a:ext>
            </a:extLst>
          </xdr:cNvPr>
          <xdr:cNvSpPr/>
        </xdr:nvSpPr>
        <xdr:spPr>
          <a:xfrm>
            <a:off x="13411201" y="7069306"/>
            <a:ext cx="360000" cy="371527"/>
          </a:xfrm>
          <a:prstGeom prst="roundRect">
            <a:avLst/>
          </a:prstGeom>
          <a:gradFill>
            <a:gsLst>
              <a:gs pos="86000">
                <a:srgbClr val="F28F33"/>
              </a:gs>
              <a:gs pos="21000">
                <a:srgbClr val="AD27FE"/>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3" name="Rectangle: Rounded Corners 82">
            <a:extLst>
              <a:ext uri="{FF2B5EF4-FFF2-40B4-BE49-F238E27FC236}">
                <a16:creationId xmlns:a16="http://schemas.microsoft.com/office/drawing/2014/main" id="{10ACE261-176A-4077-D008-A5BC2FAAEED3}"/>
              </a:ext>
            </a:extLst>
          </xdr:cNvPr>
          <xdr:cNvSpPr/>
        </xdr:nvSpPr>
        <xdr:spPr>
          <a:xfrm>
            <a:off x="13411201" y="7598225"/>
            <a:ext cx="360000" cy="371526"/>
          </a:xfrm>
          <a:prstGeom prst="roundRect">
            <a:avLst/>
          </a:prstGeom>
          <a:gradFill>
            <a:gsLst>
              <a:gs pos="81000">
                <a:srgbClr val="AD27FE"/>
              </a:gs>
              <a:gs pos="7000">
                <a:srgbClr val="FE282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4" name="Rectangle: Rounded Corners 83">
            <a:extLst>
              <a:ext uri="{FF2B5EF4-FFF2-40B4-BE49-F238E27FC236}">
                <a16:creationId xmlns:a16="http://schemas.microsoft.com/office/drawing/2014/main" id="{819FF9A1-EF7D-4FEF-26AD-ACB4CCC0A8E1}"/>
              </a:ext>
            </a:extLst>
          </xdr:cNvPr>
          <xdr:cNvSpPr/>
        </xdr:nvSpPr>
        <xdr:spPr>
          <a:xfrm>
            <a:off x="13411201" y="8127143"/>
            <a:ext cx="360000" cy="371526"/>
          </a:xfrm>
          <a:prstGeom prst="roundRect">
            <a:avLst/>
          </a:prstGeom>
          <a:gradFill>
            <a:gsLst>
              <a:gs pos="43000">
                <a:srgbClr val="8701D9"/>
              </a:gs>
              <a:gs pos="100000">
                <a:srgbClr val="B871FF"/>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5" name="Rectangle: Rounded Corners 84">
            <a:extLst>
              <a:ext uri="{FF2B5EF4-FFF2-40B4-BE49-F238E27FC236}">
                <a16:creationId xmlns:a16="http://schemas.microsoft.com/office/drawing/2014/main" id="{A4796340-CC5E-585F-DD48-C9FFDEB86789}"/>
              </a:ext>
            </a:extLst>
          </xdr:cNvPr>
          <xdr:cNvSpPr/>
        </xdr:nvSpPr>
        <xdr:spPr>
          <a:xfrm>
            <a:off x="13411201" y="8656063"/>
            <a:ext cx="360000" cy="371526"/>
          </a:xfrm>
          <a:prstGeom prst="roundRect">
            <a:avLst/>
          </a:prstGeom>
          <a:gradFill flip="none" rotWithShape="1">
            <a:gsLst>
              <a:gs pos="43000">
                <a:srgbClr val="8701D9"/>
              </a:gs>
              <a:gs pos="100000">
                <a:srgbClr val="AD27FE"/>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6" name="Freeform: Shape 85">
            <a:extLst>
              <a:ext uri="{FF2B5EF4-FFF2-40B4-BE49-F238E27FC236}">
                <a16:creationId xmlns:a16="http://schemas.microsoft.com/office/drawing/2014/main" id="{1C4547D8-9DE6-BF7C-7A16-94A7ADDF67DE}"/>
              </a:ext>
            </a:extLst>
          </xdr:cNvPr>
          <xdr:cNvSpPr/>
        </xdr:nvSpPr>
        <xdr:spPr>
          <a:xfrm>
            <a:off x="13464987" y="6591390"/>
            <a:ext cx="252000" cy="250591"/>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7" name="Freeform: Shape 86">
            <a:extLst>
              <a:ext uri="{FF2B5EF4-FFF2-40B4-BE49-F238E27FC236}">
                <a16:creationId xmlns:a16="http://schemas.microsoft.com/office/drawing/2014/main" id="{69335BAE-6CC5-B814-B267-F0A1A4199427}"/>
              </a:ext>
            </a:extLst>
          </xdr:cNvPr>
          <xdr:cNvSpPr/>
        </xdr:nvSpPr>
        <xdr:spPr>
          <a:xfrm>
            <a:off x="13482987" y="6054375"/>
            <a:ext cx="216000" cy="2599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8" name="Freeform: Shape 87">
            <a:extLst>
              <a:ext uri="{FF2B5EF4-FFF2-40B4-BE49-F238E27FC236}">
                <a16:creationId xmlns:a16="http://schemas.microsoft.com/office/drawing/2014/main" id="{4167CF0F-AD63-154F-59AE-C8486AD1D4BA}"/>
              </a:ext>
            </a:extLst>
          </xdr:cNvPr>
          <xdr:cNvSpPr/>
        </xdr:nvSpPr>
        <xdr:spPr>
          <a:xfrm>
            <a:off x="13473952" y="7119056"/>
            <a:ext cx="252000" cy="254177"/>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9" name="Freeform: Shape 88">
            <a:extLst>
              <a:ext uri="{FF2B5EF4-FFF2-40B4-BE49-F238E27FC236}">
                <a16:creationId xmlns:a16="http://schemas.microsoft.com/office/drawing/2014/main" id="{E32FEB90-5648-A1E3-7AC4-3422B365ACD7}"/>
              </a:ext>
            </a:extLst>
          </xdr:cNvPr>
          <xdr:cNvSpPr/>
        </xdr:nvSpPr>
        <xdr:spPr>
          <a:xfrm>
            <a:off x="13464987" y="7650308"/>
            <a:ext cx="252000" cy="25994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90" name="Freeform: Shape 89">
            <a:extLst>
              <a:ext uri="{FF2B5EF4-FFF2-40B4-BE49-F238E27FC236}">
                <a16:creationId xmlns:a16="http://schemas.microsoft.com/office/drawing/2014/main" id="{94DA5D1F-5975-9191-D15B-DABA784F8184}"/>
              </a:ext>
            </a:extLst>
          </xdr:cNvPr>
          <xdr:cNvSpPr/>
        </xdr:nvSpPr>
        <xdr:spPr>
          <a:xfrm>
            <a:off x="13482987" y="8187323"/>
            <a:ext cx="216000" cy="250591"/>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Freeform: Shape 90">
            <a:extLst>
              <a:ext uri="{FF2B5EF4-FFF2-40B4-BE49-F238E27FC236}">
                <a16:creationId xmlns:a16="http://schemas.microsoft.com/office/drawing/2014/main" id="{16061741-2136-08E5-2FCA-153396935849}"/>
              </a:ext>
            </a:extLst>
          </xdr:cNvPr>
          <xdr:cNvSpPr/>
        </xdr:nvSpPr>
        <xdr:spPr>
          <a:xfrm>
            <a:off x="13464987" y="8714991"/>
            <a:ext cx="252000" cy="254177"/>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21</xdr:col>
      <xdr:colOff>554086</xdr:colOff>
      <xdr:row>24</xdr:row>
      <xdr:rowOff>72611</xdr:rowOff>
    </xdr:from>
    <xdr:to>
      <xdr:col>24</xdr:col>
      <xdr:colOff>286718</xdr:colOff>
      <xdr:row>27</xdr:row>
      <xdr:rowOff>133571</xdr:rowOff>
    </xdr:to>
    <xdr:sp macro="" textlink="Processing!A30">
      <xdr:nvSpPr>
        <xdr:cNvPr id="92" name="TextBox 91">
          <a:extLst>
            <a:ext uri="{FF2B5EF4-FFF2-40B4-BE49-F238E27FC236}">
              <a16:creationId xmlns:a16="http://schemas.microsoft.com/office/drawing/2014/main" id="{C840C1A7-8B43-477F-9513-9E1A29D2EE42}"/>
            </a:ext>
          </a:extLst>
        </xdr:cNvPr>
        <xdr:cNvSpPr txBox="1"/>
      </xdr:nvSpPr>
      <xdr:spPr>
        <a:xfrm>
          <a:off x="13355686"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E477B6-E9A2-4D90-B1B3-9CEE747364B7}" type="TxLink">
            <a:rPr lang="en-US" sz="1400" b="1" i="0" u="none" strike="noStrike">
              <a:solidFill>
                <a:schemeClr val="tx1">
                  <a:lumMod val="65000"/>
                  <a:lumOff val="35000"/>
                </a:schemeClr>
              </a:solidFill>
              <a:latin typeface="Calibri"/>
              <a:ea typeface="+mn-ea"/>
              <a:cs typeface="Calibri"/>
            </a:rPr>
            <a:pPr marL="0" indent="0" algn="l"/>
            <a:t>Total Values</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24</xdr:row>
      <xdr:rowOff>72611</xdr:rowOff>
    </xdr:from>
    <xdr:to>
      <xdr:col>27</xdr:col>
      <xdr:colOff>23539</xdr:colOff>
      <xdr:row>27</xdr:row>
      <xdr:rowOff>133571</xdr:rowOff>
    </xdr:to>
    <xdr:sp macro="" textlink="Processing!A31">
      <xdr:nvSpPr>
        <xdr:cNvPr id="93" name="TextBox 92">
          <a:extLst>
            <a:ext uri="{FF2B5EF4-FFF2-40B4-BE49-F238E27FC236}">
              <a16:creationId xmlns:a16="http://schemas.microsoft.com/office/drawing/2014/main" id="{D6627F8D-EDBD-4D47-93A0-54137DCF8EA2}"/>
            </a:ext>
          </a:extLst>
        </xdr:cNvPr>
        <xdr:cNvSpPr txBox="1"/>
      </xdr:nvSpPr>
      <xdr:spPr>
        <a:xfrm>
          <a:off x="14921307"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4A19573-E186-405E-80C1-7D75A46173EF}" type="TxLink">
            <a:rPr lang="en-US" sz="1400" b="1" i="0" u="none" strike="noStrike">
              <a:solidFill>
                <a:schemeClr val="tx1">
                  <a:lumMod val="65000"/>
                  <a:lumOff val="35000"/>
                </a:schemeClr>
              </a:solidFill>
              <a:latin typeface="Calibri"/>
              <a:ea typeface="+mn-ea"/>
              <a:cs typeface="Calibri"/>
            </a:rPr>
            <a:pPr marL="0" indent="0" algn="r"/>
            <a:t>Balance</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97971</xdr:colOff>
      <xdr:row>30</xdr:row>
      <xdr:rowOff>32658</xdr:rowOff>
    </xdr:from>
    <xdr:to>
      <xdr:col>26</xdr:col>
      <xdr:colOff>598714</xdr:colOff>
      <xdr:row>30</xdr:row>
      <xdr:rowOff>32658</xdr:rowOff>
    </xdr:to>
    <xdr:cxnSp macro="">
      <xdr:nvCxnSpPr>
        <xdr:cNvPr id="94" name="Straight Connector 93">
          <a:extLst>
            <a:ext uri="{FF2B5EF4-FFF2-40B4-BE49-F238E27FC236}">
              <a16:creationId xmlns:a16="http://schemas.microsoft.com/office/drawing/2014/main" id="{8A15EC85-4782-4D54-B094-9AC89F02461A}"/>
            </a:ext>
          </a:extLst>
        </xdr:cNvPr>
        <xdr:cNvCxnSpPr/>
      </xdr:nvCxnSpPr>
      <xdr:spPr>
        <a:xfrm>
          <a:off x="13509171" y="6441078"/>
          <a:ext cx="29391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33</xdr:row>
      <xdr:rowOff>10887</xdr:rowOff>
    </xdr:from>
    <xdr:to>
      <xdr:col>26</xdr:col>
      <xdr:colOff>598714</xdr:colOff>
      <xdr:row>33</xdr:row>
      <xdr:rowOff>10887</xdr:rowOff>
    </xdr:to>
    <xdr:cxnSp macro="">
      <xdr:nvCxnSpPr>
        <xdr:cNvPr id="95" name="Straight Connector 94">
          <a:extLst>
            <a:ext uri="{FF2B5EF4-FFF2-40B4-BE49-F238E27FC236}">
              <a16:creationId xmlns:a16="http://schemas.microsoft.com/office/drawing/2014/main" id="{B57C973F-72B5-4E8D-BD6D-2A8CF9072367}"/>
            </a:ext>
          </a:extLst>
        </xdr:cNvPr>
        <xdr:cNvCxnSpPr/>
      </xdr:nvCxnSpPr>
      <xdr:spPr>
        <a:xfrm>
          <a:off x="13509171" y="6967947"/>
          <a:ext cx="29391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35</xdr:row>
      <xdr:rowOff>174172</xdr:rowOff>
    </xdr:from>
    <xdr:to>
      <xdr:col>26</xdr:col>
      <xdr:colOff>598714</xdr:colOff>
      <xdr:row>35</xdr:row>
      <xdr:rowOff>174172</xdr:rowOff>
    </xdr:to>
    <xdr:cxnSp macro="">
      <xdr:nvCxnSpPr>
        <xdr:cNvPr id="96" name="Straight Connector 95">
          <a:extLst>
            <a:ext uri="{FF2B5EF4-FFF2-40B4-BE49-F238E27FC236}">
              <a16:creationId xmlns:a16="http://schemas.microsoft.com/office/drawing/2014/main" id="{DDBC92A0-5619-47A2-A452-77D9D904A6A9}"/>
            </a:ext>
          </a:extLst>
        </xdr:cNvPr>
        <xdr:cNvCxnSpPr/>
      </xdr:nvCxnSpPr>
      <xdr:spPr>
        <a:xfrm>
          <a:off x="13509171" y="7496992"/>
          <a:ext cx="29391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38</xdr:row>
      <xdr:rowOff>152401</xdr:rowOff>
    </xdr:from>
    <xdr:to>
      <xdr:col>26</xdr:col>
      <xdr:colOff>598714</xdr:colOff>
      <xdr:row>38</xdr:row>
      <xdr:rowOff>152401</xdr:rowOff>
    </xdr:to>
    <xdr:cxnSp macro="">
      <xdr:nvCxnSpPr>
        <xdr:cNvPr id="97" name="Straight Connector 96">
          <a:extLst>
            <a:ext uri="{FF2B5EF4-FFF2-40B4-BE49-F238E27FC236}">
              <a16:creationId xmlns:a16="http://schemas.microsoft.com/office/drawing/2014/main" id="{645D0AC0-4C6D-45F3-A3F7-F0D705C67D2A}"/>
            </a:ext>
          </a:extLst>
        </xdr:cNvPr>
        <xdr:cNvCxnSpPr/>
      </xdr:nvCxnSpPr>
      <xdr:spPr>
        <a:xfrm>
          <a:off x="13509171" y="8023861"/>
          <a:ext cx="29391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97971</xdr:colOff>
      <xdr:row>41</xdr:row>
      <xdr:rowOff>130629</xdr:rowOff>
    </xdr:from>
    <xdr:to>
      <xdr:col>26</xdr:col>
      <xdr:colOff>598714</xdr:colOff>
      <xdr:row>41</xdr:row>
      <xdr:rowOff>130629</xdr:rowOff>
    </xdr:to>
    <xdr:cxnSp macro="">
      <xdr:nvCxnSpPr>
        <xdr:cNvPr id="98" name="Straight Connector 97">
          <a:extLst>
            <a:ext uri="{FF2B5EF4-FFF2-40B4-BE49-F238E27FC236}">
              <a16:creationId xmlns:a16="http://schemas.microsoft.com/office/drawing/2014/main" id="{45934E5B-5E02-4AA8-B4E4-BA44186EA4A6}"/>
            </a:ext>
          </a:extLst>
        </xdr:cNvPr>
        <xdr:cNvCxnSpPr/>
      </xdr:nvCxnSpPr>
      <xdr:spPr>
        <a:xfrm>
          <a:off x="13509171" y="8550729"/>
          <a:ext cx="293914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532314</xdr:colOff>
      <xdr:row>27</xdr:row>
      <xdr:rowOff>32270</xdr:rowOff>
    </xdr:from>
    <xdr:to>
      <xdr:col>25</xdr:col>
      <xdr:colOff>264946</xdr:colOff>
      <xdr:row>30</xdr:row>
      <xdr:rowOff>93231</xdr:rowOff>
    </xdr:to>
    <xdr:sp macro="" textlink="Processing!S1">
      <xdr:nvSpPr>
        <xdr:cNvPr id="99" name="TextBox 98">
          <a:extLst>
            <a:ext uri="{FF2B5EF4-FFF2-40B4-BE49-F238E27FC236}">
              <a16:creationId xmlns:a16="http://schemas.microsoft.com/office/drawing/2014/main" id="{92E1A4C6-1BC2-4114-8173-B524415C4F57}"/>
            </a:ext>
          </a:extLst>
        </xdr:cNvPr>
        <xdr:cNvSpPr txBox="1"/>
      </xdr:nvSpPr>
      <xdr:spPr>
        <a:xfrm>
          <a:off x="13943514" y="5892050"/>
          <a:ext cx="1561432"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532314</xdr:colOff>
      <xdr:row>29</xdr:row>
      <xdr:rowOff>153295</xdr:rowOff>
    </xdr:from>
    <xdr:to>
      <xdr:col>25</xdr:col>
      <xdr:colOff>264946</xdr:colOff>
      <xdr:row>33</xdr:row>
      <xdr:rowOff>34961</xdr:rowOff>
    </xdr:to>
    <xdr:sp macro="" textlink="Processing!A38">
      <xdr:nvSpPr>
        <xdr:cNvPr id="100" name="TextBox 99">
          <a:extLst>
            <a:ext uri="{FF2B5EF4-FFF2-40B4-BE49-F238E27FC236}">
              <a16:creationId xmlns:a16="http://schemas.microsoft.com/office/drawing/2014/main" id="{AE5DBA1A-BB3E-4AAA-AA14-CF583DE687CB}"/>
            </a:ext>
          </a:extLst>
        </xdr:cNvPr>
        <xdr:cNvSpPr txBox="1"/>
      </xdr:nvSpPr>
      <xdr:spPr>
        <a:xfrm>
          <a:off x="13943514" y="6378835"/>
          <a:ext cx="1561432" cy="613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532314</xdr:colOff>
      <xdr:row>32</xdr:row>
      <xdr:rowOff>160339</xdr:rowOff>
    </xdr:from>
    <xdr:to>
      <xdr:col>25</xdr:col>
      <xdr:colOff>264946</xdr:colOff>
      <xdr:row>36</xdr:row>
      <xdr:rowOff>36240</xdr:rowOff>
    </xdr:to>
    <xdr:sp macro="" textlink="Processing!A62">
      <xdr:nvSpPr>
        <xdr:cNvPr id="101" name="TextBox 100">
          <a:extLst>
            <a:ext uri="{FF2B5EF4-FFF2-40B4-BE49-F238E27FC236}">
              <a16:creationId xmlns:a16="http://schemas.microsoft.com/office/drawing/2014/main" id="{1C8ABFA1-21A8-44D0-B59C-AE99710F777D}"/>
            </a:ext>
          </a:extLst>
        </xdr:cNvPr>
        <xdr:cNvSpPr txBox="1"/>
      </xdr:nvSpPr>
      <xdr:spPr>
        <a:xfrm>
          <a:off x="13943514" y="6934519"/>
          <a:ext cx="1561432" cy="607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532314</xdr:colOff>
      <xdr:row>35</xdr:row>
      <xdr:rowOff>145611</xdr:rowOff>
    </xdr:from>
    <xdr:to>
      <xdr:col>25</xdr:col>
      <xdr:colOff>264946</xdr:colOff>
      <xdr:row>39</xdr:row>
      <xdr:rowOff>21515</xdr:rowOff>
    </xdr:to>
    <xdr:sp macro="" textlink="Processing!H16">
      <xdr:nvSpPr>
        <xdr:cNvPr id="102" name="TextBox 101">
          <a:extLst>
            <a:ext uri="{FF2B5EF4-FFF2-40B4-BE49-F238E27FC236}">
              <a16:creationId xmlns:a16="http://schemas.microsoft.com/office/drawing/2014/main" id="{B569401D-240D-412C-8738-D5BEF4C12E7F}"/>
            </a:ext>
          </a:extLst>
        </xdr:cNvPr>
        <xdr:cNvSpPr txBox="1"/>
      </xdr:nvSpPr>
      <xdr:spPr>
        <a:xfrm>
          <a:off x="13943514" y="7468431"/>
          <a:ext cx="1561432" cy="60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532314</xdr:colOff>
      <xdr:row>38</xdr:row>
      <xdr:rowOff>136007</xdr:rowOff>
    </xdr:from>
    <xdr:to>
      <xdr:col>25</xdr:col>
      <xdr:colOff>264946</xdr:colOff>
      <xdr:row>42</xdr:row>
      <xdr:rowOff>17671</xdr:rowOff>
    </xdr:to>
    <xdr:sp macro="" textlink="Processing!A17">
      <xdr:nvSpPr>
        <xdr:cNvPr id="103" name="TextBox 102">
          <a:extLst>
            <a:ext uri="{FF2B5EF4-FFF2-40B4-BE49-F238E27FC236}">
              <a16:creationId xmlns:a16="http://schemas.microsoft.com/office/drawing/2014/main" id="{23012C0A-3B9D-4046-810D-764FC4637889}"/>
            </a:ext>
          </a:extLst>
        </xdr:cNvPr>
        <xdr:cNvSpPr txBox="1"/>
      </xdr:nvSpPr>
      <xdr:spPr>
        <a:xfrm>
          <a:off x="13943514" y="8007467"/>
          <a:ext cx="1561432" cy="613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532314</xdr:colOff>
      <xdr:row>41</xdr:row>
      <xdr:rowOff>66851</xdr:rowOff>
    </xdr:from>
    <xdr:to>
      <xdr:col>25</xdr:col>
      <xdr:colOff>264946</xdr:colOff>
      <xdr:row>44</xdr:row>
      <xdr:rowOff>127810</xdr:rowOff>
    </xdr:to>
    <xdr:sp macro="" textlink="Processing!Q12">
      <xdr:nvSpPr>
        <xdr:cNvPr id="104" name="TextBox 103">
          <a:extLst>
            <a:ext uri="{FF2B5EF4-FFF2-40B4-BE49-F238E27FC236}">
              <a16:creationId xmlns:a16="http://schemas.microsoft.com/office/drawing/2014/main" id="{DD954D9D-3457-4AE9-8606-0E934EB6C1D3}"/>
            </a:ext>
          </a:extLst>
        </xdr:cNvPr>
        <xdr:cNvSpPr txBox="1"/>
      </xdr:nvSpPr>
      <xdr:spPr>
        <a:xfrm>
          <a:off x="13943514" y="8486951"/>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27</xdr:row>
      <xdr:rowOff>32270</xdr:rowOff>
    </xdr:from>
    <xdr:to>
      <xdr:col>27</xdr:col>
      <xdr:colOff>23539</xdr:colOff>
      <xdr:row>30</xdr:row>
      <xdr:rowOff>93231</xdr:rowOff>
    </xdr:to>
    <xdr:sp macro="" textlink="Processing!Q3">
      <xdr:nvSpPr>
        <xdr:cNvPr id="105" name="TextBox 104">
          <a:extLst>
            <a:ext uri="{FF2B5EF4-FFF2-40B4-BE49-F238E27FC236}">
              <a16:creationId xmlns:a16="http://schemas.microsoft.com/office/drawing/2014/main" id="{98ACFF1C-5261-4138-A435-5D343EE22BDB}"/>
            </a:ext>
          </a:extLst>
        </xdr:cNvPr>
        <xdr:cNvSpPr txBox="1"/>
      </xdr:nvSpPr>
      <xdr:spPr>
        <a:xfrm>
          <a:off x="14921307" y="5892050"/>
          <a:ext cx="1561432"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85EDBB-8098-4724-BD25-F1C1E1B593DB}" type="TxLink">
            <a:rPr lang="en-US" sz="1800" b="0" i="0" u="none" strike="noStrike">
              <a:solidFill>
                <a:schemeClr val="tx1">
                  <a:lumMod val="65000"/>
                  <a:lumOff val="35000"/>
                </a:schemeClr>
              </a:solidFill>
              <a:latin typeface="Calibri"/>
              <a:ea typeface="+mn-ea"/>
              <a:cs typeface="Calibri"/>
            </a:rPr>
            <a:pPr marL="0" indent="0" algn="r"/>
            <a:t> $31,211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30</xdr:row>
      <xdr:rowOff>2175</xdr:rowOff>
    </xdr:from>
    <xdr:to>
      <xdr:col>27</xdr:col>
      <xdr:colOff>23539</xdr:colOff>
      <xdr:row>33</xdr:row>
      <xdr:rowOff>63136</xdr:rowOff>
    </xdr:to>
    <xdr:sp macro="" textlink="Processing!I8">
      <xdr:nvSpPr>
        <xdr:cNvPr id="106" name="TextBox 105">
          <a:extLst>
            <a:ext uri="{FF2B5EF4-FFF2-40B4-BE49-F238E27FC236}">
              <a16:creationId xmlns:a16="http://schemas.microsoft.com/office/drawing/2014/main" id="{7B74234C-B9A1-491A-96D5-29EC89C3D916}"/>
            </a:ext>
          </a:extLst>
        </xdr:cNvPr>
        <xdr:cNvSpPr txBox="1"/>
      </xdr:nvSpPr>
      <xdr:spPr>
        <a:xfrm>
          <a:off x="14921307" y="6410595"/>
          <a:ext cx="1561432"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19BAA98-F607-42B3-AFBD-067987A7EB14}" type="TxLink">
            <a:rPr lang="en-US" sz="1800" b="0" i="0" u="none" strike="noStrike">
              <a:solidFill>
                <a:schemeClr val="tx1">
                  <a:lumMod val="65000"/>
                  <a:lumOff val="35000"/>
                </a:schemeClr>
              </a:solidFill>
              <a:latin typeface="Calibri"/>
              <a:ea typeface="+mn-ea"/>
              <a:cs typeface="Calibri"/>
            </a:rPr>
            <a:pPr marL="0" indent="0" algn="r"/>
            <a:t> $31,211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32</xdr:row>
      <xdr:rowOff>157137</xdr:rowOff>
    </xdr:from>
    <xdr:to>
      <xdr:col>27</xdr:col>
      <xdr:colOff>23539</xdr:colOff>
      <xdr:row>36</xdr:row>
      <xdr:rowOff>33040</xdr:rowOff>
    </xdr:to>
    <xdr:sp macro="" textlink="Processing!I9">
      <xdr:nvSpPr>
        <xdr:cNvPr id="107" name="TextBox 106">
          <a:extLst>
            <a:ext uri="{FF2B5EF4-FFF2-40B4-BE49-F238E27FC236}">
              <a16:creationId xmlns:a16="http://schemas.microsoft.com/office/drawing/2014/main" id="{73D879D2-2489-48F4-AAF3-C24E654545B2}"/>
            </a:ext>
          </a:extLst>
        </xdr:cNvPr>
        <xdr:cNvSpPr txBox="1"/>
      </xdr:nvSpPr>
      <xdr:spPr>
        <a:xfrm>
          <a:off x="14921307" y="6931317"/>
          <a:ext cx="1561432" cy="607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7EEEC4-F255-4913-978D-767BCC6DF669}" type="TxLink">
            <a:rPr lang="en-US" sz="1800" b="0" i="0" u="none" strike="noStrike">
              <a:solidFill>
                <a:schemeClr val="tx1">
                  <a:lumMod val="65000"/>
                  <a:lumOff val="35000"/>
                </a:schemeClr>
              </a:solidFill>
              <a:latin typeface="Calibri"/>
              <a:ea typeface="+mn-ea"/>
              <a:cs typeface="Calibri"/>
            </a:rPr>
            <a:pPr marL="0" indent="0" algn="r"/>
            <a:t> $24,837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35</xdr:row>
      <xdr:rowOff>127041</xdr:rowOff>
    </xdr:from>
    <xdr:to>
      <xdr:col>27</xdr:col>
      <xdr:colOff>23539</xdr:colOff>
      <xdr:row>39</xdr:row>
      <xdr:rowOff>2945</xdr:rowOff>
    </xdr:to>
    <xdr:sp macro="" textlink="Processing!I16">
      <xdr:nvSpPr>
        <xdr:cNvPr id="108" name="TextBox 107">
          <a:extLst>
            <a:ext uri="{FF2B5EF4-FFF2-40B4-BE49-F238E27FC236}">
              <a16:creationId xmlns:a16="http://schemas.microsoft.com/office/drawing/2014/main" id="{F265DC05-FE9A-400D-ACAD-B16C2A4F7F77}"/>
            </a:ext>
          </a:extLst>
        </xdr:cNvPr>
        <xdr:cNvSpPr txBox="1"/>
      </xdr:nvSpPr>
      <xdr:spPr>
        <a:xfrm>
          <a:off x="14921307" y="7449861"/>
          <a:ext cx="1561432" cy="60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6FE1E81-5E66-4F38-9738-5EC381375F37}" type="TxLink">
            <a:rPr lang="en-US" sz="1800" b="0" i="0" u="none" strike="noStrike">
              <a:solidFill>
                <a:schemeClr val="tx1">
                  <a:lumMod val="65000"/>
                  <a:lumOff val="35000"/>
                </a:schemeClr>
              </a:solidFill>
              <a:latin typeface="Calibri"/>
              <a:ea typeface="+mn-ea"/>
              <a:cs typeface="Calibri"/>
            </a:rPr>
            <a:pPr marL="0" indent="0" algn="r"/>
            <a:t> $89,000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38</xdr:row>
      <xdr:rowOff>96946</xdr:rowOff>
    </xdr:from>
    <xdr:to>
      <xdr:col>27</xdr:col>
      <xdr:colOff>23539</xdr:colOff>
      <xdr:row>41</xdr:row>
      <xdr:rowOff>157906</xdr:rowOff>
    </xdr:to>
    <xdr:sp macro="" textlink="Processing!C27">
      <xdr:nvSpPr>
        <xdr:cNvPr id="109" name="TextBox 108">
          <a:extLst>
            <a:ext uri="{FF2B5EF4-FFF2-40B4-BE49-F238E27FC236}">
              <a16:creationId xmlns:a16="http://schemas.microsoft.com/office/drawing/2014/main" id="{E5B68609-FBA7-4BEB-B1A5-AFF8BFDE70A2}"/>
            </a:ext>
          </a:extLst>
        </xdr:cNvPr>
        <xdr:cNvSpPr txBox="1"/>
      </xdr:nvSpPr>
      <xdr:spPr>
        <a:xfrm>
          <a:off x="14921307" y="7968406"/>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C73016E-6BF2-4111-A5E8-85758A1BCECB}" type="TxLink">
            <a:rPr lang="en-US" sz="1800" b="0" i="0" u="none" strike="noStrike">
              <a:solidFill>
                <a:schemeClr val="tx1">
                  <a:lumMod val="65000"/>
                  <a:lumOff val="35000"/>
                </a:schemeClr>
              </a:solidFill>
              <a:latin typeface="Calibri"/>
              <a:ea typeface="+mn-ea"/>
              <a:cs typeface="Calibri"/>
            </a:rPr>
            <a:pPr marL="0" indent="0" algn="r"/>
            <a:t> $66,942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290907</xdr:colOff>
      <xdr:row>41</xdr:row>
      <xdr:rowOff>66849</xdr:rowOff>
    </xdr:from>
    <xdr:to>
      <xdr:col>27</xdr:col>
      <xdr:colOff>23539</xdr:colOff>
      <xdr:row>44</xdr:row>
      <xdr:rowOff>127810</xdr:rowOff>
    </xdr:to>
    <xdr:sp macro="" textlink="Processing!T14">
      <xdr:nvSpPr>
        <xdr:cNvPr id="110" name="TextBox 109">
          <a:extLst>
            <a:ext uri="{FF2B5EF4-FFF2-40B4-BE49-F238E27FC236}">
              <a16:creationId xmlns:a16="http://schemas.microsoft.com/office/drawing/2014/main" id="{C4629E48-CAB8-4BDD-B4FE-52AA362722E2}"/>
            </a:ext>
          </a:extLst>
        </xdr:cNvPr>
        <xdr:cNvSpPr txBox="1"/>
      </xdr:nvSpPr>
      <xdr:spPr>
        <a:xfrm>
          <a:off x="14921307" y="8486949"/>
          <a:ext cx="1561432"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4F8098-E3C2-4E30-8797-1AD73E6C253F}" type="TxLink">
            <a:rPr lang="en-US" sz="1800" b="0" i="0" u="none" strike="noStrike">
              <a:solidFill>
                <a:schemeClr val="tx1">
                  <a:lumMod val="65000"/>
                  <a:lumOff val="35000"/>
                </a:schemeClr>
              </a:solidFill>
              <a:latin typeface="Calibri"/>
              <a:ea typeface="+mn-ea"/>
              <a:cs typeface="Calibri"/>
            </a:rPr>
            <a:pPr marL="0" indent="0" algn="r"/>
            <a:t> $64,665 </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123779</xdr:colOff>
      <xdr:row>40</xdr:row>
      <xdr:rowOff>153294</xdr:rowOff>
    </xdr:from>
    <xdr:to>
      <xdr:col>19</xdr:col>
      <xdr:colOff>466011</xdr:colOff>
      <xdr:row>44</xdr:row>
      <xdr:rowOff>34959</xdr:rowOff>
    </xdr:to>
    <xdr:sp macro="" textlink="Processing!Q14">
      <xdr:nvSpPr>
        <xdr:cNvPr id="111" name="TextBox 110">
          <a:extLst>
            <a:ext uri="{FF2B5EF4-FFF2-40B4-BE49-F238E27FC236}">
              <a16:creationId xmlns:a16="http://schemas.microsoft.com/office/drawing/2014/main" id="{FA9898CF-3101-41E0-9493-806D3C96E806}"/>
            </a:ext>
          </a:extLst>
        </xdr:cNvPr>
        <xdr:cNvSpPr txBox="1"/>
      </xdr:nvSpPr>
      <xdr:spPr>
        <a:xfrm>
          <a:off x="10486979" y="839051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373911-7F59-49B6-8F84-B9D59C933CA6}" type="TxLink">
            <a:rPr lang="en-US" sz="1800" b="0" i="0" u="none" strike="noStrike">
              <a:solidFill>
                <a:schemeClr val="tx1">
                  <a:lumMod val="65000"/>
                  <a:lumOff val="35000"/>
                </a:schemeClr>
              </a:solidFill>
              <a:latin typeface="Calibri"/>
              <a:ea typeface="+mn-ea"/>
              <a:cs typeface="Calibri"/>
            </a:rPr>
            <a:pPr marL="0" indent="0" algn="ctr"/>
            <a:t> $2,17,000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348340</xdr:colOff>
      <xdr:row>27</xdr:row>
      <xdr:rowOff>174172</xdr:rowOff>
    </xdr:from>
    <xdr:to>
      <xdr:col>18</xdr:col>
      <xdr:colOff>355960</xdr:colOff>
      <xdr:row>32</xdr:row>
      <xdr:rowOff>71847</xdr:rowOff>
    </xdr:to>
    <xdr:sp macro="" textlink="Processing!T15">
      <xdr:nvSpPr>
        <xdr:cNvPr id="112" name="TextBox 111">
          <a:extLst>
            <a:ext uri="{FF2B5EF4-FFF2-40B4-BE49-F238E27FC236}">
              <a16:creationId xmlns:a16="http://schemas.microsoft.com/office/drawing/2014/main" id="{B99DD7F3-0F19-467D-8324-1EC5640E8818}"/>
            </a:ext>
          </a:extLst>
        </xdr:cNvPr>
        <xdr:cNvSpPr txBox="1"/>
      </xdr:nvSpPr>
      <xdr:spPr>
        <a:xfrm>
          <a:off x="10711540" y="6033952"/>
          <a:ext cx="617220" cy="81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440D344-7CD4-4678-973E-ED9AD2AB6CA5}" type="TxLink">
            <a:rPr lang="en-US" sz="900" b="0" i="0" u="none" strike="noStrike">
              <a:solidFill>
                <a:schemeClr val="tx1">
                  <a:lumMod val="65000"/>
                  <a:lumOff val="35000"/>
                </a:schemeClr>
              </a:solidFill>
              <a:latin typeface="Calibri"/>
              <a:cs typeface="Calibri"/>
            </a:rPr>
            <a:pPr algn="r"/>
            <a:t>Goal  1
Goal  2
Goal  3
Goal  4</a:t>
          </a:fld>
          <a:endParaRPr lang="ru-RU" sz="600">
            <a:solidFill>
              <a:schemeClr val="tx1">
                <a:lumMod val="65000"/>
                <a:lumOff val="35000"/>
              </a:schemeClr>
            </a:solidFill>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113" name="TextBox 112">
          <a:extLst>
            <a:ext uri="{FF2B5EF4-FFF2-40B4-BE49-F238E27FC236}">
              <a16:creationId xmlns:a16="http://schemas.microsoft.com/office/drawing/2014/main" id="{FC9C6E02-8790-4281-A75A-80903FA22123}"/>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565739</xdr:colOff>
      <xdr:row>35</xdr:row>
      <xdr:rowOff>84714</xdr:rowOff>
    </xdr:from>
    <xdr:to>
      <xdr:col>15</xdr:col>
      <xdr:colOff>298371</xdr:colOff>
      <xdr:row>38</xdr:row>
      <xdr:rowOff>149259</xdr:rowOff>
    </xdr:to>
    <xdr:sp macro="" textlink="Processing!C27">
      <xdr:nvSpPr>
        <xdr:cNvPr id="114" name="TextBox 113">
          <a:extLst>
            <a:ext uri="{FF2B5EF4-FFF2-40B4-BE49-F238E27FC236}">
              <a16:creationId xmlns:a16="http://schemas.microsoft.com/office/drawing/2014/main" id="{13D2A550-7EAA-48FB-BF00-6BA57C1BD30B}"/>
            </a:ext>
          </a:extLst>
        </xdr:cNvPr>
        <xdr:cNvSpPr txBox="1"/>
      </xdr:nvSpPr>
      <xdr:spPr>
        <a:xfrm>
          <a:off x="7880939" y="740753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D8CD37-B04E-4BB8-BEF3-DC4AFCDD376D}" type="TxLink">
            <a:rPr lang="en-US" sz="1800" b="0" i="0" u="none" strike="noStrike">
              <a:solidFill>
                <a:schemeClr val="tx1">
                  <a:lumMod val="65000"/>
                  <a:lumOff val="35000"/>
                </a:schemeClr>
              </a:solidFill>
              <a:latin typeface="Calibri"/>
              <a:ea typeface="+mn-ea"/>
              <a:cs typeface="Calibri"/>
            </a:rPr>
            <a:pPr marL="0" indent="0" algn="ctr"/>
            <a:t> $66,942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565739</xdr:colOff>
      <xdr:row>24</xdr:row>
      <xdr:rowOff>61854</xdr:rowOff>
    </xdr:from>
    <xdr:to>
      <xdr:col>15</xdr:col>
      <xdr:colOff>298371</xdr:colOff>
      <xdr:row>27</xdr:row>
      <xdr:rowOff>126399</xdr:rowOff>
    </xdr:to>
    <xdr:sp macro="" textlink="Processing!I16">
      <xdr:nvSpPr>
        <xdr:cNvPr id="115" name="TextBox 114">
          <a:extLst>
            <a:ext uri="{FF2B5EF4-FFF2-40B4-BE49-F238E27FC236}">
              <a16:creationId xmlns:a16="http://schemas.microsoft.com/office/drawing/2014/main" id="{000D7EF7-AC90-4540-87F8-149BD3CF3E8B}"/>
            </a:ext>
          </a:extLst>
        </xdr:cNvPr>
        <xdr:cNvSpPr txBox="1"/>
      </xdr:nvSpPr>
      <xdr:spPr>
        <a:xfrm>
          <a:off x="7880939" y="5372994"/>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5136C5-0658-4752-B860-0A8364BCB41F}" type="TxLink">
            <a:rPr lang="en-US" sz="1800" b="0" i="0" u="none" strike="noStrike">
              <a:solidFill>
                <a:schemeClr val="tx1">
                  <a:lumMod val="65000"/>
                  <a:lumOff val="35000"/>
                </a:schemeClr>
              </a:solidFill>
              <a:latin typeface="Calibri"/>
              <a:ea typeface="+mn-ea"/>
              <a:cs typeface="Calibri"/>
            </a:rPr>
            <a:pPr marL="0" indent="0" algn="ctr"/>
            <a:t> $89,000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313319</xdr:colOff>
      <xdr:row>0</xdr:row>
      <xdr:rowOff>257668</xdr:rowOff>
    </xdr:from>
    <xdr:to>
      <xdr:col>3</xdr:col>
      <xdr:colOff>45951</xdr:colOff>
      <xdr:row>0</xdr:row>
      <xdr:rowOff>873800</xdr:rowOff>
    </xdr:to>
    <xdr:sp macro="" textlink="Processing!F2">
      <xdr:nvSpPr>
        <xdr:cNvPr id="116" name="TextBox 115">
          <a:extLst>
            <a:ext uri="{FF2B5EF4-FFF2-40B4-BE49-F238E27FC236}">
              <a16:creationId xmlns:a16="http://schemas.microsoft.com/office/drawing/2014/main" id="{15711BAC-E58A-4090-BC95-CA724A6907B2}"/>
            </a:ext>
          </a:extLst>
        </xdr:cNvPr>
        <xdr:cNvSpPr txBox="1"/>
      </xdr:nvSpPr>
      <xdr:spPr>
        <a:xfrm>
          <a:off x="313319"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5</xdr:col>
      <xdr:colOff>502024</xdr:colOff>
      <xdr:row>31</xdr:row>
      <xdr:rowOff>8965</xdr:rowOff>
    </xdr:from>
    <xdr:to>
      <xdr:col>7</xdr:col>
      <xdr:colOff>573264</xdr:colOff>
      <xdr:row>34</xdr:row>
      <xdr:rowOff>69924</xdr:rowOff>
    </xdr:to>
    <xdr:sp macro="" textlink="Processing!Q7">
      <xdr:nvSpPr>
        <xdr:cNvPr id="117" name="TextBox 116">
          <a:extLst>
            <a:ext uri="{FF2B5EF4-FFF2-40B4-BE49-F238E27FC236}">
              <a16:creationId xmlns:a16="http://schemas.microsoft.com/office/drawing/2014/main" id="{A538A49D-F4BE-4887-A020-67A19701545E}"/>
            </a:ext>
          </a:extLst>
        </xdr:cNvPr>
        <xdr:cNvSpPr txBox="1"/>
      </xdr:nvSpPr>
      <xdr:spPr>
        <a:xfrm>
          <a:off x="3550024" y="6600265"/>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B0666-B243-4377-AC13-F7942F964248}" type="TxLink">
            <a:rPr lang="en-US" sz="900" b="0" i="0" u="none" strike="noStrike">
              <a:solidFill>
                <a:schemeClr val="tx1">
                  <a:lumMod val="65000"/>
                  <a:lumOff val="35000"/>
                </a:schemeClr>
              </a:solidFill>
              <a:latin typeface="Calibri"/>
              <a:ea typeface="+mn-ea"/>
              <a:cs typeface="Calibri"/>
            </a:rPr>
            <a:pPr marL="0" indent="0" algn="ctr"/>
            <a:t>Used Budget</a:t>
          </a:fld>
          <a:endParaRPr lang="ru-RU" sz="900" b="0" i="0" u="none" strike="noStrike">
            <a:solidFill>
              <a:schemeClr val="tx1">
                <a:lumMod val="65000"/>
                <a:lumOff val="35000"/>
              </a:schemeClr>
            </a:solidFill>
            <a:latin typeface="Calibri"/>
            <a:ea typeface="+mn-ea"/>
            <a:cs typeface="Calibri"/>
          </a:endParaRPr>
        </a:p>
      </xdr:txBody>
    </xdr:sp>
    <xdr:clientData/>
  </xdr:twoCellAnchor>
  <xdr:twoCellAnchor>
    <xdr:from>
      <xdr:col>18</xdr:col>
      <xdr:colOff>161366</xdr:colOff>
      <xdr:row>10</xdr:row>
      <xdr:rowOff>89647</xdr:rowOff>
    </xdr:from>
    <xdr:to>
      <xdr:col>20</xdr:col>
      <xdr:colOff>232606</xdr:colOff>
      <xdr:row>13</xdr:row>
      <xdr:rowOff>150607</xdr:rowOff>
    </xdr:to>
    <xdr:sp macro="" textlink="Processing!C3">
      <xdr:nvSpPr>
        <xdr:cNvPr id="118" name="TextBox 117">
          <a:extLst>
            <a:ext uri="{FF2B5EF4-FFF2-40B4-BE49-F238E27FC236}">
              <a16:creationId xmlns:a16="http://schemas.microsoft.com/office/drawing/2014/main" id="{D783B362-D412-4A53-9317-4BA5994A7BF9}"/>
            </a:ext>
          </a:extLst>
        </xdr:cNvPr>
        <xdr:cNvSpPr txBox="1"/>
      </xdr:nvSpPr>
      <xdr:spPr>
        <a:xfrm>
          <a:off x="11134166" y="2840467"/>
          <a:ext cx="12904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61C672-8702-45B0-8F1E-E48D610B106C}" type="TxLink">
            <a:rPr lang="en-US" sz="900" b="0" i="0" u="none" strike="noStrike">
              <a:solidFill>
                <a:schemeClr val="tx1">
                  <a:lumMod val="65000"/>
                  <a:lumOff val="35000"/>
                </a:schemeClr>
              </a:solidFill>
              <a:latin typeface="Calibri"/>
              <a:ea typeface="+mn-ea"/>
              <a:cs typeface="Calibri"/>
            </a:rPr>
            <a:pPr marL="0" indent="0" algn="ctr"/>
            <a:t>Income</a:t>
          </a:fld>
          <a:endParaRPr lang="ru-RU" sz="900" b="0" i="0" u="none" strike="noStrike">
            <a:solidFill>
              <a:schemeClr val="tx1">
                <a:lumMod val="65000"/>
                <a:lumOff val="35000"/>
              </a:schemeClr>
            </a:solidFill>
            <a:latin typeface="Calibri"/>
            <a:ea typeface="+mn-ea"/>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3E7DCE74-53D7-45CD-9241-2CADF68E78E0}"/>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C881E2D3-EB72-4D55-9B62-7A234C317F11}"/>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0DA809CE-C4C3-43E6-A6F6-D0B3457AA42A}"/>
            </a:ext>
          </a:extLst>
        </xdr:cNvPr>
        <xdr:cNvSpPr/>
      </xdr:nvSpPr>
      <xdr:spPr>
        <a:xfrm>
          <a:off x="2545976" y="1981199"/>
          <a:ext cx="10309412" cy="4284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6" name="Rectangle: Rounded Corners 5">
          <a:extLst>
            <a:ext uri="{FF2B5EF4-FFF2-40B4-BE49-F238E27FC236}">
              <a16:creationId xmlns:a16="http://schemas.microsoft.com/office/drawing/2014/main" id="{48F72167-C517-4801-85FE-8E8FEBDDE28E}"/>
            </a:ext>
          </a:extLst>
        </xdr:cNvPr>
        <xdr:cNvSpPr/>
      </xdr:nvSpPr>
      <xdr:spPr>
        <a:xfrm>
          <a:off x="13106400" y="5382859"/>
          <a:ext cx="3630706" cy="382254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8" name="Rectangle: Rounded Corners 7">
          <a:extLst>
            <a:ext uri="{FF2B5EF4-FFF2-40B4-BE49-F238E27FC236}">
              <a16:creationId xmlns:a16="http://schemas.microsoft.com/office/drawing/2014/main" id="{A274C0B7-F60C-4890-926B-9DB5BC36852F}"/>
            </a:ext>
          </a:extLst>
        </xdr:cNvPr>
        <xdr:cNvSpPr/>
      </xdr:nvSpPr>
      <xdr:spPr>
        <a:xfrm>
          <a:off x="2545976" y="6525386"/>
          <a:ext cx="10310400" cy="2520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10" name="Rectangle: Rounded Corners 9">
          <a:extLst>
            <a:ext uri="{FF2B5EF4-FFF2-40B4-BE49-F238E27FC236}">
              <a16:creationId xmlns:a16="http://schemas.microsoft.com/office/drawing/2014/main" id="{DD18DBB5-F3A5-43AE-9777-DF0D44879F34}"/>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11" name="Rectangle: Rounded Corners 10">
          <a:extLst>
            <a:ext uri="{FF2B5EF4-FFF2-40B4-BE49-F238E27FC236}">
              <a16:creationId xmlns:a16="http://schemas.microsoft.com/office/drawing/2014/main" id="{CB1FDE37-6616-4C83-9DD1-28FB5B1385F3}"/>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12" name="Group 11">
          <a:extLst>
            <a:ext uri="{FF2B5EF4-FFF2-40B4-BE49-F238E27FC236}">
              <a16:creationId xmlns:a16="http://schemas.microsoft.com/office/drawing/2014/main" id="{FCAF71C6-5CAB-40A7-B811-608DE8C6535E}"/>
            </a:ext>
          </a:extLst>
        </xdr:cNvPr>
        <xdr:cNvGrpSpPr/>
      </xdr:nvGrpSpPr>
      <xdr:grpSpPr>
        <a:xfrm>
          <a:off x="14957752" y="1331318"/>
          <a:ext cx="221099" cy="208410"/>
          <a:chOff x="6535559" y="690283"/>
          <a:chExt cx="274908" cy="248639"/>
        </a:xfrm>
      </xdr:grpSpPr>
      <xdr:sp macro="" textlink="">
        <xdr:nvSpPr>
          <xdr:cNvPr id="13" name="Moon">
            <a:extLst>
              <a:ext uri="{FF2B5EF4-FFF2-40B4-BE49-F238E27FC236}">
                <a16:creationId xmlns:a16="http://schemas.microsoft.com/office/drawing/2014/main" id="{60D70703-6FDC-04A5-A0F5-0B743C6AC962}"/>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 name="Big Star">
            <a:extLst>
              <a:ext uri="{FF2B5EF4-FFF2-40B4-BE49-F238E27FC236}">
                <a16:creationId xmlns:a16="http://schemas.microsoft.com/office/drawing/2014/main" id="{887DE66D-4107-5A31-706D-942E23DC2ABC}"/>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 name="Star">
            <a:extLst>
              <a:ext uri="{FF2B5EF4-FFF2-40B4-BE49-F238E27FC236}">
                <a16:creationId xmlns:a16="http://schemas.microsoft.com/office/drawing/2014/main" id="{D37EF9EF-E5FB-EAE9-822A-B1F8BCA545EF}"/>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6" name="Группа 7203">
          <a:hlinkClick xmlns:r="http://schemas.openxmlformats.org/officeDocument/2006/relationships" r:id="rId1"/>
          <a:extLst>
            <a:ext uri="{FF2B5EF4-FFF2-40B4-BE49-F238E27FC236}">
              <a16:creationId xmlns:a16="http://schemas.microsoft.com/office/drawing/2014/main" id="{EC222A5B-4996-44E0-9CD3-90C3E9E49E83}"/>
            </a:ext>
          </a:extLst>
        </xdr:cNvPr>
        <xdr:cNvGrpSpPr/>
      </xdr:nvGrpSpPr>
      <xdr:grpSpPr>
        <a:xfrm>
          <a:off x="13922564" y="1331318"/>
          <a:ext cx="208465" cy="208410"/>
          <a:chOff x="14630400" y="0"/>
          <a:chExt cx="1320905" cy="1291901"/>
        </a:xfrm>
        <a:effectLst/>
      </xdr:grpSpPr>
      <xdr:sp macro="" textlink="">
        <xdr:nvSpPr>
          <xdr:cNvPr id="17" name="Lights">
            <a:extLst>
              <a:ext uri="{FF2B5EF4-FFF2-40B4-BE49-F238E27FC236}">
                <a16:creationId xmlns:a16="http://schemas.microsoft.com/office/drawing/2014/main" id="{70475AB0-6EB3-8DE3-A55A-AC8D9AF4A32F}"/>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Sun">
            <a:extLst>
              <a:ext uri="{FF2B5EF4-FFF2-40B4-BE49-F238E27FC236}">
                <a16:creationId xmlns:a16="http://schemas.microsoft.com/office/drawing/2014/main" id="{7937E0D7-DEEA-68E5-D226-2FA68B611AB5}"/>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23" name="Month 2">
              <a:extLst>
                <a:ext uri="{FF2B5EF4-FFF2-40B4-BE49-F238E27FC236}">
                  <a16:creationId xmlns:a16="http://schemas.microsoft.com/office/drawing/2014/main" id="{64CECC95-EACB-4F12-B9BA-9F1F7A78ECC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576479</xdr:colOff>
      <xdr:row>6</xdr:row>
      <xdr:rowOff>107578</xdr:rowOff>
    </xdr:from>
    <xdr:to>
      <xdr:col>14</xdr:col>
      <xdr:colOff>51050</xdr:colOff>
      <xdr:row>29</xdr:row>
      <xdr:rowOff>152399</xdr:rowOff>
    </xdr:to>
    <xdr:grpSp>
      <xdr:nvGrpSpPr>
        <xdr:cNvPr id="24" name="Group 23">
          <a:extLst>
            <a:ext uri="{FF2B5EF4-FFF2-40B4-BE49-F238E27FC236}">
              <a16:creationId xmlns:a16="http://schemas.microsoft.com/office/drawing/2014/main" id="{3F12DE6D-5FBF-4A37-BB2B-2E1B1588D203}"/>
            </a:ext>
          </a:extLst>
        </xdr:cNvPr>
        <xdr:cNvGrpSpPr/>
      </xdr:nvGrpSpPr>
      <xdr:grpSpPr>
        <a:xfrm>
          <a:off x="2357778" y="2136279"/>
          <a:ext cx="6005999" cy="4312516"/>
          <a:chOff x="1909482" y="5641362"/>
          <a:chExt cx="4572000" cy="3181831"/>
        </a:xfrm>
      </xdr:grpSpPr>
      <xdr:sp macro="" textlink="">
        <xdr:nvSpPr>
          <xdr:cNvPr id="25" name="Oval 24">
            <a:extLst>
              <a:ext uri="{FF2B5EF4-FFF2-40B4-BE49-F238E27FC236}">
                <a16:creationId xmlns:a16="http://schemas.microsoft.com/office/drawing/2014/main" id="{CABD18F2-15D5-F2D4-0FC9-C7785DB46023}"/>
              </a:ext>
            </a:extLst>
          </xdr:cNvPr>
          <xdr:cNvSpPr/>
        </xdr:nvSpPr>
        <xdr:spPr>
          <a:xfrm>
            <a:off x="2773906" y="5765539"/>
            <a:ext cx="2843153" cy="2933478"/>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6" name="Circle: Hollow 25">
            <a:extLst>
              <a:ext uri="{FF2B5EF4-FFF2-40B4-BE49-F238E27FC236}">
                <a16:creationId xmlns:a16="http://schemas.microsoft.com/office/drawing/2014/main" id="{957B304F-53B1-1FC5-A425-162B2A8E4E91}"/>
              </a:ext>
            </a:extLst>
          </xdr:cNvPr>
          <xdr:cNvSpPr/>
        </xdr:nvSpPr>
        <xdr:spPr>
          <a:xfrm>
            <a:off x="3375211" y="6385947"/>
            <a:ext cx="1640543" cy="1692662"/>
          </a:xfrm>
          <a:prstGeom prst="donut">
            <a:avLst>
              <a:gd name="adj" fmla="val 2687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27" name="Chart 26">
            <a:extLst>
              <a:ext uri="{FF2B5EF4-FFF2-40B4-BE49-F238E27FC236}">
                <a16:creationId xmlns:a16="http://schemas.microsoft.com/office/drawing/2014/main" id="{F667DE7E-AE6C-5F79-C801-027C7ABED2FE}"/>
              </a:ext>
            </a:extLst>
          </xdr:cNvPr>
          <xdr:cNvGraphicFramePr>
            <a:graphicFrameLocks/>
          </xdr:cNvGraphicFramePr>
        </xdr:nvGraphicFramePr>
        <xdr:xfrm>
          <a:off x="1909482" y="5817102"/>
          <a:ext cx="4572000" cy="28303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8" name="Circle: Hollow 27">
            <a:extLst>
              <a:ext uri="{FF2B5EF4-FFF2-40B4-BE49-F238E27FC236}">
                <a16:creationId xmlns:a16="http://schemas.microsoft.com/office/drawing/2014/main" id="{7FE04025-6998-B095-E34C-F1CC5CEBD375}"/>
              </a:ext>
            </a:extLst>
          </xdr:cNvPr>
          <xdr:cNvSpPr/>
        </xdr:nvSpPr>
        <xdr:spPr>
          <a:xfrm>
            <a:off x="2653553" y="5641362"/>
            <a:ext cx="3083859" cy="3181831"/>
          </a:xfrm>
          <a:prstGeom prst="donut">
            <a:avLst>
              <a:gd name="adj" fmla="val 13953"/>
            </a:avLst>
          </a:prstGeom>
          <a:solidFill>
            <a:srgbClr val="242732"/>
          </a:solidFill>
          <a:ln>
            <a:noFill/>
          </a:ln>
          <a:effectLst>
            <a:outerShdw blurRad="63500" sx="96000" sy="96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29" name="Oval 28">
            <a:extLst>
              <a:ext uri="{FF2B5EF4-FFF2-40B4-BE49-F238E27FC236}">
                <a16:creationId xmlns:a16="http://schemas.microsoft.com/office/drawing/2014/main" id="{D2307F9F-248B-DA07-3F34-976EA6BC0E0B}"/>
              </a:ext>
            </a:extLst>
          </xdr:cNvPr>
          <xdr:cNvSpPr/>
        </xdr:nvSpPr>
        <xdr:spPr>
          <a:xfrm>
            <a:off x="3680011" y="6700430"/>
            <a:ext cx="1030942" cy="1063694"/>
          </a:xfrm>
          <a:prstGeom prst="ellipse">
            <a:avLst/>
          </a:prstGeom>
          <a:solidFill>
            <a:srgbClr val="24273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200">
              <a:solidFill>
                <a:schemeClr val="bg1"/>
              </a:solidFill>
            </a:endParaRPr>
          </a:p>
        </xdr:txBody>
      </xdr:sp>
      <xdr:sp macro="" textlink="Processing!Q8">
        <xdr:nvSpPr>
          <xdr:cNvPr id="30" name="TextBox 29">
            <a:extLst>
              <a:ext uri="{FF2B5EF4-FFF2-40B4-BE49-F238E27FC236}">
                <a16:creationId xmlns:a16="http://schemas.microsoft.com/office/drawing/2014/main" id="{328EAFE7-2938-DD62-E7F4-8F22000FCD70}"/>
              </a:ext>
            </a:extLst>
          </xdr:cNvPr>
          <xdr:cNvSpPr txBox="1"/>
        </xdr:nvSpPr>
        <xdr:spPr>
          <a:xfrm>
            <a:off x="3724835" y="6999744"/>
            <a:ext cx="941294" cy="49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A86671-B5DD-46DC-9023-EEDEE0458EB9}" type="TxLink">
              <a:rPr lang="en-US" sz="2800" b="0" i="0" u="none" strike="noStrike">
                <a:solidFill>
                  <a:schemeClr val="bg1"/>
                </a:solidFill>
                <a:latin typeface="Calibri"/>
                <a:cs typeface="Calibri"/>
              </a:rPr>
              <a:pPr algn="ctr"/>
              <a:t>80%</a:t>
            </a:fld>
            <a:endParaRPr lang="ru-RU" sz="2800">
              <a:solidFill>
                <a:schemeClr val="bg1"/>
              </a:solidFill>
            </a:endParaRPr>
          </a:p>
        </xdr:txBody>
      </xdr:sp>
    </xdr:grpSp>
    <xdr:clientData/>
  </xdr:twoCellAnchor>
  <xdr:twoCellAnchor>
    <xdr:from>
      <xdr:col>4</xdr:col>
      <xdr:colOff>385036</xdr:colOff>
      <xdr:row>6</xdr:row>
      <xdr:rowOff>27788</xdr:rowOff>
    </xdr:from>
    <xdr:to>
      <xdr:col>7</xdr:col>
      <xdr:colOff>117668</xdr:colOff>
      <xdr:row>9</xdr:row>
      <xdr:rowOff>88747</xdr:rowOff>
    </xdr:to>
    <xdr:sp macro="" textlink="Processing!N1">
      <xdr:nvSpPr>
        <xdr:cNvPr id="33" name="TextBox 32">
          <a:extLst>
            <a:ext uri="{FF2B5EF4-FFF2-40B4-BE49-F238E27FC236}">
              <a16:creationId xmlns:a16="http://schemas.microsoft.com/office/drawing/2014/main" id="{EA808F00-10ED-4F5B-97D3-3F367FB87A44}"/>
            </a:ext>
          </a:extLst>
        </xdr:cNvPr>
        <xdr:cNvSpPr txBox="1"/>
      </xdr:nvSpPr>
      <xdr:spPr>
        <a:xfrm>
          <a:off x="2823436" y="202691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A2BCA9-5693-4D96-BCAF-D47D631B4DD4}" type="TxLink">
            <a:rPr lang="en-US" sz="1400" b="1" i="0" u="none" strike="noStrike">
              <a:solidFill>
                <a:schemeClr val="bg1"/>
              </a:solidFill>
              <a:latin typeface="Calibri"/>
              <a:ea typeface="+mn-ea"/>
              <a:cs typeface="Calibri"/>
            </a:rPr>
            <a:pPr marL="0" indent="0" algn="l"/>
            <a:t>Budget Plan</a:t>
          </a:fld>
          <a:endParaRPr lang="ru-RU" sz="2800" b="0" i="0" u="none" strike="noStrike">
            <a:solidFill>
              <a:schemeClr val="bg1"/>
            </a:solidFill>
            <a:latin typeface="Calibri"/>
            <a:ea typeface="+mn-ea"/>
            <a:cs typeface="Calibri"/>
          </a:endParaRPr>
        </a:p>
      </xdr:txBody>
    </xdr:sp>
    <xdr:clientData/>
  </xdr:twoCellAnchor>
  <xdr:twoCellAnchor>
    <xdr:from>
      <xdr:col>0</xdr:col>
      <xdr:colOff>8966</xdr:colOff>
      <xdr:row>10</xdr:row>
      <xdr:rowOff>97575</xdr:rowOff>
    </xdr:from>
    <xdr:to>
      <xdr:col>3</xdr:col>
      <xdr:colOff>518160</xdr:colOff>
      <xdr:row>13</xdr:row>
      <xdr:rowOff>17175</xdr:rowOff>
    </xdr:to>
    <xdr:sp macro="" textlink="">
      <xdr:nvSpPr>
        <xdr:cNvPr id="34" name="Freeform: Shape 33">
          <a:extLst>
            <a:ext uri="{FF2B5EF4-FFF2-40B4-BE49-F238E27FC236}">
              <a16:creationId xmlns:a16="http://schemas.microsoft.com/office/drawing/2014/main" id="{E55983F3-FECB-4D70-999F-139CBA277647}"/>
            </a:ext>
          </a:extLst>
        </xdr:cNvPr>
        <xdr:cNvSpPr/>
      </xdr:nvSpPr>
      <xdr:spPr>
        <a:xfrm>
          <a:off x="8966" y="2813881"/>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35" name="TextBox 34">
          <a:hlinkClick xmlns:r="http://schemas.openxmlformats.org/officeDocument/2006/relationships" r:id="rId3"/>
          <a:extLst>
            <a:ext uri="{FF2B5EF4-FFF2-40B4-BE49-F238E27FC236}">
              <a16:creationId xmlns:a16="http://schemas.microsoft.com/office/drawing/2014/main" id="{3D9EAD4D-3814-456B-96BF-FF1ADCF240E4}"/>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36" name="TextBox 35">
          <a:extLst>
            <a:ext uri="{FF2B5EF4-FFF2-40B4-BE49-F238E27FC236}">
              <a16:creationId xmlns:a16="http://schemas.microsoft.com/office/drawing/2014/main" id="{850A07B0-EEAE-452A-A0B0-FF36D2151804}"/>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37" name="TextBox 36">
          <a:hlinkClick xmlns:r="http://schemas.openxmlformats.org/officeDocument/2006/relationships" r:id="rId4"/>
          <a:extLst>
            <a:ext uri="{FF2B5EF4-FFF2-40B4-BE49-F238E27FC236}">
              <a16:creationId xmlns:a16="http://schemas.microsoft.com/office/drawing/2014/main" id="{1AA9FC04-EF64-4713-8C21-E4E2AB7485BB}"/>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38" name="TextBox 37">
          <a:hlinkClick xmlns:r="http://schemas.openxmlformats.org/officeDocument/2006/relationships" r:id="rId5"/>
          <a:extLst>
            <a:ext uri="{FF2B5EF4-FFF2-40B4-BE49-F238E27FC236}">
              <a16:creationId xmlns:a16="http://schemas.microsoft.com/office/drawing/2014/main" id="{189B2D94-572B-40ED-B006-653DF0E355FA}"/>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9" name="TextBox 38">
          <a:hlinkClick xmlns:r="http://schemas.openxmlformats.org/officeDocument/2006/relationships" r:id="rId6"/>
          <a:extLst>
            <a:ext uri="{FF2B5EF4-FFF2-40B4-BE49-F238E27FC236}">
              <a16:creationId xmlns:a16="http://schemas.microsoft.com/office/drawing/2014/main" id="{7AEADE4B-FBA3-441F-9D04-CE96F915E7AB}"/>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40" name="TextBox 39">
          <a:hlinkClick xmlns:r="http://schemas.openxmlformats.org/officeDocument/2006/relationships" r:id="rId7"/>
          <a:extLst>
            <a:ext uri="{FF2B5EF4-FFF2-40B4-BE49-F238E27FC236}">
              <a16:creationId xmlns:a16="http://schemas.microsoft.com/office/drawing/2014/main" id="{39588CB9-617F-4377-84BC-4A5C81C41368}"/>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41" name="TextBox 40">
          <a:hlinkClick xmlns:r="http://schemas.openxmlformats.org/officeDocument/2006/relationships" r:id="rId8"/>
          <a:extLst>
            <a:ext uri="{FF2B5EF4-FFF2-40B4-BE49-F238E27FC236}">
              <a16:creationId xmlns:a16="http://schemas.microsoft.com/office/drawing/2014/main" id="{4C47D834-3C49-4B70-9F7A-5BCE80749F6C}"/>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42" name="Freeform: Shape 41">
          <a:extLst>
            <a:ext uri="{FF2B5EF4-FFF2-40B4-BE49-F238E27FC236}">
              <a16:creationId xmlns:a16="http://schemas.microsoft.com/office/drawing/2014/main" id="{EF9C14F0-E6ED-4FEA-82CF-3BDE68ABDF2B}"/>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43" name="Freeform: Shape 42">
          <a:extLst>
            <a:ext uri="{FF2B5EF4-FFF2-40B4-BE49-F238E27FC236}">
              <a16:creationId xmlns:a16="http://schemas.microsoft.com/office/drawing/2014/main" id="{F4C28561-FE5C-4DDA-A2C7-3FB1CCEC7AA9}"/>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44" name="Freeform: Shape 43">
          <a:extLst>
            <a:ext uri="{FF2B5EF4-FFF2-40B4-BE49-F238E27FC236}">
              <a16:creationId xmlns:a16="http://schemas.microsoft.com/office/drawing/2014/main" id="{F95903FC-DA81-46B8-95E0-C85A74B67FB9}"/>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45" name="Freeform: Shape 44">
          <a:extLst>
            <a:ext uri="{FF2B5EF4-FFF2-40B4-BE49-F238E27FC236}">
              <a16:creationId xmlns:a16="http://schemas.microsoft.com/office/drawing/2014/main" id="{F84EE482-1A46-46A8-9A65-3B393A942D04}"/>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46" name="Freeform: Shape 45">
          <a:extLst>
            <a:ext uri="{FF2B5EF4-FFF2-40B4-BE49-F238E27FC236}">
              <a16:creationId xmlns:a16="http://schemas.microsoft.com/office/drawing/2014/main" id="{56FFB4CB-8EE1-4C8E-9DA1-04506B29E6DD}"/>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47" name="Freeform: Shape 46">
          <a:extLst>
            <a:ext uri="{FF2B5EF4-FFF2-40B4-BE49-F238E27FC236}">
              <a16:creationId xmlns:a16="http://schemas.microsoft.com/office/drawing/2014/main" id="{A8047B36-7FE4-48BB-B83E-15DA7A353778}"/>
            </a:ext>
          </a:extLst>
        </xdr:cNvPr>
        <xdr:cNvSpPr/>
      </xdr:nvSpPr>
      <xdr:spPr>
        <a:xfrm>
          <a:off x="299103"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48" name="Freeform: Shape 47">
          <a:extLst>
            <a:ext uri="{FF2B5EF4-FFF2-40B4-BE49-F238E27FC236}">
              <a16:creationId xmlns:a16="http://schemas.microsoft.com/office/drawing/2014/main" id="{61343E40-B735-4FDE-ABAF-C8EDC8A84FCB}"/>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9" name="Group 48">
          <a:extLst>
            <a:ext uri="{FF2B5EF4-FFF2-40B4-BE49-F238E27FC236}">
              <a16:creationId xmlns:a16="http://schemas.microsoft.com/office/drawing/2014/main" id="{1900B599-CA48-4259-B103-9992DD14BCE5}"/>
            </a:ext>
          </a:extLst>
        </xdr:cNvPr>
        <xdr:cNvGrpSpPr/>
      </xdr:nvGrpSpPr>
      <xdr:grpSpPr>
        <a:xfrm>
          <a:off x="519952" y="779927"/>
          <a:ext cx="1068365" cy="1108045"/>
          <a:chOff x="0" y="0"/>
          <a:chExt cx="3878604" cy="3794658"/>
        </a:xfrm>
        <a:solidFill>
          <a:schemeClr val="bg1"/>
        </a:solidFill>
      </xdr:grpSpPr>
      <xdr:sp macro="" textlink="">
        <xdr:nvSpPr>
          <xdr:cNvPr id="50" name="Freeform: Shape 49">
            <a:extLst>
              <a:ext uri="{FF2B5EF4-FFF2-40B4-BE49-F238E27FC236}">
                <a16:creationId xmlns:a16="http://schemas.microsoft.com/office/drawing/2014/main" id="{5E51A3A6-C16F-A0BD-2AC4-2046A186017D}"/>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1" name="Freeform: Shape 50">
            <a:extLst>
              <a:ext uri="{FF2B5EF4-FFF2-40B4-BE49-F238E27FC236}">
                <a16:creationId xmlns:a16="http://schemas.microsoft.com/office/drawing/2014/main" id="{2AD213D1-C843-4A32-EA21-F340E5014977}"/>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2" name="Freeform: Shape 51">
            <a:extLst>
              <a:ext uri="{FF2B5EF4-FFF2-40B4-BE49-F238E27FC236}">
                <a16:creationId xmlns:a16="http://schemas.microsoft.com/office/drawing/2014/main" id="{695C94A9-730E-0836-671A-1791D3D45861}"/>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B36735ED-45DF-1B4C-3C99-D91F60071AC2}"/>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4" name="Freeform: Shape 53">
            <a:extLst>
              <a:ext uri="{FF2B5EF4-FFF2-40B4-BE49-F238E27FC236}">
                <a16:creationId xmlns:a16="http://schemas.microsoft.com/office/drawing/2014/main" id="{FAD4938F-F419-AF1C-C5AB-CC02CEC95A84}"/>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5" name="Freeform: Shape 54">
            <a:extLst>
              <a:ext uri="{FF2B5EF4-FFF2-40B4-BE49-F238E27FC236}">
                <a16:creationId xmlns:a16="http://schemas.microsoft.com/office/drawing/2014/main" id="{52085B43-26AD-B0E5-0269-69EF043C73C5}"/>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6" name="Freeform: Shape 55">
            <a:extLst>
              <a:ext uri="{FF2B5EF4-FFF2-40B4-BE49-F238E27FC236}">
                <a16:creationId xmlns:a16="http://schemas.microsoft.com/office/drawing/2014/main" id="{8D4E70CE-8757-5225-EC9C-5255AE700708}"/>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7" name="Freeform: Shape 56">
            <a:extLst>
              <a:ext uri="{FF2B5EF4-FFF2-40B4-BE49-F238E27FC236}">
                <a16:creationId xmlns:a16="http://schemas.microsoft.com/office/drawing/2014/main" id="{04E4646B-A759-CA7D-0D3F-01B92E47604C}"/>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58" name="Group 57">
          <a:extLst>
            <a:ext uri="{FF2B5EF4-FFF2-40B4-BE49-F238E27FC236}">
              <a16:creationId xmlns:a16="http://schemas.microsoft.com/office/drawing/2014/main" id="{ABD04B17-6FB5-4BC5-B480-AD172C9DD294}"/>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323447FB-EB2E-A6C0-99B6-69B4C6A3A454}"/>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60" name="Group 59">
            <a:extLst>
              <a:ext uri="{FF2B5EF4-FFF2-40B4-BE49-F238E27FC236}">
                <a16:creationId xmlns:a16="http://schemas.microsoft.com/office/drawing/2014/main" id="{8D5C07EA-F135-F6A5-2BCD-A02074DFA29C}"/>
              </a:ext>
            </a:extLst>
          </xdr:cNvPr>
          <xdr:cNvGrpSpPr/>
        </xdr:nvGrpSpPr>
        <xdr:grpSpPr>
          <a:xfrm>
            <a:off x="7138979" y="2378947"/>
            <a:ext cx="710550" cy="501799"/>
            <a:chOff x="2716066" y="2011251"/>
            <a:chExt cx="710550" cy="501799"/>
          </a:xfrm>
          <a:solidFill>
            <a:srgbClr val="FBF1BD"/>
          </a:solidFill>
        </xdr:grpSpPr>
        <xdr:sp macro="" textlink="">
          <xdr:nvSpPr>
            <xdr:cNvPr id="64" name="Freeform: Shape 63">
              <a:extLst>
                <a:ext uri="{FF2B5EF4-FFF2-40B4-BE49-F238E27FC236}">
                  <a16:creationId xmlns:a16="http://schemas.microsoft.com/office/drawing/2014/main" id="{A4A4EAC7-14B6-26A5-256F-972FF3902DEF}"/>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Freeform: Shape 64">
              <a:extLst>
                <a:ext uri="{FF2B5EF4-FFF2-40B4-BE49-F238E27FC236}">
                  <a16:creationId xmlns:a16="http://schemas.microsoft.com/office/drawing/2014/main" id="{9DB472A9-B86B-7296-A36B-F0856183193E}"/>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Freeform: Shape 65">
              <a:extLst>
                <a:ext uri="{FF2B5EF4-FFF2-40B4-BE49-F238E27FC236}">
                  <a16:creationId xmlns:a16="http://schemas.microsoft.com/office/drawing/2014/main" id="{2AF58709-B2C9-D9B6-C614-F443846B6F0E}"/>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Freeform: Shape 66">
              <a:extLst>
                <a:ext uri="{FF2B5EF4-FFF2-40B4-BE49-F238E27FC236}">
                  <a16:creationId xmlns:a16="http://schemas.microsoft.com/office/drawing/2014/main" id="{7E171CDA-4202-47F9-9FEC-EB18614A7B43}"/>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Freeform: Shape 67">
              <a:extLst>
                <a:ext uri="{FF2B5EF4-FFF2-40B4-BE49-F238E27FC236}">
                  <a16:creationId xmlns:a16="http://schemas.microsoft.com/office/drawing/2014/main" id="{71D5A99B-2812-9D2A-5472-98A628AFF728}"/>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Freeform: Shape 68">
              <a:extLst>
                <a:ext uri="{FF2B5EF4-FFF2-40B4-BE49-F238E27FC236}">
                  <a16:creationId xmlns:a16="http://schemas.microsoft.com/office/drawing/2014/main" id="{17432120-C704-B7B2-969F-A647BE497291}"/>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Rectangle: Rounded Corners 69">
              <a:extLst>
                <a:ext uri="{FF2B5EF4-FFF2-40B4-BE49-F238E27FC236}">
                  <a16:creationId xmlns:a16="http://schemas.microsoft.com/office/drawing/2014/main" id="{073F799E-D271-A137-3F43-C621B185F9A0}"/>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61" name="Oval 60">
            <a:extLst>
              <a:ext uri="{FF2B5EF4-FFF2-40B4-BE49-F238E27FC236}">
                <a16:creationId xmlns:a16="http://schemas.microsoft.com/office/drawing/2014/main" id="{905AF1F7-C3AE-4571-22EE-12EC60E6D5AC}"/>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Oval 61">
            <a:extLst>
              <a:ext uri="{FF2B5EF4-FFF2-40B4-BE49-F238E27FC236}">
                <a16:creationId xmlns:a16="http://schemas.microsoft.com/office/drawing/2014/main" id="{608BE462-C1CD-9693-628D-300A83A38073}"/>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TextBox 55">
            <a:extLst>
              <a:ext uri="{FF2B5EF4-FFF2-40B4-BE49-F238E27FC236}">
                <a16:creationId xmlns:a16="http://schemas.microsoft.com/office/drawing/2014/main" id="{FA4F2165-2894-9774-F47B-DF99B907FBC5}"/>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71" name="TextBox 70">
          <a:extLst>
            <a:ext uri="{FF2B5EF4-FFF2-40B4-BE49-F238E27FC236}">
              <a16:creationId xmlns:a16="http://schemas.microsoft.com/office/drawing/2014/main" id="{F4FC30FE-0D50-4F17-B116-64114C99C2C4}"/>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72" name="TextBox 71">
          <a:extLst>
            <a:ext uri="{FF2B5EF4-FFF2-40B4-BE49-F238E27FC236}">
              <a16:creationId xmlns:a16="http://schemas.microsoft.com/office/drawing/2014/main" id="{559CD8D8-E95F-4E55-A828-B2E77D706E4E}"/>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92" name="TextBox 91">
          <a:extLst>
            <a:ext uri="{FF2B5EF4-FFF2-40B4-BE49-F238E27FC236}">
              <a16:creationId xmlns:a16="http://schemas.microsoft.com/office/drawing/2014/main" id="{1DDA73D6-FEA3-40AE-81F8-A40A9D21361E}"/>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bg1"/>
              </a:solidFill>
              <a:latin typeface="Calibri"/>
              <a:ea typeface="+mn-ea"/>
              <a:cs typeface="Calibri"/>
            </a:rPr>
            <a:pPr marL="0" indent="0" algn="l"/>
            <a:t>Calendar</a:t>
          </a:fld>
          <a:endParaRPr lang="ru-RU" sz="1400" b="1" i="0" u="none" strike="noStrike">
            <a:solidFill>
              <a:schemeClr val="bg1"/>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113" name="TextBox 112">
          <a:extLst>
            <a:ext uri="{FF2B5EF4-FFF2-40B4-BE49-F238E27FC236}">
              <a16:creationId xmlns:a16="http://schemas.microsoft.com/office/drawing/2014/main" id="{28F69515-2B22-448E-8B96-869DCD9C0404}"/>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120" name="TextBox 119">
          <a:extLst>
            <a:ext uri="{FF2B5EF4-FFF2-40B4-BE49-F238E27FC236}">
              <a16:creationId xmlns:a16="http://schemas.microsoft.com/office/drawing/2014/main" id="{1C3C497B-5548-4181-8604-9012786A346D}"/>
            </a:ext>
          </a:extLst>
        </xdr:cNvPr>
        <xdr:cNvSpPr txBox="1"/>
      </xdr:nvSpPr>
      <xdr:spPr>
        <a:xfrm>
          <a:off x="13518779" y="5862919"/>
          <a:ext cx="2772003"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bg1">
                  <a:lumMod val="9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121" name="TextBox 120">
          <a:extLst>
            <a:ext uri="{FF2B5EF4-FFF2-40B4-BE49-F238E27FC236}">
              <a16:creationId xmlns:a16="http://schemas.microsoft.com/office/drawing/2014/main" id="{B91D626E-B948-F426-ED58-966E7E098B9A}"/>
            </a:ext>
          </a:extLst>
        </xdr:cNvPr>
        <xdr:cNvSpPr txBox="1"/>
      </xdr:nvSpPr>
      <xdr:spPr>
        <a:xfrm>
          <a:off x="14124064" y="529903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bg1"/>
              </a:solidFill>
              <a:latin typeface="Calibri"/>
              <a:ea typeface="+mn-ea"/>
              <a:cs typeface="Calibri"/>
            </a:rPr>
            <a:pPr marL="0" indent="0" algn="ctr"/>
            <a:t>JUNE</a:t>
          </a:fld>
          <a:endParaRPr lang="ru-RU" sz="1800" b="0" i="0" u="none" strike="noStrike">
            <a:solidFill>
              <a:schemeClr val="bg1"/>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122" name="TextBox 121">
          <a:extLst>
            <a:ext uri="{FF2B5EF4-FFF2-40B4-BE49-F238E27FC236}">
              <a16:creationId xmlns:a16="http://schemas.microsoft.com/office/drawing/2014/main" id="{B373314C-582C-9EC2-AF79-D56C29C4CC41}"/>
            </a:ext>
          </a:extLst>
        </xdr:cNvPr>
        <xdr:cNvSpPr txBox="1"/>
      </xdr:nvSpPr>
      <xdr:spPr>
        <a:xfrm>
          <a:off x="15499976" y="5299035"/>
          <a:ext cx="902696"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bg1"/>
              </a:solidFill>
              <a:latin typeface="Calibri"/>
              <a:ea typeface="+mn-ea"/>
              <a:cs typeface="Calibri"/>
            </a:rPr>
            <a:pPr marL="0" indent="0" algn="r"/>
            <a:t>2024</a:t>
          </a:fld>
          <a:endParaRPr lang="ru-RU" sz="1400" b="0" i="0" u="none" strike="noStrike">
            <a:solidFill>
              <a:schemeClr val="bg1"/>
            </a:solidFill>
            <a:latin typeface="Calibri"/>
            <a:ea typeface="+mn-ea"/>
            <a:cs typeface="Calibri"/>
          </a:endParaRPr>
        </a:p>
      </xdr:txBody>
    </xdr:sp>
    <xdr:clientData/>
  </xdr:twoCellAnchor>
  <xdr:twoCellAnchor>
    <xdr:from>
      <xdr:col>13</xdr:col>
      <xdr:colOff>466161</xdr:colOff>
      <xdr:row>9</xdr:row>
      <xdr:rowOff>144330</xdr:rowOff>
    </xdr:from>
    <xdr:to>
      <xdr:col>20</xdr:col>
      <xdr:colOff>556940</xdr:colOff>
      <xdr:row>24</xdr:row>
      <xdr:rowOff>10645</xdr:rowOff>
    </xdr:to>
    <xdr:grpSp>
      <xdr:nvGrpSpPr>
        <xdr:cNvPr id="160" name="Group 159">
          <a:extLst>
            <a:ext uri="{FF2B5EF4-FFF2-40B4-BE49-F238E27FC236}">
              <a16:creationId xmlns:a16="http://schemas.microsoft.com/office/drawing/2014/main" id="{0A0234DE-3E6A-4627-A269-434BFFD6A40F}"/>
            </a:ext>
          </a:extLst>
        </xdr:cNvPr>
        <xdr:cNvGrpSpPr/>
      </xdr:nvGrpSpPr>
      <xdr:grpSpPr>
        <a:xfrm>
          <a:off x="8185122" y="2729687"/>
          <a:ext cx="4247143" cy="2649594"/>
          <a:chOff x="7781362" y="2681342"/>
          <a:chExt cx="4357979" cy="2555727"/>
        </a:xfrm>
      </xdr:grpSpPr>
      <xdr:sp macro="" textlink="Processing!Q4">
        <xdr:nvSpPr>
          <xdr:cNvPr id="123" name="TextBox 122">
            <a:extLst>
              <a:ext uri="{FF2B5EF4-FFF2-40B4-BE49-F238E27FC236}">
                <a16:creationId xmlns:a16="http://schemas.microsoft.com/office/drawing/2014/main" id="{1D6ADC72-53C0-187B-E155-A187A4E8BFAD}"/>
              </a:ext>
            </a:extLst>
          </xdr:cNvPr>
          <xdr:cNvSpPr txBox="1"/>
        </xdr:nvSpPr>
        <xdr:spPr>
          <a:xfrm>
            <a:off x="7969177" y="3177870"/>
            <a:ext cx="1757529" cy="205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BA27D0-2EAE-4527-B791-8994ED6F3063}" type="TxLink">
              <a:rPr lang="en-US" sz="1400" b="0" i="0" u="none" strike="noStrike">
                <a:solidFill>
                  <a:srgbClr val="BFCDE4"/>
                </a:solidFill>
                <a:latin typeface="Calibri"/>
                <a:ea typeface="+mn-ea"/>
                <a:cs typeface="Calibri"/>
              </a:rPr>
              <a:pPr marL="0" indent="0" algn="l"/>
              <a:t>Non-Fixed Incom
Fixed Incom
Other Income
Non-Fixed Cost
Fixed Costs
Other Cost</a:t>
            </a:fld>
            <a:endParaRPr lang="ru-RU" sz="3600" b="0" i="0" u="none" strike="noStrike">
              <a:solidFill>
                <a:srgbClr val="BFCDE4"/>
              </a:solidFill>
              <a:latin typeface="Calibri"/>
              <a:ea typeface="+mn-ea"/>
              <a:cs typeface="Calibri"/>
            </a:endParaRPr>
          </a:p>
        </xdr:txBody>
      </xdr:sp>
      <xdr:sp macro="" textlink="Processing!Q5">
        <xdr:nvSpPr>
          <xdr:cNvPr id="124" name="TextBox 123">
            <a:extLst>
              <a:ext uri="{FF2B5EF4-FFF2-40B4-BE49-F238E27FC236}">
                <a16:creationId xmlns:a16="http://schemas.microsoft.com/office/drawing/2014/main" id="{8B706F53-0103-E621-DDBD-F1E99E06BD77}"/>
              </a:ext>
            </a:extLst>
          </xdr:cNvPr>
          <xdr:cNvSpPr txBox="1"/>
        </xdr:nvSpPr>
        <xdr:spPr>
          <a:xfrm>
            <a:off x="10309413" y="3177869"/>
            <a:ext cx="797857" cy="20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B8CBE41-8751-4ACF-BC51-AB5D43241FD9}" type="TxLink">
              <a:rPr lang="en-US" sz="1400" b="0" i="0" u="none" strike="noStrike">
                <a:solidFill>
                  <a:srgbClr val="BFCDE4"/>
                </a:solidFill>
                <a:latin typeface="Calibri"/>
                <a:ea typeface="+mn-ea"/>
                <a:cs typeface="Calibri"/>
              </a:rPr>
              <a:pPr marL="0" indent="0" algn="r"/>
              <a:t>21%
27%
8%
16%
22%
7%</a:t>
            </a:fld>
            <a:endParaRPr lang="ru-RU" sz="4400" b="0" i="0" u="none" strike="noStrike">
              <a:solidFill>
                <a:srgbClr val="BFCDE4"/>
              </a:solidFill>
              <a:latin typeface="Calibri"/>
              <a:ea typeface="+mn-ea"/>
              <a:cs typeface="Calibri"/>
            </a:endParaRPr>
          </a:p>
        </xdr:txBody>
      </xdr:sp>
      <xdr:sp macro="" textlink="">
        <xdr:nvSpPr>
          <xdr:cNvPr id="125" name="Oval 124">
            <a:extLst>
              <a:ext uri="{FF2B5EF4-FFF2-40B4-BE49-F238E27FC236}">
                <a16:creationId xmlns:a16="http://schemas.microsoft.com/office/drawing/2014/main" id="{97C20EC3-9146-77A5-2477-F1EA7A78DC99}"/>
              </a:ext>
            </a:extLst>
          </xdr:cNvPr>
          <xdr:cNvSpPr/>
        </xdr:nvSpPr>
        <xdr:spPr>
          <a:xfrm>
            <a:off x="7781362" y="3266622"/>
            <a:ext cx="144000" cy="144000"/>
          </a:xfrm>
          <a:prstGeom prst="ellipse">
            <a:avLst/>
          </a:prstGeom>
          <a:solidFill>
            <a:srgbClr val="FBF1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6" name="Oval 125">
            <a:extLst>
              <a:ext uri="{FF2B5EF4-FFF2-40B4-BE49-F238E27FC236}">
                <a16:creationId xmlns:a16="http://schemas.microsoft.com/office/drawing/2014/main" id="{2E02AD5A-F39C-3CBA-0504-1C8821BDAF1A}"/>
              </a:ext>
            </a:extLst>
          </xdr:cNvPr>
          <xdr:cNvSpPr/>
        </xdr:nvSpPr>
        <xdr:spPr>
          <a:xfrm>
            <a:off x="7781362" y="3490754"/>
            <a:ext cx="144000" cy="144000"/>
          </a:xfrm>
          <a:prstGeom prst="ellipse">
            <a:avLst/>
          </a:prstGeom>
          <a:gradFill>
            <a:gsLst>
              <a:gs pos="7000">
                <a:srgbClr val="F28F33"/>
              </a:gs>
              <a:gs pos="72000">
                <a:srgbClr val="FE2827"/>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7" name="Oval 126">
            <a:extLst>
              <a:ext uri="{FF2B5EF4-FFF2-40B4-BE49-F238E27FC236}">
                <a16:creationId xmlns:a16="http://schemas.microsoft.com/office/drawing/2014/main" id="{E4385B79-3884-BB09-D353-20361CE893D8}"/>
              </a:ext>
            </a:extLst>
          </xdr:cNvPr>
          <xdr:cNvSpPr/>
        </xdr:nvSpPr>
        <xdr:spPr>
          <a:xfrm>
            <a:off x="7790362" y="3714886"/>
            <a:ext cx="126000" cy="126000"/>
          </a:xfrm>
          <a:prstGeom prst="ellipse">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28" name="Oval 127">
            <a:extLst>
              <a:ext uri="{FF2B5EF4-FFF2-40B4-BE49-F238E27FC236}">
                <a16:creationId xmlns:a16="http://schemas.microsoft.com/office/drawing/2014/main" id="{9AD24803-0109-8F08-4EEE-E30C331576CF}"/>
              </a:ext>
            </a:extLst>
          </xdr:cNvPr>
          <xdr:cNvSpPr/>
        </xdr:nvSpPr>
        <xdr:spPr>
          <a:xfrm>
            <a:off x="7781362" y="4557513"/>
            <a:ext cx="144000" cy="144000"/>
          </a:xfrm>
          <a:prstGeom prst="ellipse">
            <a:avLst/>
          </a:prstGeom>
          <a:solidFill>
            <a:srgbClr val="C3B4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9" name="Oval 128">
            <a:extLst>
              <a:ext uri="{FF2B5EF4-FFF2-40B4-BE49-F238E27FC236}">
                <a16:creationId xmlns:a16="http://schemas.microsoft.com/office/drawing/2014/main" id="{38C21D14-ECB5-66F5-7726-7544AE2D2F5C}"/>
              </a:ext>
            </a:extLst>
          </xdr:cNvPr>
          <xdr:cNvSpPr/>
        </xdr:nvSpPr>
        <xdr:spPr>
          <a:xfrm>
            <a:off x="7781362" y="4781645"/>
            <a:ext cx="144000" cy="144000"/>
          </a:xfrm>
          <a:prstGeom prst="ellipse">
            <a:avLst/>
          </a:prstGeom>
          <a:gradFill>
            <a:gsLst>
              <a:gs pos="43000">
                <a:srgbClr val="8701D9"/>
              </a:gs>
              <a:gs pos="100000">
                <a:srgbClr val="AD27FE"/>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0" name="Oval 129">
            <a:extLst>
              <a:ext uri="{FF2B5EF4-FFF2-40B4-BE49-F238E27FC236}">
                <a16:creationId xmlns:a16="http://schemas.microsoft.com/office/drawing/2014/main" id="{99950555-6E61-D467-F75F-669A003D2248}"/>
              </a:ext>
            </a:extLst>
          </xdr:cNvPr>
          <xdr:cNvSpPr/>
        </xdr:nvSpPr>
        <xdr:spPr>
          <a:xfrm>
            <a:off x="7790362" y="5005776"/>
            <a:ext cx="126000" cy="126000"/>
          </a:xfrm>
          <a:prstGeom prst="ellipse">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Processing!Q6">
        <xdr:nvSpPr>
          <xdr:cNvPr id="132" name="TextBox 131">
            <a:extLst>
              <a:ext uri="{FF2B5EF4-FFF2-40B4-BE49-F238E27FC236}">
                <a16:creationId xmlns:a16="http://schemas.microsoft.com/office/drawing/2014/main" id="{B1871994-7E80-D0CA-C429-445A2D0300FC}"/>
              </a:ext>
            </a:extLst>
          </xdr:cNvPr>
          <xdr:cNvSpPr txBox="1"/>
        </xdr:nvSpPr>
        <xdr:spPr>
          <a:xfrm>
            <a:off x="9045389" y="3177869"/>
            <a:ext cx="1407458" cy="20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1909724-915B-48FC-96E2-CBBFE753BE89}" type="TxLink">
              <a:rPr lang="en-US" sz="1400" b="0" i="0" u="none" strike="noStrike">
                <a:solidFill>
                  <a:srgbClr val="BFCDE4"/>
                </a:solidFill>
                <a:latin typeface="Calibri"/>
                <a:ea typeface="+mn-ea"/>
                <a:cs typeface="Calibri"/>
              </a:rPr>
              <a:pPr marL="0" indent="0" algn="r"/>
              <a:t>$ 11 590
$ 15 003
$ 4 618
$ 9 032
$ 12 075
$ 3 730</a:t>
            </a:fld>
            <a:endParaRPr lang="ru-RU" sz="1400" b="0" i="0" u="none" strike="noStrike">
              <a:solidFill>
                <a:srgbClr val="BFCDE4"/>
              </a:solidFill>
              <a:latin typeface="Calibri"/>
              <a:ea typeface="+mn-ea"/>
              <a:cs typeface="Calibri"/>
            </a:endParaRPr>
          </a:p>
        </xdr:txBody>
      </xdr:sp>
      <xdr:sp macro="" textlink="Processing!A38">
        <xdr:nvSpPr>
          <xdr:cNvPr id="133" name="TextBox 132">
            <a:extLst>
              <a:ext uri="{FF2B5EF4-FFF2-40B4-BE49-F238E27FC236}">
                <a16:creationId xmlns:a16="http://schemas.microsoft.com/office/drawing/2014/main" id="{0D60945D-049F-B856-445B-D0C0F307F4F0}"/>
              </a:ext>
            </a:extLst>
          </xdr:cNvPr>
          <xdr:cNvSpPr txBox="1"/>
        </xdr:nvSpPr>
        <xdr:spPr>
          <a:xfrm>
            <a:off x="7978142"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Income</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A62">
        <xdr:nvSpPr>
          <xdr:cNvPr id="134" name="TextBox 133">
            <a:extLst>
              <a:ext uri="{FF2B5EF4-FFF2-40B4-BE49-F238E27FC236}">
                <a16:creationId xmlns:a16="http://schemas.microsoft.com/office/drawing/2014/main" id="{6B1310EC-9CA8-CEAC-4277-AC57118FEC2F}"/>
              </a:ext>
            </a:extLst>
          </xdr:cNvPr>
          <xdr:cNvSpPr txBox="1"/>
        </xdr:nvSpPr>
        <xdr:spPr>
          <a:xfrm>
            <a:off x="7960213"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Expenses</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sp macro="" textlink="Processing!P8">
        <xdr:nvSpPr>
          <xdr:cNvPr id="135" name="TextBox 134">
            <a:extLst>
              <a:ext uri="{FF2B5EF4-FFF2-40B4-BE49-F238E27FC236}">
                <a16:creationId xmlns:a16="http://schemas.microsoft.com/office/drawing/2014/main" id="{495D39C9-C745-F3E7-2B9B-4C71BFE6B2DD}"/>
              </a:ext>
            </a:extLst>
          </xdr:cNvPr>
          <xdr:cNvSpPr txBox="1"/>
        </xdr:nvSpPr>
        <xdr:spPr>
          <a:xfrm>
            <a:off x="9385602"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B107BC-C318-415E-84F9-CB7A230E0C9D}"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 $31,211 </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P9">
        <xdr:nvSpPr>
          <xdr:cNvPr id="138" name="TextBox 137">
            <a:extLst>
              <a:ext uri="{FF2B5EF4-FFF2-40B4-BE49-F238E27FC236}">
                <a16:creationId xmlns:a16="http://schemas.microsoft.com/office/drawing/2014/main" id="{A4E2CDB4-4099-C20F-39D4-D1BE7B92D669}"/>
              </a:ext>
            </a:extLst>
          </xdr:cNvPr>
          <xdr:cNvSpPr txBox="1"/>
        </xdr:nvSpPr>
        <xdr:spPr>
          <a:xfrm>
            <a:off x="9385602"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BBAB65-1731-421D-AC3E-4995D9083E3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 $24,837 </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sp macro="" textlink="Processing!O8">
        <xdr:nvSpPr>
          <xdr:cNvPr id="139" name="TextBox 138">
            <a:extLst>
              <a:ext uri="{FF2B5EF4-FFF2-40B4-BE49-F238E27FC236}">
                <a16:creationId xmlns:a16="http://schemas.microsoft.com/office/drawing/2014/main" id="{B079E3DB-B6B5-397E-3DF3-E59654F1EEC4}"/>
              </a:ext>
            </a:extLst>
          </xdr:cNvPr>
          <xdr:cNvSpPr txBox="1"/>
        </xdr:nvSpPr>
        <xdr:spPr>
          <a:xfrm>
            <a:off x="10577909"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321143-2560-422D-AA13-95D03C759B21}"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56%</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O9">
        <xdr:nvSpPr>
          <xdr:cNvPr id="140" name="TextBox 139">
            <a:extLst>
              <a:ext uri="{FF2B5EF4-FFF2-40B4-BE49-F238E27FC236}">
                <a16:creationId xmlns:a16="http://schemas.microsoft.com/office/drawing/2014/main" id="{E4EFEB14-4E85-9C79-09ED-9CE047585A5E}"/>
              </a:ext>
            </a:extLst>
          </xdr:cNvPr>
          <xdr:cNvSpPr txBox="1"/>
        </xdr:nvSpPr>
        <xdr:spPr>
          <a:xfrm>
            <a:off x="10577909"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04CEBB-96B3-4DEB-A966-25AC881FB81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44%</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grpSp>
    <xdr:clientData/>
  </xdr:twoCellAnchor>
  <xdr:twoCellAnchor>
    <xdr:from>
      <xdr:col>4</xdr:col>
      <xdr:colOff>385036</xdr:colOff>
      <xdr:row>31</xdr:row>
      <xdr:rowOff>36754</xdr:rowOff>
    </xdr:from>
    <xdr:to>
      <xdr:col>7</xdr:col>
      <xdr:colOff>117668</xdr:colOff>
      <xdr:row>34</xdr:row>
      <xdr:rowOff>97713</xdr:rowOff>
    </xdr:to>
    <xdr:sp macro="" textlink="Processing!Q7">
      <xdr:nvSpPr>
        <xdr:cNvPr id="141" name="TextBox 140">
          <a:extLst>
            <a:ext uri="{FF2B5EF4-FFF2-40B4-BE49-F238E27FC236}">
              <a16:creationId xmlns:a16="http://schemas.microsoft.com/office/drawing/2014/main" id="{6C925A0D-DC7E-B8FB-64B5-861BBBC8F1FE}"/>
            </a:ext>
          </a:extLst>
        </xdr:cNvPr>
        <xdr:cNvSpPr txBox="1"/>
      </xdr:nvSpPr>
      <xdr:spPr>
        <a:xfrm>
          <a:off x="2823436"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E4B0666-B243-4377-AC13-F7942F964248}" type="TxLink">
            <a:rPr lang="en-US" sz="1400" b="1" i="0" u="none" strike="noStrike">
              <a:solidFill>
                <a:schemeClr val="bg1"/>
              </a:solidFill>
              <a:latin typeface="Calibri"/>
              <a:ea typeface="+mn-ea"/>
              <a:cs typeface="Calibri"/>
            </a:rPr>
            <a:pPr marL="0" indent="0" algn="l"/>
            <a:t>Used Budget</a:t>
          </a:fld>
          <a:endParaRPr lang="ru-RU" sz="1400" b="1" i="0" u="none" strike="noStrike">
            <a:solidFill>
              <a:schemeClr val="bg1"/>
            </a:solidFill>
            <a:latin typeface="Calibri"/>
            <a:ea typeface="+mn-ea"/>
            <a:cs typeface="Calibri"/>
          </a:endParaRPr>
        </a:p>
      </xdr:txBody>
    </xdr:sp>
    <xdr:clientData/>
  </xdr:twoCellAnchor>
  <xdr:twoCellAnchor>
    <xdr:from>
      <xdr:col>4</xdr:col>
      <xdr:colOff>233080</xdr:colOff>
      <xdr:row>33</xdr:row>
      <xdr:rowOff>170328</xdr:rowOff>
    </xdr:from>
    <xdr:to>
      <xdr:col>15</xdr:col>
      <xdr:colOff>7480</xdr:colOff>
      <xdr:row>44</xdr:row>
      <xdr:rowOff>17929</xdr:rowOff>
    </xdr:to>
    <xdr:graphicFrame macro="">
      <xdr:nvGraphicFramePr>
        <xdr:cNvPr id="142" name="Chart 141">
          <a:extLst>
            <a:ext uri="{FF2B5EF4-FFF2-40B4-BE49-F238E27FC236}">
              <a16:creationId xmlns:a16="http://schemas.microsoft.com/office/drawing/2014/main" id="{4EE88F02-922D-4CD5-9078-CD7D92882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170327</xdr:colOff>
      <xdr:row>33</xdr:row>
      <xdr:rowOff>152399</xdr:rowOff>
    </xdr:from>
    <xdr:to>
      <xdr:col>20</xdr:col>
      <xdr:colOff>231527</xdr:colOff>
      <xdr:row>44</xdr:row>
      <xdr:rowOff>62753</xdr:rowOff>
    </xdr:to>
    <xdr:graphicFrame macro="">
      <xdr:nvGraphicFramePr>
        <xdr:cNvPr id="143" name="Chart 142">
          <a:extLst>
            <a:ext uri="{FF2B5EF4-FFF2-40B4-BE49-F238E27FC236}">
              <a16:creationId xmlns:a16="http://schemas.microsoft.com/office/drawing/2014/main" id="{428F18B6-6415-4BF6-99BF-C56B431E0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331247</xdr:colOff>
      <xdr:row>31</xdr:row>
      <xdr:rowOff>36754</xdr:rowOff>
    </xdr:from>
    <xdr:to>
      <xdr:col>20</xdr:col>
      <xdr:colOff>63879</xdr:colOff>
      <xdr:row>34</xdr:row>
      <xdr:rowOff>97713</xdr:rowOff>
    </xdr:to>
    <xdr:sp macro="" textlink="Processing!H58">
      <xdr:nvSpPr>
        <xdr:cNvPr id="146" name="TextBox 145">
          <a:extLst>
            <a:ext uri="{FF2B5EF4-FFF2-40B4-BE49-F238E27FC236}">
              <a16:creationId xmlns:a16="http://schemas.microsoft.com/office/drawing/2014/main" id="{261108DD-69D1-D5DA-E431-DE9A8AEE806C}"/>
            </a:ext>
          </a:extLst>
        </xdr:cNvPr>
        <xdr:cNvSpPr txBox="1"/>
      </xdr:nvSpPr>
      <xdr:spPr>
        <a:xfrm>
          <a:off x="10694447"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A96177-2834-49EE-AC18-C9EA6FBA1894}" type="TxLink">
            <a:rPr lang="en-US" sz="1400" b="1" i="0" u="none" strike="noStrike">
              <a:solidFill>
                <a:schemeClr val="bg1"/>
              </a:solidFill>
              <a:latin typeface="Calibri"/>
              <a:ea typeface="+mn-ea"/>
              <a:cs typeface="Calibri"/>
            </a:rPr>
            <a:pPr marL="0" indent="0" algn="ctr"/>
            <a:t>Ratio Budget</a:t>
          </a:fld>
          <a:endParaRPr lang="ru-RU" sz="1800" b="1" i="0" u="none" strike="noStrike">
            <a:solidFill>
              <a:schemeClr val="bg1"/>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147" name="TextBox 146">
          <a:extLst>
            <a:ext uri="{FF2B5EF4-FFF2-40B4-BE49-F238E27FC236}">
              <a16:creationId xmlns:a16="http://schemas.microsoft.com/office/drawing/2014/main" id="{BD01E44E-E102-42B1-A82C-5D418808D51C}"/>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7</xdr:col>
      <xdr:colOff>592250</xdr:colOff>
      <xdr:row>14</xdr:row>
      <xdr:rowOff>126402</xdr:rowOff>
    </xdr:from>
    <xdr:to>
      <xdr:col>10</xdr:col>
      <xdr:colOff>53890</xdr:colOff>
      <xdr:row>18</xdr:row>
      <xdr:rowOff>8067</xdr:rowOff>
    </xdr:to>
    <xdr:sp macro="" textlink="Processing!Q7">
      <xdr:nvSpPr>
        <xdr:cNvPr id="148" name="TextBox 147">
          <a:extLst>
            <a:ext uri="{FF2B5EF4-FFF2-40B4-BE49-F238E27FC236}">
              <a16:creationId xmlns:a16="http://schemas.microsoft.com/office/drawing/2014/main" id="{8095788D-E801-F111-E942-E453287FCC64}"/>
            </a:ext>
          </a:extLst>
        </xdr:cNvPr>
        <xdr:cNvSpPr txBox="1"/>
      </xdr:nvSpPr>
      <xdr:spPr>
        <a:xfrm>
          <a:off x="4859450" y="355988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B0666-B243-4377-AC13-F7942F964248}" type="TxLink">
            <a:rPr lang="en-US" sz="1200" b="0" i="0" u="none" strike="noStrike">
              <a:solidFill>
                <a:schemeClr val="bg1"/>
              </a:solidFill>
              <a:latin typeface="Calibri"/>
              <a:ea typeface="+mn-ea"/>
              <a:cs typeface="Calibri"/>
            </a:rPr>
            <a:pPr marL="0" indent="0" algn="ctr"/>
            <a:t>Used Budget</a:t>
          </a:fld>
          <a:endParaRPr lang="ru-RU" sz="1200" b="0" i="0" u="none" strike="noStrike">
            <a:solidFill>
              <a:schemeClr val="bg1"/>
            </a:solidFill>
            <a:latin typeface="Calibri"/>
            <a:ea typeface="+mn-ea"/>
            <a:cs typeface="Calibri"/>
          </a:endParaRPr>
        </a:p>
      </xdr:txBody>
    </xdr:sp>
    <xdr:clientData/>
  </xdr:twoCellAnchor>
  <xdr:twoCellAnchor>
    <xdr:from>
      <xdr:col>17</xdr:col>
      <xdr:colOff>484674</xdr:colOff>
      <xdr:row>35</xdr:row>
      <xdr:rowOff>108472</xdr:rowOff>
    </xdr:from>
    <xdr:to>
      <xdr:col>19</xdr:col>
      <xdr:colOff>555914</xdr:colOff>
      <xdr:row>38</xdr:row>
      <xdr:rowOff>169432</xdr:rowOff>
    </xdr:to>
    <xdr:sp macro="" textlink="Processing!A38">
      <xdr:nvSpPr>
        <xdr:cNvPr id="149" name="TextBox 148">
          <a:extLst>
            <a:ext uri="{FF2B5EF4-FFF2-40B4-BE49-F238E27FC236}">
              <a16:creationId xmlns:a16="http://schemas.microsoft.com/office/drawing/2014/main" id="{0718E541-BB52-4E8D-32A0-13F6DFF19B89}"/>
            </a:ext>
          </a:extLst>
        </xdr:cNvPr>
        <xdr:cNvSpPr txBox="1"/>
      </xdr:nvSpPr>
      <xdr:spPr>
        <a:xfrm>
          <a:off x="10847874" y="730713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0E7AAE-2940-4745-B412-71BA14ED81C0}" type="TxLink">
            <a:rPr lang="en-US" sz="1200" b="0" i="0" u="none" strike="noStrike">
              <a:solidFill>
                <a:srgbClr val="BFCDE4"/>
              </a:solidFill>
              <a:latin typeface="Calibri"/>
              <a:ea typeface="+mn-ea"/>
              <a:cs typeface="Calibri"/>
            </a:rPr>
            <a:pPr marL="0" indent="0" algn="ctr"/>
            <a:t>Income</a:t>
          </a:fld>
          <a:endParaRPr lang="ru-RU" sz="1200" b="0" i="0" u="none" strike="noStrike">
            <a:solidFill>
              <a:srgbClr val="BFCDE4"/>
            </a:solidFill>
            <a:latin typeface="Calibri"/>
            <a:ea typeface="+mn-ea"/>
            <a:cs typeface="Calibri"/>
          </a:endParaRPr>
        </a:p>
      </xdr:txBody>
    </xdr:sp>
    <xdr:clientData/>
  </xdr:twoCellAnchor>
  <xdr:twoCellAnchor>
    <xdr:from>
      <xdr:col>17</xdr:col>
      <xdr:colOff>484674</xdr:colOff>
      <xdr:row>39</xdr:row>
      <xdr:rowOff>81577</xdr:rowOff>
    </xdr:from>
    <xdr:to>
      <xdr:col>19</xdr:col>
      <xdr:colOff>555914</xdr:colOff>
      <xdr:row>42</xdr:row>
      <xdr:rowOff>142536</xdr:rowOff>
    </xdr:to>
    <xdr:sp macro="" textlink="Processing!A62">
      <xdr:nvSpPr>
        <xdr:cNvPr id="150" name="TextBox 149">
          <a:extLst>
            <a:ext uri="{FF2B5EF4-FFF2-40B4-BE49-F238E27FC236}">
              <a16:creationId xmlns:a16="http://schemas.microsoft.com/office/drawing/2014/main" id="{8901687F-55BB-43AC-02D8-88FB7F80A328}"/>
            </a:ext>
          </a:extLst>
        </xdr:cNvPr>
        <xdr:cNvSpPr txBox="1"/>
      </xdr:nvSpPr>
      <xdr:spPr>
        <a:xfrm>
          <a:off x="10847874" y="7997412"/>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8ACF74-29B9-49F5-A1B8-D12A5478E34E}" type="TxLink">
            <a:rPr lang="en-US" sz="900" b="0" i="0" u="none" strike="noStrike">
              <a:solidFill>
                <a:srgbClr val="BFCDE4"/>
              </a:solidFill>
              <a:latin typeface="Calibri"/>
              <a:ea typeface="+mn-ea"/>
              <a:cs typeface="Calibri"/>
            </a:rPr>
            <a:pPr marL="0" indent="0" algn="ctr"/>
            <a:t>Expenses</a:t>
          </a:fld>
          <a:endParaRPr lang="ru-RU" sz="900" b="0" i="0" u="none" strike="noStrike">
            <a:solidFill>
              <a:srgbClr val="BFCDE4"/>
            </a:solidFill>
            <a:latin typeface="Calibri"/>
            <a:ea typeface="+mn-ea"/>
            <a:cs typeface="Calibri"/>
          </a:endParaRPr>
        </a:p>
      </xdr:txBody>
    </xdr:sp>
    <xdr:clientData/>
  </xdr:twoCellAnchor>
  <xdr:twoCellAnchor>
    <xdr:from>
      <xdr:col>17</xdr:col>
      <xdr:colOff>484674</xdr:colOff>
      <xdr:row>36</xdr:row>
      <xdr:rowOff>162261</xdr:rowOff>
    </xdr:from>
    <xdr:to>
      <xdr:col>19</xdr:col>
      <xdr:colOff>555914</xdr:colOff>
      <xdr:row>40</xdr:row>
      <xdr:rowOff>43927</xdr:rowOff>
    </xdr:to>
    <xdr:sp macro="" textlink="Processing!I58">
      <xdr:nvSpPr>
        <xdr:cNvPr id="151" name="TextBox 150">
          <a:extLst>
            <a:ext uri="{FF2B5EF4-FFF2-40B4-BE49-F238E27FC236}">
              <a16:creationId xmlns:a16="http://schemas.microsoft.com/office/drawing/2014/main" id="{020BFAC3-11CA-9033-C66A-675BD23A26D8}"/>
            </a:ext>
          </a:extLst>
        </xdr:cNvPr>
        <xdr:cNvSpPr txBox="1"/>
      </xdr:nvSpPr>
      <xdr:spPr>
        <a:xfrm>
          <a:off x="10847874" y="754021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52E822-E46A-41B5-A6DF-8296754919D6}" type="TxLink">
            <a:rPr lang="en-US" sz="2000" b="0" i="0" u="none" strike="noStrike">
              <a:solidFill>
                <a:schemeClr val="bg1"/>
              </a:solidFill>
              <a:latin typeface="Calibri"/>
              <a:ea typeface="+mn-ea"/>
              <a:cs typeface="Calibri"/>
            </a:rPr>
            <a:pPr marL="0" indent="0" algn="ctr"/>
            <a:t>20%</a:t>
          </a:fld>
          <a:endParaRPr lang="ru-RU" sz="2000" b="0" i="0" u="none" strike="noStrike">
            <a:solidFill>
              <a:schemeClr val="bg1"/>
            </a:solidFill>
            <a:latin typeface="Calibri"/>
            <a:ea typeface="+mn-ea"/>
            <a:cs typeface="Calibri"/>
          </a:endParaRPr>
        </a:p>
      </xdr:txBody>
    </xdr:sp>
    <xdr:clientData/>
  </xdr:twoCellAnchor>
  <xdr:twoCellAnchor>
    <xdr:from>
      <xdr:col>17</xdr:col>
      <xdr:colOff>484674</xdr:colOff>
      <xdr:row>38</xdr:row>
      <xdr:rowOff>90545</xdr:rowOff>
    </xdr:from>
    <xdr:to>
      <xdr:col>19</xdr:col>
      <xdr:colOff>555914</xdr:colOff>
      <xdr:row>41</xdr:row>
      <xdr:rowOff>151504</xdr:rowOff>
    </xdr:to>
    <xdr:sp macro="" textlink="Processing!J58">
      <xdr:nvSpPr>
        <xdr:cNvPr id="152" name="TextBox 151">
          <a:extLst>
            <a:ext uri="{FF2B5EF4-FFF2-40B4-BE49-F238E27FC236}">
              <a16:creationId xmlns:a16="http://schemas.microsoft.com/office/drawing/2014/main" id="{A5725ABE-EFAC-7BE2-B55B-D9456F5E484F}"/>
            </a:ext>
          </a:extLst>
        </xdr:cNvPr>
        <xdr:cNvSpPr txBox="1"/>
      </xdr:nvSpPr>
      <xdr:spPr>
        <a:xfrm>
          <a:off x="10847874" y="7827086"/>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937BD-6C2B-461C-B27E-7B074B46AE1C}" type="TxLink">
            <a:rPr lang="en-US" sz="1400" b="0" i="0" u="none" strike="noStrike">
              <a:solidFill>
                <a:schemeClr val="bg1"/>
              </a:solidFill>
              <a:latin typeface="Calibri"/>
              <a:ea typeface="+mn-ea"/>
              <a:cs typeface="Calibri"/>
            </a:rPr>
            <a:pPr marL="0" indent="0" algn="ctr"/>
            <a:t>80%</a:t>
          </a:fld>
          <a:endParaRPr lang="ru-RU" sz="1400" b="0" i="0" u="none" strike="noStrike">
            <a:solidFill>
              <a:schemeClr val="bg1"/>
            </a:solidFill>
            <a:latin typeface="Calibri"/>
            <a:ea typeface="+mn-ea"/>
            <a:cs typeface="Calibri"/>
          </a:endParaRPr>
        </a:p>
      </xdr:txBody>
    </xdr:sp>
    <xdr:clientData/>
  </xdr:twoCellAnchor>
  <xdr:twoCellAnchor>
    <xdr:from>
      <xdr:col>14</xdr:col>
      <xdr:colOff>555810</xdr:colOff>
      <xdr:row>35</xdr:row>
      <xdr:rowOff>36752</xdr:rowOff>
    </xdr:from>
    <xdr:to>
      <xdr:col>17</xdr:col>
      <xdr:colOff>206291</xdr:colOff>
      <xdr:row>43</xdr:row>
      <xdr:rowOff>124604</xdr:rowOff>
    </xdr:to>
    <xdr:grpSp>
      <xdr:nvGrpSpPr>
        <xdr:cNvPr id="161" name="Group 160">
          <a:extLst>
            <a:ext uri="{FF2B5EF4-FFF2-40B4-BE49-F238E27FC236}">
              <a16:creationId xmlns:a16="http://schemas.microsoft.com/office/drawing/2014/main" id="{1EA5A44D-3026-B224-75A0-7F1DC361FC0F}"/>
            </a:ext>
          </a:extLst>
        </xdr:cNvPr>
        <xdr:cNvGrpSpPr/>
      </xdr:nvGrpSpPr>
      <xdr:grpSpPr>
        <a:xfrm>
          <a:off x="8868537" y="7446460"/>
          <a:ext cx="1431780" cy="1572267"/>
          <a:chOff x="9108140" y="7325061"/>
          <a:chExt cx="1479281" cy="1522205"/>
        </a:xfrm>
      </xdr:grpSpPr>
      <xdr:sp macro="" textlink="Processing!I24">
        <xdr:nvSpPr>
          <xdr:cNvPr id="153" name="TextBox 152">
            <a:extLst>
              <a:ext uri="{FF2B5EF4-FFF2-40B4-BE49-F238E27FC236}">
                <a16:creationId xmlns:a16="http://schemas.microsoft.com/office/drawing/2014/main" id="{2977FB9E-25C4-57F1-8512-A35FADB669D9}"/>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3423C9-5827-4E8C-B19C-E8534CDF85D2}" type="TxLink">
              <a:rPr lang="en-US" sz="1100" b="0" i="0" u="none" strike="noStrike">
                <a:solidFill>
                  <a:srgbClr val="BFCDE4"/>
                </a:solidFill>
                <a:latin typeface="Calibri"/>
                <a:ea typeface="+mn-ea"/>
                <a:cs typeface="Calibri"/>
              </a:rPr>
              <a:pPr marL="0" indent="0" algn="l"/>
              <a:t>Income Budget</a:t>
            </a:fld>
            <a:endParaRPr lang="ru-RU" sz="2400" b="0" i="0" u="none" strike="noStrike">
              <a:solidFill>
                <a:srgbClr val="BFCDE4"/>
              </a:solidFill>
              <a:latin typeface="Calibri"/>
              <a:ea typeface="+mn-ea"/>
              <a:cs typeface="Calibri"/>
            </a:endParaRPr>
          </a:p>
        </xdr:txBody>
      </xdr:sp>
      <xdr:sp macro="" textlink="Processing!J24">
        <xdr:nvSpPr>
          <xdr:cNvPr id="154" name="TextBox 153">
            <a:extLst>
              <a:ext uri="{FF2B5EF4-FFF2-40B4-BE49-F238E27FC236}">
                <a16:creationId xmlns:a16="http://schemas.microsoft.com/office/drawing/2014/main" id="{229176D5-FF26-673F-D6A5-609CD7D91B8F}"/>
              </a:ext>
            </a:extLst>
          </xdr:cNvPr>
          <xdr:cNvSpPr txBox="1"/>
        </xdr:nvSpPr>
        <xdr:spPr>
          <a:xfrm>
            <a:off x="9296981" y="7997416"/>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D5C050-6197-4760-BC81-FCA59DD33F79}" type="TxLink">
              <a:rPr lang="en-US" sz="1100" b="0" i="0" u="none" strike="noStrike">
                <a:solidFill>
                  <a:srgbClr val="BFCDE4"/>
                </a:solidFill>
                <a:latin typeface="Calibri"/>
                <a:ea typeface="+mn-ea"/>
                <a:cs typeface="Calibri"/>
              </a:rPr>
              <a:pPr marL="0" indent="0" algn="l"/>
              <a:t>Expenses Budget</a:t>
            </a:fld>
            <a:endParaRPr lang="ru-RU" sz="1600" b="0" i="0" u="none" strike="noStrike">
              <a:solidFill>
                <a:srgbClr val="BFCDE4"/>
              </a:solidFill>
              <a:latin typeface="Calibri"/>
              <a:ea typeface="+mn-ea"/>
              <a:cs typeface="Calibri"/>
            </a:endParaRPr>
          </a:p>
        </xdr:txBody>
      </xdr:sp>
      <xdr:sp macro="" textlink="">
        <xdr:nvSpPr>
          <xdr:cNvPr id="155" name="Oval 154">
            <a:extLst>
              <a:ext uri="{FF2B5EF4-FFF2-40B4-BE49-F238E27FC236}">
                <a16:creationId xmlns:a16="http://schemas.microsoft.com/office/drawing/2014/main" id="{EC2F0F17-C474-4650-B8A9-5E52CD7484CB}"/>
              </a:ext>
            </a:extLst>
          </xdr:cNvPr>
          <xdr:cNvSpPr/>
        </xdr:nvSpPr>
        <xdr:spPr>
          <a:xfrm>
            <a:off x="9126070" y="7548282"/>
            <a:ext cx="144000" cy="144000"/>
          </a:xfrm>
          <a:prstGeom prst="ellipse">
            <a:avLst/>
          </a:prstGeom>
          <a:gradFill>
            <a:gsLst>
              <a:gs pos="0">
                <a:srgbClr val="55E7F9"/>
              </a:gs>
              <a:gs pos="100000">
                <a:srgbClr val="0C68B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6" name="Oval 155">
            <a:extLst>
              <a:ext uri="{FF2B5EF4-FFF2-40B4-BE49-F238E27FC236}">
                <a16:creationId xmlns:a16="http://schemas.microsoft.com/office/drawing/2014/main" id="{6BAB4E4E-DC5E-4C87-BA6B-8057343DE943}"/>
              </a:ext>
            </a:extLst>
          </xdr:cNvPr>
          <xdr:cNvSpPr/>
        </xdr:nvSpPr>
        <xdr:spPr>
          <a:xfrm>
            <a:off x="9108140" y="8229599"/>
            <a:ext cx="144000" cy="144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I57">
        <xdr:nvSpPr>
          <xdr:cNvPr id="157" name="TextBox 156">
            <a:extLst>
              <a:ext uri="{FF2B5EF4-FFF2-40B4-BE49-F238E27FC236}">
                <a16:creationId xmlns:a16="http://schemas.microsoft.com/office/drawing/2014/main" id="{2EF4C18B-4CB2-AAD0-1377-EE98644EC23C}"/>
              </a:ext>
            </a:extLst>
          </xdr:cNvPr>
          <xdr:cNvSpPr txBox="1"/>
        </xdr:nvSpPr>
        <xdr:spPr>
          <a:xfrm>
            <a:off x="9252157" y="759400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DD4AA6-D9ED-4607-BE63-3F2F66849A8D}" type="TxLink">
              <a:rPr lang="en-US" sz="1800" b="0" i="0" u="none" strike="noStrike">
                <a:gradFill>
                  <a:gsLst>
                    <a:gs pos="0">
                      <a:srgbClr val="55E7F9"/>
                    </a:gs>
                    <a:gs pos="100000">
                      <a:srgbClr val="0C68BE"/>
                    </a:gs>
                  </a:gsLst>
                  <a:lin ang="5400000" scaled="1"/>
                </a:gradFill>
                <a:latin typeface="Calibri"/>
                <a:ea typeface="+mn-ea"/>
                <a:cs typeface="Calibri"/>
              </a:rPr>
              <a:pPr marL="0" indent="0" algn="l"/>
              <a:t> $31,211 </a:t>
            </a:fld>
            <a:endParaRPr lang="ru-RU" sz="4000" b="0" i="0" u="none" strike="noStrike">
              <a:gradFill>
                <a:gsLst>
                  <a:gs pos="0">
                    <a:srgbClr val="55E7F9"/>
                  </a:gs>
                  <a:gs pos="100000">
                    <a:srgbClr val="0C68BE"/>
                  </a:gs>
                </a:gsLst>
                <a:lin ang="5400000" scaled="1"/>
              </a:gradFill>
              <a:latin typeface="Calibri"/>
              <a:ea typeface="+mn-ea"/>
              <a:cs typeface="Calibri"/>
            </a:endParaRPr>
          </a:p>
        </xdr:txBody>
      </xdr:sp>
      <xdr:sp macro="" textlink="Processing!J57">
        <xdr:nvSpPr>
          <xdr:cNvPr id="158" name="TextBox 157">
            <a:extLst>
              <a:ext uri="{FF2B5EF4-FFF2-40B4-BE49-F238E27FC236}">
                <a16:creationId xmlns:a16="http://schemas.microsoft.com/office/drawing/2014/main" id="{D2F81583-DC5B-FA8A-06FE-C209394C2F69}"/>
              </a:ext>
            </a:extLst>
          </xdr:cNvPr>
          <xdr:cNvSpPr txBox="1"/>
        </xdr:nvSpPr>
        <xdr:spPr>
          <a:xfrm>
            <a:off x="9252157" y="824842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D5F9DD9-3E99-4A1F-A4B0-79CFC42499A5}" type="TxLink">
              <a:rPr lang="en-US" sz="1800" b="0" i="0" u="none" strike="noStrike">
                <a:solidFill>
                  <a:schemeClr val="bg1"/>
                </a:solidFill>
                <a:latin typeface="Calibri"/>
                <a:ea typeface="+mn-ea"/>
                <a:cs typeface="Calibri"/>
              </a:rPr>
              <a:pPr marL="0" indent="0" algn="l"/>
              <a:t> $24,837 </a:t>
            </a:fld>
            <a:endParaRPr lang="ru-RU" sz="4000" b="0" i="0" u="none" strike="noStrike">
              <a:solidFill>
                <a:schemeClr val="bg1"/>
              </a:solidFill>
              <a:latin typeface="Calibri"/>
              <a:ea typeface="+mn-ea"/>
              <a:cs typeface="Calibri"/>
            </a:endParaRPr>
          </a:p>
        </xdr:txBody>
      </xdr:sp>
    </xdr:grpSp>
    <xdr:clientData/>
  </xdr:twoCellAnchor>
  <xdr:twoCellAnchor>
    <xdr:from>
      <xdr:col>14</xdr:col>
      <xdr:colOff>393998</xdr:colOff>
      <xdr:row>31</xdr:row>
      <xdr:rowOff>36754</xdr:rowOff>
    </xdr:from>
    <xdr:to>
      <xdr:col>17</xdr:col>
      <xdr:colOff>126630</xdr:colOff>
      <xdr:row>34</xdr:row>
      <xdr:rowOff>97713</xdr:rowOff>
    </xdr:to>
    <xdr:sp macro="" textlink="Processing!H57">
      <xdr:nvSpPr>
        <xdr:cNvPr id="159" name="TextBox 158">
          <a:extLst>
            <a:ext uri="{FF2B5EF4-FFF2-40B4-BE49-F238E27FC236}">
              <a16:creationId xmlns:a16="http://schemas.microsoft.com/office/drawing/2014/main" id="{A08D2B73-5592-E953-96D2-9FF443D64A3B}"/>
            </a:ext>
          </a:extLst>
        </xdr:cNvPr>
        <xdr:cNvSpPr txBox="1"/>
      </xdr:nvSpPr>
      <xdr:spPr>
        <a:xfrm>
          <a:off x="8928398"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editAs="oneCell">
    <xdr:from>
      <xdr:col>22</xdr:col>
      <xdr:colOff>123530</xdr:colOff>
      <xdr:row>29</xdr:row>
      <xdr:rowOff>121024</xdr:rowOff>
    </xdr:from>
    <xdr:to>
      <xdr:col>26</xdr:col>
      <xdr:colOff>457130</xdr:colOff>
      <xdr:row>44</xdr:row>
      <xdr:rowOff>95612</xdr:rowOff>
    </xdr:to>
    <mc:AlternateContent xmlns:mc="http://schemas.openxmlformats.org/markup-compatibility/2006" xmlns:a14="http://schemas.microsoft.com/office/drawing/2010/main">
      <mc:Choice Requires="a14">
        <xdr:graphicFrame macro="">
          <xdr:nvGraphicFramePr>
            <xdr:cNvPr id="5" name="Day 5">
              <a:extLst>
                <a:ext uri="{FF2B5EF4-FFF2-40B4-BE49-F238E27FC236}">
                  <a16:creationId xmlns:a16="http://schemas.microsoft.com/office/drawing/2014/main" id="{03897D54-84BE-4A37-89A8-20D491E5CBA3}"/>
                </a:ext>
              </a:extLst>
            </xdr:cNvPr>
            <xdr:cNvGraphicFramePr/>
          </xdr:nvGraphicFramePr>
          <xdr:xfrm>
            <a:off x="0" y="0"/>
            <a:ext cx="0" cy="0"/>
          </xdr:xfrm>
          <a:graphic>
            <a:graphicData uri="http://schemas.microsoft.com/office/drawing/2010/slicer">
              <sle:slicer xmlns:sle="http://schemas.microsoft.com/office/drawing/2010/slicer" name="Day 5"/>
            </a:graphicData>
          </a:graphic>
        </xdr:graphicFrame>
      </mc:Choice>
      <mc:Fallback xmlns="">
        <xdr:sp macro="" textlink="">
          <xdr:nvSpPr>
            <xdr:cNvPr id="0" name=""/>
            <xdr:cNvSpPr>
              <a:spLocks noTextEdit="1"/>
            </xdr:cNvSpPr>
          </xdr:nvSpPr>
          <xdr:spPr>
            <a:xfrm>
              <a:off x="13534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CAD7BC66-61A2-45D1-8B73-170E821A8601}"/>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B3B20650-AA0F-4525-8824-6B5A4ACDB75C}"/>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10C12045-EE5D-4FA9-ADDA-13545E246188}"/>
            </a:ext>
          </a:extLst>
        </xdr:cNvPr>
        <xdr:cNvSpPr/>
      </xdr:nvSpPr>
      <xdr:spPr>
        <a:xfrm>
          <a:off x="2545976" y="1997784"/>
          <a:ext cx="10309412" cy="4370061"/>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B34BB6A1-C24E-4085-8B38-9ACDCE91386D}"/>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6" name="Rectangle: Rounded Corners 5">
          <a:extLst>
            <a:ext uri="{FF2B5EF4-FFF2-40B4-BE49-F238E27FC236}">
              <a16:creationId xmlns:a16="http://schemas.microsoft.com/office/drawing/2014/main" id="{4308DF47-8421-44BD-AAE6-B7AE219469BB}"/>
            </a:ext>
          </a:extLst>
        </xdr:cNvPr>
        <xdr:cNvSpPr/>
      </xdr:nvSpPr>
      <xdr:spPr>
        <a:xfrm>
          <a:off x="2545976" y="6635204"/>
          <a:ext cx="10310400" cy="2570202"/>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46CD456C-E6CC-4402-9D72-B84FBFE28BE4}"/>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AABAFA4A-38BA-4FFA-AD16-383B399DB7B9}"/>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F9EB25BF-F15A-4BC8-959C-E0E5E511C710}"/>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7E2CDFE1-C5F0-A2A9-7230-C9F8C1C851DE}"/>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C0E6A19F-BB87-3A25-3EC2-345EF9CBFBCA}"/>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6BE9A88D-C270-AC9D-4077-54EAB4646117}"/>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141F69D5-6B21-42F9-9B10-23D0EDEAD797}"/>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86E21283-1AAA-4041-4F14-1556DA206D11}"/>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7000">
                <a:srgbClr val="F28F33"/>
              </a:gs>
              <a:gs pos="72000">
                <a:srgbClr val="FE2827"/>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2FD24B25-3EEC-7D2B-6154-523EE8E62709}"/>
              </a:ext>
            </a:extLst>
          </xdr:cNvPr>
          <xdr:cNvSpPr/>
        </xdr:nvSpPr>
        <xdr:spPr>
          <a:xfrm rot="18324177">
            <a:off x="14829219" y="190232"/>
            <a:ext cx="942318" cy="930488"/>
          </a:xfrm>
          <a:prstGeom prst="ellipse">
            <a:avLst/>
          </a:prstGeom>
          <a:gradFill>
            <a:gsLst>
              <a:gs pos="7000">
                <a:srgbClr val="F28F33"/>
              </a:gs>
              <a:gs pos="72000">
                <a:srgbClr val="FE2827"/>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9">
              <a:extLst>
                <a:ext uri="{FF2B5EF4-FFF2-40B4-BE49-F238E27FC236}">
                  <a16:creationId xmlns:a16="http://schemas.microsoft.com/office/drawing/2014/main" id="{9C890108-40E4-4EFC-BDD2-615B056AEDED}"/>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576479</xdr:colOff>
      <xdr:row>6</xdr:row>
      <xdr:rowOff>107578</xdr:rowOff>
    </xdr:from>
    <xdr:to>
      <xdr:col>14</xdr:col>
      <xdr:colOff>51050</xdr:colOff>
      <xdr:row>29</xdr:row>
      <xdr:rowOff>152399</xdr:rowOff>
    </xdr:to>
    <xdr:grpSp>
      <xdr:nvGrpSpPr>
        <xdr:cNvPr id="17" name="Group 16">
          <a:extLst>
            <a:ext uri="{FF2B5EF4-FFF2-40B4-BE49-F238E27FC236}">
              <a16:creationId xmlns:a16="http://schemas.microsoft.com/office/drawing/2014/main" id="{48954A1D-F0A2-492A-80A0-53E289D1E241}"/>
            </a:ext>
          </a:extLst>
        </xdr:cNvPr>
        <xdr:cNvGrpSpPr/>
      </xdr:nvGrpSpPr>
      <xdr:grpSpPr>
        <a:xfrm>
          <a:off x="2357778" y="2136279"/>
          <a:ext cx="6005999" cy="4312516"/>
          <a:chOff x="1909482" y="5641362"/>
          <a:chExt cx="4572000" cy="3181831"/>
        </a:xfrm>
      </xdr:grpSpPr>
      <xdr:sp macro="" textlink="">
        <xdr:nvSpPr>
          <xdr:cNvPr id="18" name="Oval 17">
            <a:extLst>
              <a:ext uri="{FF2B5EF4-FFF2-40B4-BE49-F238E27FC236}">
                <a16:creationId xmlns:a16="http://schemas.microsoft.com/office/drawing/2014/main" id="{A1C7C7EE-7A7B-D9C3-F7DE-8396F6A96BC1}"/>
              </a:ext>
            </a:extLst>
          </xdr:cNvPr>
          <xdr:cNvSpPr/>
        </xdr:nvSpPr>
        <xdr:spPr>
          <a:xfrm>
            <a:off x="2773906" y="5765539"/>
            <a:ext cx="2843153" cy="2933478"/>
          </a:xfrm>
          <a:prstGeom prst="ellipse">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Circle: Hollow 18">
            <a:extLst>
              <a:ext uri="{FF2B5EF4-FFF2-40B4-BE49-F238E27FC236}">
                <a16:creationId xmlns:a16="http://schemas.microsoft.com/office/drawing/2014/main" id="{59FBBBB1-EDBC-7328-0620-DC3336E6C163}"/>
              </a:ext>
            </a:extLst>
          </xdr:cNvPr>
          <xdr:cNvSpPr/>
        </xdr:nvSpPr>
        <xdr:spPr>
          <a:xfrm>
            <a:off x="3375211" y="6385947"/>
            <a:ext cx="1640543" cy="1692662"/>
          </a:xfrm>
          <a:prstGeom prst="donut">
            <a:avLst>
              <a:gd name="adj" fmla="val 2687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20" name="Chart 19">
            <a:extLst>
              <a:ext uri="{FF2B5EF4-FFF2-40B4-BE49-F238E27FC236}">
                <a16:creationId xmlns:a16="http://schemas.microsoft.com/office/drawing/2014/main" id="{135613F1-BC04-3EB9-31A6-10D6388E6133}"/>
              </a:ext>
            </a:extLst>
          </xdr:cNvPr>
          <xdr:cNvGraphicFramePr>
            <a:graphicFrameLocks/>
          </xdr:cNvGraphicFramePr>
        </xdr:nvGraphicFramePr>
        <xdr:xfrm>
          <a:off x="1909482" y="5817102"/>
          <a:ext cx="4572000" cy="28303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1" name="Circle: Hollow 20">
            <a:extLst>
              <a:ext uri="{FF2B5EF4-FFF2-40B4-BE49-F238E27FC236}">
                <a16:creationId xmlns:a16="http://schemas.microsoft.com/office/drawing/2014/main" id="{5A3A95EB-75D3-4DA9-3E01-09E5E519C30E}"/>
              </a:ext>
            </a:extLst>
          </xdr:cNvPr>
          <xdr:cNvSpPr/>
        </xdr:nvSpPr>
        <xdr:spPr>
          <a:xfrm>
            <a:off x="2653553" y="5641362"/>
            <a:ext cx="3083859" cy="3181831"/>
          </a:xfrm>
          <a:prstGeom prst="donut">
            <a:avLst>
              <a:gd name="adj" fmla="val 13953"/>
            </a:avLst>
          </a:prstGeom>
          <a:solidFill>
            <a:schemeClr val="bg1"/>
          </a:solidFill>
          <a:ln>
            <a:noFill/>
          </a:ln>
          <a:effectLst>
            <a:outerShdw blurRad="63500" sx="96000" sy="96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22" name="Oval 21">
            <a:extLst>
              <a:ext uri="{FF2B5EF4-FFF2-40B4-BE49-F238E27FC236}">
                <a16:creationId xmlns:a16="http://schemas.microsoft.com/office/drawing/2014/main" id="{2C2FEB9A-AD6D-A788-248D-278977BE344D}"/>
              </a:ext>
            </a:extLst>
          </xdr:cNvPr>
          <xdr:cNvSpPr/>
        </xdr:nvSpPr>
        <xdr:spPr>
          <a:xfrm>
            <a:off x="3680011" y="6700430"/>
            <a:ext cx="1030942" cy="1063694"/>
          </a:xfrm>
          <a:prstGeom prst="ellipse">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200">
              <a:solidFill>
                <a:schemeClr val="bg1"/>
              </a:solidFill>
            </a:endParaRPr>
          </a:p>
        </xdr:txBody>
      </xdr:sp>
      <xdr:sp macro="" textlink="Processing!Q8">
        <xdr:nvSpPr>
          <xdr:cNvPr id="23" name="TextBox 22">
            <a:extLst>
              <a:ext uri="{FF2B5EF4-FFF2-40B4-BE49-F238E27FC236}">
                <a16:creationId xmlns:a16="http://schemas.microsoft.com/office/drawing/2014/main" id="{1CAC3599-CD66-3248-F0C2-11DE5FD9B25C}"/>
              </a:ext>
            </a:extLst>
          </xdr:cNvPr>
          <xdr:cNvSpPr txBox="1"/>
        </xdr:nvSpPr>
        <xdr:spPr>
          <a:xfrm>
            <a:off x="3724835" y="6999744"/>
            <a:ext cx="941294" cy="49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A86671-B5DD-46DC-9023-EEDEE0458EB9}" type="TxLink">
              <a:rPr lang="en-US" sz="2800" b="0" i="0" u="none" strike="noStrike">
                <a:solidFill>
                  <a:schemeClr val="tx1">
                    <a:lumMod val="65000"/>
                    <a:lumOff val="35000"/>
                  </a:schemeClr>
                </a:solidFill>
                <a:latin typeface="Calibri"/>
                <a:cs typeface="Calibri"/>
              </a:rPr>
              <a:pPr algn="ctr"/>
              <a:t>80%</a:t>
            </a:fld>
            <a:endParaRPr lang="ru-RU" sz="2800">
              <a:solidFill>
                <a:schemeClr val="tx1">
                  <a:lumMod val="65000"/>
                  <a:lumOff val="35000"/>
                </a:schemeClr>
              </a:solidFill>
            </a:endParaRPr>
          </a:p>
        </xdr:txBody>
      </xdr:sp>
    </xdr:grpSp>
    <xdr:clientData/>
  </xdr:twoCellAnchor>
  <xdr:twoCellAnchor>
    <xdr:from>
      <xdr:col>4</xdr:col>
      <xdr:colOff>385036</xdr:colOff>
      <xdr:row>6</xdr:row>
      <xdr:rowOff>27788</xdr:rowOff>
    </xdr:from>
    <xdr:to>
      <xdr:col>7</xdr:col>
      <xdr:colOff>117668</xdr:colOff>
      <xdr:row>9</xdr:row>
      <xdr:rowOff>88747</xdr:rowOff>
    </xdr:to>
    <xdr:sp macro="" textlink="Processing!N1">
      <xdr:nvSpPr>
        <xdr:cNvPr id="24" name="TextBox 23">
          <a:extLst>
            <a:ext uri="{FF2B5EF4-FFF2-40B4-BE49-F238E27FC236}">
              <a16:creationId xmlns:a16="http://schemas.microsoft.com/office/drawing/2014/main" id="{5364E256-E210-4F54-BACD-E00ADC4CCAD2}"/>
            </a:ext>
          </a:extLst>
        </xdr:cNvPr>
        <xdr:cNvSpPr txBox="1"/>
      </xdr:nvSpPr>
      <xdr:spPr>
        <a:xfrm>
          <a:off x="2823436" y="2047088"/>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A2BCA9-5693-4D96-BCAF-D47D631B4DD4}" type="TxLink">
            <a:rPr lang="en-US" sz="1400" b="1" i="0" u="none" strike="noStrike">
              <a:solidFill>
                <a:schemeClr val="tx1">
                  <a:lumMod val="65000"/>
                  <a:lumOff val="35000"/>
                </a:schemeClr>
              </a:solidFill>
              <a:latin typeface="Calibri"/>
              <a:ea typeface="+mn-ea"/>
              <a:cs typeface="Calibri"/>
            </a:rPr>
            <a:pPr marL="0" indent="0" algn="l"/>
            <a:t>Budget Plan</a:t>
          </a:fld>
          <a:endParaRPr lang="ru-RU" sz="28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10</xdr:row>
      <xdr:rowOff>97575</xdr:rowOff>
    </xdr:from>
    <xdr:to>
      <xdr:col>3</xdr:col>
      <xdr:colOff>518160</xdr:colOff>
      <xdr:row>13</xdr:row>
      <xdr:rowOff>17175</xdr:rowOff>
    </xdr:to>
    <xdr:sp macro="" textlink="">
      <xdr:nvSpPr>
        <xdr:cNvPr id="25" name="Freeform: Shape 24">
          <a:extLst>
            <a:ext uri="{FF2B5EF4-FFF2-40B4-BE49-F238E27FC236}">
              <a16:creationId xmlns:a16="http://schemas.microsoft.com/office/drawing/2014/main" id="{A59A1251-7B20-4F91-90EC-200A19962B46}"/>
            </a:ext>
          </a:extLst>
        </xdr:cNvPr>
        <xdr:cNvSpPr/>
      </xdr:nvSpPr>
      <xdr:spPr>
        <a:xfrm>
          <a:off x="8966" y="2848395"/>
          <a:ext cx="2337994" cy="468240"/>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26" name="TextBox 25">
          <a:hlinkClick xmlns:r="http://schemas.openxmlformats.org/officeDocument/2006/relationships" r:id="rId3"/>
          <a:extLst>
            <a:ext uri="{FF2B5EF4-FFF2-40B4-BE49-F238E27FC236}">
              <a16:creationId xmlns:a16="http://schemas.microsoft.com/office/drawing/2014/main" id="{C963E671-2ADA-44FD-A8B6-0B123BB19CAD}"/>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7" name="TextBox 26">
          <a:extLst>
            <a:ext uri="{FF2B5EF4-FFF2-40B4-BE49-F238E27FC236}">
              <a16:creationId xmlns:a16="http://schemas.microsoft.com/office/drawing/2014/main" id="{B642BB01-9EBF-4B67-89EE-385933DB0830}"/>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8" name="TextBox 27">
          <a:hlinkClick xmlns:r="http://schemas.openxmlformats.org/officeDocument/2006/relationships" r:id="rId4"/>
          <a:extLst>
            <a:ext uri="{FF2B5EF4-FFF2-40B4-BE49-F238E27FC236}">
              <a16:creationId xmlns:a16="http://schemas.microsoft.com/office/drawing/2014/main" id="{09AAD016-36F9-496E-B6A9-D416B5221F39}"/>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9" name="TextBox 28">
          <a:hlinkClick xmlns:r="http://schemas.openxmlformats.org/officeDocument/2006/relationships" r:id="rId5"/>
          <a:extLst>
            <a:ext uri="{FF2B5EF4-FFF2-40B4-BE49-F238E27FC236}">
              <a16:creationId xmlns:a16="http://schemas.microsoft.com/office/drawing/2014/main" id="{3D784C95-3420-49BA-B0A5-05213C0BF34C}"/>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0" name="TextBox 29">
          <a:hlinkClick xmlns:r="http://schemas.openxmlformats.org/officeDocument/2006/relationships" r:id="rId6"/>
          <a:extLst>
            <a:ext uri="{FF2B5EF4-FFF2-40B4-BE49-F238E27FC236}">
              <a16:creationId xmlns:a16="http://schemas.microsoft.com/office/drawing/2014/main" id="{1B69A70F-CE10-407D-A156-A6467A0C676A}"/>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31" name="TextBox 30">
          <a:hlinkClick xmlns:r="http://schemas.openxmlformats.org/officeDocument/2006/relationships" r:id="rId7"/>
          <a:extLst>
            <a:ext uri="{FF2B5EF4-FFF2-40B4-BE49-F238E27FC236}">
              <a16:creationId xmlns:a16="http://schemas.microsoft.com/office/drawing/2014/main" id="{7F98E68A-5948-4B2E-BA58-BEE40F94933F}"/>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32" name="TextBox 31">
          <a:hlinkClick xmlns:r="http://schemas.openxmlformats.org/officeDocument/2006/relationships" r:id="rId8"/>
          <a:extLst>
            <a:ext uri="{FF2B5EF4-FFF2-40B4-BE49-F238E27FC236}">
              <a16:creationId xmlns:a16="http://schemas.microsoft.com/office/drawing/2014/main" id="{63D796ED-16C2-4884-930A-41C2DB26058B}"/>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33" name="Freeform: Shape 32">
          <a:extLst>
            <a:ext uri="{FF2B5EF4-FFF2-40B4-BE49-F238E27FC236}">
              <a16:creationId xmlns:a16="http://schemas.microsoft.com/office/drawing/2014/main" id="{CDB441FB-A753-4C58-B332-5BFE4D7F6FC2}"/>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34" name="Freeform: Shape 33">
          <a:extLst>
            <a:ext uri="{FF2B5EF4-FFF2-40B4-BE49-F238E27FC236}">
              <a16:creationId xmlns:a16="http://schemas.microsoft.com/office/drawing/2014/main" id="{41546ACB-BFEB-491A-B25B-64EB9D538D2B}"/>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35" name="Freeform: Shape 34">
          <a:extLst>
            <a:ext uri="{FF2B5EF4-FFF2-40B4-BE49-F238E27FC236}">
              <a16:creationId xmlns:a16="http://schemas.microsoft.com/office/drawing/2014/main" id="{D28FDBF7-2CC5-42A7-805F-6D8172DCFF46}"/>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36" name="Freeform: Shape 35">
          <a:extLst>
            <a:ext uri="{FF2B5EF4-FFF2-40B4-BE49-F238E27FC236}">
              <a16:creationId xmlns:a16="http://schemas.microsoft.com/office/drawing/2014/main" id="{FE7DCBA0-C9B0-497E-A872-11533A992556}"/>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7" name="Freeform: Shape 36">
          <a:extLst>
            <a:ext uri="{FF2B5EF4-FFF2-40B4-BE49-F238E27FC236}">
              <a16:creationId xmlns:a16="http://schemas.microsoft.com/office/drawing/2014/main" id="{45C45813-A16B-4344-8D54-0C40844C3889}"/>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8" name="Freeform: Shape 37">
          <a:extLst>
            <a:ext uri="{FF2B5EF4-FFF2-40B4-BE49-F238E27FC236}">
              <a16:creationId xmlns:a16="http://schemas.microsoft.com/office/drawing/2014/main" id="{432F9981-458A-47A4-B4AB-6B2DD440917C}"/>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9" name="Freeform: Shape 38">
          <a:extLst>
            <a:ext uri="{FF2B5EF4-FFF2-40B4-BE49-F238E27FC236}">
              <a16:creationId xmlns:a16="http://schemas.microsoft.com/office/drawing/2014/main" id="{899CB894-5B21-497C-AE93-8F501DB7BBAD}"/>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400784</xdr:colOff>
      <xdr:row>5</xdr:row>
      <xdr:rowOff>44823</xdr:rowOff>
    </xdr:to>
    <xdr:grpSp>
      <xdr:nvGrpSpPr>
        <xdr:cNvPr id="40" name="Group 39">
          <a:extLst>
            <a:ext uri="{FF2B5EF4-FFF2-40B4-BE49-F238E27FC236}">
              <a16:creationId xmlns:a16="http://schemas.microsoft.com/office/drawing/2014/main" id="{62FFD87B-5E75-4524-9D97-491BA056959D}"/>
            </a:ext>
          </a:extLst>
        </xdr:cNvPr>
        <xdr:cNvGrpSpPr/>
      </xdr:nvGrpSpPr>
      <xdr:grpSpPr>
        <a:xfrm>
          <a:off x="519952" y="779927"/>
          <a:ext cx="1068364" cy="1108045"/>
          <a:chOff x="0" y="0"/>
          <a:chExt cx="3878600" cy="3794658"/>
        </a:xfrm>
        <a:solidFill>
          <a:schemeClr val="bg1">
            <a:lumMod val="95000"/>
          </a:schemeClr>
        </a:solidFill>
      </xdr:grpSpPr>
      <xdr:sp macro="" textlink="">
        <xdr:nvSpPr>
          <xdr:cNvPr id="41" name="Freeform: Shape 40">
            <a:extLst>
              <a:ext uri="{FF2B5EF4-FFF2-40B4-BE49-F238E27FC236}">
                <a16:creationId xmlns:a16="http://schemas.microsoft.com/office/drawing/2014/main" id="{1490CDFB-65B4-2BDD-9083-5FEFE64B36E2}"/>
              </a:ext>
            </a:extLst>
          </xdr:cNvPr>
          <xdr:cNvSpPr/>
        </xdr:nvSpPr>
        <xdr:spPr>
          <a:xfrm>
            <a:off x="1282753" y="24810"/>
            <a:ext cx="2595847" cy="2690401"/>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595848"/>
              <a:gd name="connsiteY0" fmla="*/ 2158742 h 2470873"/>
              <a:gd name="connsiteX1" fmla="*/ 646245 w 2595848"/>
              <a:gd name="connsiteY1" fmla="*/ 2470874 h 2470873"/>
              <a:gd name="connsiteX2" fmla="*/ 1443465 w 2595848"/>
              <a:gd name="connsiteY2" fmla="*/ 1760773 h 2470873"/>
              <a:gd name="connsiteX3" fmla="*/ 1282689 w 2595848"/>
              <a:gd name="connsiteY3" fmla="*/ 1472701 h 2470873"/>
              <a:gd name="connsiteX4" fmla="*/ 2502070 w 2595848"/>
              <a:gd name="connsiteY4" fmla="*/ 1010449 h 2470873"/>
              <a:gd name="connsiteX5" fmla="*/ 2495374 w 2595848"/>
              <a:gd name="connsiteY5" fmla="*/ 286930 h 2470873"/>
              <a:gd name="connsiteX6" fmla="*/ 2595848 w 2595848"/>
              <a:gd name="connsiteY6" fmla="*/ 286929 h 2470873"/>
              <a:gd name="connsiteX7" fmla="*/ 2448501 w 2595848"/>
              <a:gd name="connsiteY7" fmla="*/ 0 h 2470873"/>
              <a:gd name="connsiteX8" fmla="*/ 2247382 w 2595848"/>
              <a:gd name="connsiteY8" fmla="*/ 280229 h 2470873"/>
              <a:gd name="connsiteX9" fmla="*/ 2350666 w 2595848"/>
              <a:gd name="connsiteY9" fmla="*/ 283782 h 2470873"/>
              <a:gd name="connsiteX10" fmla="*/ 2334466 w 2595848"/>
              <a:gd name="connsiteY10" fmla="*/ 769275 h 2470873"/>
              <a:gd name="connsiteX11" fmla="*/ 659637 w 2595848"/>
              <a:gd name="connsiteY11" fmla="*/ 1271720 h 2470873"/>
              <a:gd name="connsiteX12" fmla="*/ 880713 w 2595848"/>
              <a:gd name="connsiteY12" fmla="*/ 1673689 h 2470873"/>
              <a:gd name="connsiteX13" fmla="*/ 0 w 2595848"/>
              <a:gd name="connsiteY13" fmla="*/ 2158742 h 2470873"/>
              <a:gd name="connsiteX0" fmla="*/ 0 w 2595848"/>
              <a:gd name="connsiteY0" fmla="*/ 2158742 h 2690398"/>
              <a:gd name="connsiteX1" fmla="*/ 393378 w 2595848"/>
              <a:gd name="connsiteY1" fmla="*/ 2690398 h 2690398"/>
              <a:gd name="connsiteX2" fmla="*/ 1443465 w 2595848"/>
              <a:gd name="connsiteY2" fmla="*/ 1760773 h 2690398"/>
              <a:gd name="connsiteX3" fmla="*/ 1282689 w 2595848"/>
              <a:gd name="connsiteY3" fmla="*/ 1472701 h 2690398"/>
              <a:gd name="connsiteX4" fmla="*/ 2502070 w 2595848"/>
              <a:gd name="connsiteY4" fmla="*/ 1010449 h 2690398"/>
              <a:gd name="connsiteX5" fmla="*/ 2495374 w 2595848"/>
              <a:gd name="connsiteY5" fmla="*/ 286930 h 2690398"/>
              <a:gd name="connsiteX6" fmla="*/ 2595848 w 2595848"/>
              <a:gd name="connsiteY6" fmla="*/ 286929 h 2690398"/>
              <a:gd name="connsiteX7" fmla="*/ 2448501 w 2595848"/>
              <a:gd name="connsiteY7" fmla="*/ 0 h 2690398"/>
              <a:gd name="connsiteX8" fmla="*/ 2247382 w 2595848"/>
              <a:gd name="connsiteY8" fmla="*/ 280229 h 2690398"/>
              <a:gd name="connsiteX9" fmla="*/ 2350666 w 2595848"/>
              <a:gd name="connsiteY9" fmla="*/ 283782 h 2690398"/>
              <a:gd name="connsiteX10" fmla="*/ 2334466 w 2595848"/>
              <a:gd name="connsiteY10" fmla="*/ 769275 h 2690398"/>
              <a:gd name="connsiteX11" fmla="*/ 659637 w 2595848"/>
              <a:gd name="connsiteY11" fmla="*/ 1271720 h 2690398"/>
              <a:gd name="connsiteX12" fmla="*/ 880713 w 2595848"/>
              <a:gd name="connsiteY12" fmla="*/ 1673689 h 2690398"/>
              <a:gd name="connsiteX13" fmla="*/ 0 w 2595848"/>
              <a:gd name="connsiteY13" fmla="*/ 2158742 h 26903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95848" h="2690398">
                <a:moveTo>
                  <a:pt x="0" y="2158742"/>
                </a:moveTo>
                <a:cubicBezTo>
                  <a:pt x="230616" y="2359083"/>
                  <a:pt x="339018" y="2560582"/>
                  <a:pt x="393378" y="2690398"/>
                </a:cubicBezTo>
                <a:lnTo>
                  <a:pt x="1443465" y="1760773"/>
                </a:lnTo>
                <a:lnTo>
                  <a:pt x="1282689" y="1472701"/>
                </a:lnTo>
                <a:cubicBezTo>
                  <a:pt x="1282689" y="1472701"/>
                  <a:pt x="2236866" y="1136105"/>
                  <a:pt x="2502070" y="1010449"/>
                </a:cubicBezTo>
                <a:cubicBezTo>
                  <a:pt x="2524322" y="999906"/>
                  <a:pt x="2495374" y="286930"/>
                  <a:pt x="2495374" y="286930"/>
                </a:cubicBezTo>
                <a:lnTo>
                  <a:pt x="2595848" y="286929"/>
                </a:lnTo>
                <a:lnTo>
                  <a:pt x="2448501" y="0"/>
                </a:lnTo>
                <a:lnTo>
                  <a:pt x="2247382" y="280229"/>
                </a:lnTo>
                <a:lnTo>
                  <a:pt x="2350666" y="283782"/>
                </a:lnTo>
                <a:lnTo>
                  <a:pt x="2334466" y="769275"/>
                </a:lnTo>
                <a:lnTo>
                  <a:pt x="659637" y="1271720"/>
                </a:lnTo>
                <a:lnTo>
                  <a:pt x="880713" y="1673689"/>
                </a:lnTo>
                <a:lnTo>
                  <a:pt x="0" y="2158742"/>
                </a:ln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2" name="Freeform: Shape 41">
            <a:extLst>
              <a:ext uri="{FF2B5EF4-FFF2-40B4-BE49-F238E27FC236}">
                <a16:creationId xmlns:a16="http://schemas.microsoft.com/office/drawing/2014/main" id="{8EF75A23-6B7C-929D-5A65-A01D5034AFB0}"/>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3" name="Freeform: Shape 42">
            <a:extLst>
              <a:ext uri="{FF2B5EF4-FFF2-40B4-BE49-F238E27FC236}">
                <a16:creationId xmlns:a16="http://schemas.microsoft.com/office/drawing/2014/main" id="{F91706C5-E4B2-5A72-2BC7-A6F6D2514D2B}"/>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3710963A-0734-F7D1-5851-6F4B81E698BB}"/>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5" name="Freeform: Shape 44">
            <a:extLst>
              <a:ext uri="{FF2B5EF4-FFF2-40B4-BE49-F238E27FC236}">
                <a16:creationId xmlns:a16="http://schemas.microsoft.com/office/drawing/2014/main" id="{7C3BA5A8-30C9-6827-E227-4CFC135F3B8B}"/>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6" name="Freeform: Shape 45">
            <a:extLst>
              <a:ext uri="{FF2B5EF4-FFF2-40B4-BE49-F238E27FC236}">
                <a16:creationId xmlns:a16="http://schemas.microsoft.com/office/drawing/2014/main" id="{2EFB61CC-8B49-FA05-A499-DFD8E690EFA2}"/>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7" name="Freeform: Shape 46">
            <a:extLst>
              <a:ext uri="{FF2B5EF4-FFF2-40B4-BE49-F238E27FC236}">
                <a16:creationId xmlns:a16="http://schemas.microsoft.com/office/drawing/2014/main" id="{53322292-0A3C-8FA5-8490-D53E073C1505}"/>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8" name="Freeform: Shape 47">
            <a:extLst>
              <a:ext uri="{FF2B5EF4-FFF2-40B4-BE49-F238E27FC236}">
                <a16:creationId xmlns:a16="http://schemas.microsoft.com/office/drawing/2014/main" id="{404AD663-BCFC-5947-2C9C-838BFACCF0CA}"/>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6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9" name="Group 48">
          <a:extLst>
            <a:ext uri="{FF2B5EF4-FFF2-40B4-BE49-F238E27FC236}">
              <a16:creationId xmlns:a16="http://schemas.microsoft.com/office/drawing/2014/main" id="{2389A233-CAEE-4523-A5BF-448A1AB978BC}"/>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8B062D53-A06D-F374-189A-8AAC093D2CD0}"/>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F0AD3E77-8989-5849-0DBA-AE204FA9138C}"/>
              </a:ext>
            </a:extLst>
          </xdr:cNvPr>
          <xdr:cNvGrpSpPr/>
        </xdr:nvGrpSpPr>
        <xdr:grpSpPr>
          <a:xfrm>
            <a:off x="7138979" y="2378947"/>
            <a:ext cx="710550" cy="501799"/>
            <a:chOff x="2716066" y="2011251"/>
            <a:chExt cx="710550" cy="501799"/>
          </a:xfrm>
          <a:solidFill>
            <a:srgbClr val="FBF1BD"/>
          </a:solidFill>
        </xdr:grpSpPr>
        <xdr:sp macro="" textlink="">
          <xdr:nvSpPr>
            <xdr:cNvPr id="55" name="Freeform: Shape 54">
              <a:extLst>
                <a:ext uri="{FF2B5EF4-FFF2-40B4-BE49-F238E27FC236}">
                  <a16:creationId xmlns:a16="http://schemas.microsoft.com/office/drawing/2014/main" id="{517400D9-1A0C-2DD4-CE03-5BBCB8BBC105}"/>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69A2859B-0EF9-5DD4-8EAA-CF7AED9450D2}"/>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C6255190-3029-6463-2E8B-5D35CAF910B4}"/>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E47672C8-5F43-7B45-F7A7-7070BD0FDEED}"/>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Freeform: Shape 58">
              <a:extLst>
                <a:ext uri="{FF2B5EF4-FFF2-40B4-BE49-F238E27FC236}">
                  <a16:creationId xmlns:a16="http://schemas.microsoft.com/office/drawing/2014/main" id="{AB8B1DA2-4E03-D2DE-23B2-E2DCF3A5B2BB}"/>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90AE2079-E0E0-DD3E-6EA6-1FA680511779}"/>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Rounded Corners 60">
              <a:extLst>
                <a:ext uri="{FF2B5EF4-FFF2-40B4-BE49-F238E27FC236}">
                  <a16:creationId xmlns:a16="http://schemas.microsoft.com/office/drawing/2014/main" id="{D2A432AD-A8FB-E12A-26EF-725E9898CDB4}"/>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2" name="Oval 51">
            <a:extLst>
              <a:ext uri="{FF2B5EF4-FFF2-40B4-BE49-F238E27FC236}">
                <a16:creationId xmlns:a16="http://schemas.microsoft.com/office/drawing/2014/main" id="{873FAC97-7C40-1ED5-3479-E593B9767FC2}"/>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Oval 52">
            <a:extLst>
              <a:ext uri="{FF2B5EF4-FFF2-40B4-BE49-F238E27FC236}">
                <a16:creationId xmlns:a16="http://schemas.microsoft.com/office/drawing/2014/main" id="{B977CFA7-95D2-ABAE-4BAE-26B4E22E3190}"/>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TextBox 55">
            <a:extLst>
              <a:ext uri="{FF2B5EF4-FFF2-40B4-BE49-F238E27FC236}">
                <a16:creationId xmlns:a16="http://schemas.microsoft.com/office/drawing/2014/main" id="{2DC73B66-83E1-745F-5250-E96DD0D216F0}"/>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62" name="TextBox 61">
          <a:extLst>
            <a:ext uri="{FF2B5EF4-FFF2-40B4-BE49-F238E27FC236}">
              <a16:creationId xmlns:a16="http://schemas.microsoft.com/office/drawing/2014/main" id="{381791FC-FF9E-4225-AB01-A160CF2997B6}"/>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63" name="TextBox 62">
          <a:extLst>
            <a:ext uri="{FF2B5EF4-FFF2-40B4-BE49-F238E27FC236}">
              <a16:creationId xmlns:a16="http://schemas.microsoft.com/office/drawing/2014/main" id="{CA459D71-0BDC-47F2-A0A8-82E0495550BD}"/>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64" name="TextBox 63">
          <a:extLst>
            <a:ext uri="{FF2B5EF4-FFF2-40B4-BE49-F238E27FC236}">
              <a16:creationId xmlns:a16="http://schemas.microsoft.com/office/drawing/2014/main" id="{5A25F9F7-8396-4422-9D34-3926544CA673}"/>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tx1">
                  <a:lumMod val="65000"/>
                  <a:lumOff val="35000"/>
                </a:schemeClr>
              </a:solidFill>
              <a:latin typeface="Calibri"/>
              <a:ea typeface="+mn-ea"/>
              <a:cs typeface="Calibri"/>
            </a:rPr>
            <a:pPr marL="0" indent="0" algn="l"/>
            <a:t>Calendar</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65" name="TextBox 64">
          <a:extLst>
            <a:ext uri="{FF2B5EF4-FFF2-40B4-BE49-F238E27FC236}">
              <a16:creationId xmlns:a16="http://schemas.microsoft.com/office/drawing/2014/main" id="{E1852BB7-73B1-4113-97FC-C6724E7CC2A7}"/>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66" name="TextBox 65">
          <a:extLst>
            <a:ext uri="{FF2B5EF4-FFF2-40B4-BE49-F238E27FC236}">
              <a16:creationId xmlns:a16="http://schemas.microsoft.com/office/drawing/2014/main" id="{18A228D5-7850-4717-92A3-0B13EC1CAF12}"/>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tx1">
                  <a:lumMod val="65000"/>
                  <a:lumOff val="3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7" name="TextBox 66">
          <a:extLst>
            <a:ext uri="{FF2B5EF4-FFF2-40B4-BE49-F238E27FC236}">
              <a16:creationId xmlns:a16="http://schemas.microsoft.com/office/drawing/2014/main" id="{36333D3A-6D3D-40F2-BE2B-229EAA68F9F3}"/>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tx1">
                  <a:lumMod val="65000"/>
                  <a:lumOff val="35000"/>
                </a:schemeClr>
              </a:solidFill>
              <a:latin typeface="Calibri"/>
              <a:ea typeface="+mn-ea"/>
              <a:cs typeface="Calibri"/>
            </a:rPr>
            <a:pPr marL="0" indent="0" algn="ctr"/>
            <a:t>JUNE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8" name="TextBox 67">
          <a:extLst>
            <a:ext uri="{FF2B5EF4-FFF2-40B4-BE49-F238E27FC236}">
              <a16:creationId xmlns:a16="http://schemas.microsoft.com/office/drawing/2014/main" id="{F1F08C0A-94F2-4CC3-9133-00EEE59F5FD7}"/>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tx1">
                  <a:lumMod val="65000"/>
                  <a:lumOff val="35000"/>
                </a:schemeClr>
              </a:solidFill>
              <a:latin typeface="Calibri"/>
              <a:ea typeface="+mn-ea"/>
              <a:cs typeface="Calibri"/>
            </a:rPr>
            <a:pPr marL="0" indent="0" algn="r"/>
            <a:t>2024</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13</xdr:col>
      <xdr:colOff>466161</xdr:colOff>
      <xdr:row>9</xdr:row>
      <xdr:rowOff>144330</xdr:rowOff>
    </xdr:from>
    <xdr:to>
      <xdr:col>20</xdr:col>
      <xdr:colOff>556940</xdr:colOff>
      <xdr:row>24</xdr:row>
      <xdr:rowOff>10645</xdr:rowOff>
    </xdr:to>
    <xdr:grpSp>
      <xdr:nvGrpSpPr>
        <xdr:cNvPr id="69" name="Group 68">
          <a:extLst>
            <a:ext uri="{FF2B5EF4-FFF2-40B4-BE49-F238E27FC236}">
              <a16:creationId xmlns:a16="http://schemas.microsoft.com/office/drawing/2014/main" id="{FB401B27-8364-4D54-9199-A64BC362F09D}"/>
            </a:ext>
          </a:extLst>
        </xdr:cNvPr>
        <xdr:cNvGrpSpPr/>
      </xdr:nvGrpSpPr>
      <xdr:grpSpPr>
        <a:xfrm>
          <a:off x="8185122" y="2729687"/>
          <a:ext cx="4247143" cy="2649594"/>
          <a:chOff x="7781362" y="2681342"/>
          <a:chExt cx="4357979" cy="2555727"/>
        </a:xfrm>
      </xdr:grpSpPr>
      <xdr:sp macro="" textlink="Processing!Q4">
        <xdr:nvSpPr>
          <xdr:cNvPr id="70" name="TextBox 69">
            <a:extLst>
              <a:ext uri="{FF2B5EF4-FFF2-40B4-BE49-F238E27FC236}">
                <a16:creationId xmlns:a16="http://schemas.microsoft.com/office/drawing/2014/main" id="{7DBBB494-2889-D213-9AD8-E7873D21C9A5}"/>
              </a:ext>
            </a:extLst>
          </xdr:cNvPr>
          <xdr:cNvSpPr txBox="1"/>
        </xdr:nvSpPr>
        <xdr:spPr>
          <a:xfrm>
            <a:off x="7969177" y="3177870"/>
            <a:ext cx="1757529" cy="205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BA27D0-2EAE-4527-B791-8994ED6F3063}" type="TxLink">
              <a:rPr lang="en-US" sz="1400" b="0" i="0" u="none" strike="noStrike">
                <a:solidFill>
                  <a:schemeClr val="tx1">
                    <a:lumMod val="65000"/>
                    <a:lumOff val="35000"/>
                  </a:schemeClr>
                </a:solidFill>
                <a:latin typeface="Calibri"/>
                <a:ea typeface="+mn-ea"/>
                <a:cs typeface="Calibri"/>
              </a:rPr>
              <a:pPr marL="0" indent="0" algn="l"/>
              <a:t>Non-Fixed Incom
Fixed Incom
Other Income
Non-Fixed Cost
Fixed Costs
Other Cost</a:t>
            </a:fld>
            <a:endParaRPr lang="ru-RU" sz="3600" b="0" i="0" u="none" strike="noStrike">
              <a:solidFill>
                <a:schemeClr val="tx1">
                  <a:lumMod val="65000"/>
                  <a:lumOff val="35000"/>
                </a:schemeClr>
              </a:solidFill>
              <a:latin typeface="Calibri"/>
              <a:ea typeface="+mn-ea"/>
              <a:cs typeface="Calibri"/>
            </a:endParaRPr>
          </a:p>
        </xdr:txBody>
      </xdr:sp>
      <xdr:sp macro="" textlink="Processing!Q5">
        <xdr:nvSpPr>
          <xdr:cNvPr id="71" name="TextBox 70">
            <a:extLst>
              <a:ext uri="{FF2B5EF4-FFF2-40B4-BE49-F238E27FC236}">
                <a16:creationId xmlns:a16="http://schemas.microsoft.com/office/drawing/2014/main" id="{C78ABDAB-2040-E093-AE8A-9410B00C3125}"/>
              </a:ext>
            </a:extLst>
          </xdr:cNvPr>
          <xdr:cNvSpPr txBox="1"/>
        </xdr:nvSpPr>
        <xdr:spPr>
          <a:xfrm>
            <a:off x="10309413" y="3177869"/>
            <a:ext cx="797857" cy="20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B8CBE41-8751-4ACF-BC51-AB5D43241FD9}" type="TxLink">
              <a:rPr lang="en-US" sz="1400" b="0" i="0" u="none" strike="noStrike">
                <a:solidFill>
                  <a:schemeClr val="tx1">
                    <a:lumMod val="65000"/>
                    <a:lumOff val="35000"/>
                  </a:schemeClr>
                </a:solidFill>
                <a:latin typeface="Calibri"/>
                <a:ea typeface="+mn-ea"/>
                <a:cs typeface="Calibri"/>
              </a:rPr>
              <a:pPr marL="0" indent="0" algn="r"/>
              <a:t>21%
27%
8%
16%
22%
7%</a:t>
            </a:fld>
            <a:endParaRPr lang="ru-RU" sz="4400" b="0" i="0" u="none" strike="noStrike">
              <a:solidFill>
                <a:schemeClr val="tx1">
                  <a:lumMod val="65000"/>
                  <a:lumOff val="35000"/>
                </a:schemeClr>
              </a:solidFill>
              <a:latin typeface="Calibri"/>
              <a:ea typeface="+mn-ea"/>
              <a:cs typeface="Calibri"/>
            </a:endParaRPr>
          </a:p>
        </xdr:txBody>
      </xdr:sp>
      <xdr:sp macro="" textlink="">
        <xdr:nvSpPr>
          <xdr:cNvPr id="72" name="Oval 71">
            <a:extLst>
              <a:ext uri="{FF2B5EF4-FFF2-40B4-BE49-F238E27FC236}">
                <a16:creationId xmlns:a16="http://schemas.microsoft.com/office/drawing/2014/main" id="{6A31A8AB-71A4-4315-55BB-5D878E0A2741}"/>
              </a:ext>
            </a:extLst>
          </xdr:cNvPr>
          <xdr:cNvSpPr/>
        </xdr:nvSpPr>
        <xdr:spPr>
          <a:xfrm>
            <a:off x="7781362" y="3266622"/>
            <a:ext cx="144000" cy="144000"/>
          </a:xfrm>
          <a:prstGeom prst="ellipse">
            <a:avLst/>
          </a:prstGeom>
          <a:solidFill>
            <a:srgbClr val="FBF1BD"/>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3" name="Oval 72">
            <a:extLst>
              <a:ext uri="{FF2B5EF4-FFF2-40B4-BE49-F238E27FC236}">
                <a16:creationId xmlns:a16="http://schemas.microsoft.com/office/drawing/2014/main" id="{A91CED5E-2122-5894-4567-387BE22C9F0F}"/>
              </a:ext>
            </a:extLst>
          </xdr:cNvPr>
          <xdr:cNvSpPr/>
        </xdr:nvSpPr>
        <xdr:spPr>
          <a:xfrm>
            <a:off x="7781362" y="3490754"/>
            <a:ext cx="144000" cy="144000"/>
          </a:xfrm>
          <a:prstGeom prst="ellipse">
            <a:avLst/>
          </a:prstGeom>
          <a:gradFill>
            <a:gsLst>
              <a:gs pos="7000">
                <a:srgbClr val="F28F33"/>
              </a:gs>
              <a:gs pos="72000">
                <a:srgbClr val="FE2827"/>
              </a:gs>
            </a:gsLst>
            <a:lin ang="5400000" scaled="1"/>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4" name="Oval 73">
            <a:extLst>
              <a:ext uri="{FF2B5EF4-FFF2-40B4-BE49-F238E27FC236}">
                <a16:creationId xmlns:a16="http://schemas.microsoft.com/office/drawing/2014/main" id="{517AA90C-46DB-40E4-7814-AA62679A3B24}"/>
              </a:ext>
            </a:extLst>
          </xdr:cNvPr>
          <xdr:cNvSpPr/>
        </xdr:nvSpPr>
        <xdr:spPr>
          <a:xfrm>
            <a:off x="7790362" y="3714886"/>
            <a:ext cx="126000" cy="126000"/>
          </a:xfrm>
          <a:prstGeom prst="ellipse">
            <a:avLst/>
          </a:prstGeom>
          <a:solidFill>
            <a:schemeClr val="tx1">
              <a:lumMod val="65000"/>
              <a:lumOff val="35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75" name="Oval 74">
            <a:extLst>
              <a:ext uri="{FF2B5EF4-FFF2-40B4-BE49-F238E27FC236}">
                <a16:creationId xmlns:a16="http://schemas.microsoft.com/office/drawing/2014/main" id="{D747ADA8-F42C-E987-4345-53BB974544E1}"/>
              </a:ext>
            </a:extLst>
          </xdr:cNvPr>
          <xdr:cNvSpPr/>
        </xdr:nvSpPr>
        <xdr:spPr>
          <a:xfrm>
            <a:off x="7781362" y="4557513"/>
            <a:ext cx="144000" cy="144000"/>
          </a:xfrm>
          <a:prstGeom prst="ellipse">
            <a:avLst/>
          </a:prstGeom>
          <a:solidFill>
            <a:srgbClr val="C3B4EF"/>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Oval 75">
            <a:extLst>
              <a:ext uri="{FF2B5EF4-FFF2-40B4-BE49-F238E27FC236}">
                <a16:creationId xmlns:a16="http://schemas.microsoft.com/office/drawing/2014/main" id="{ABA013DF-28E6-9F5B-6768-2F50FDB8392F}"/>
              </a:ext>
            </a:extLst>
          </xdr:cNvPr>
          <xdr:cNvSpPr/>
        </xdr:nvSpPr>
        <xdr:spPr>
          <a:xfrm>
            <a:off x="7781362" y="4781645"/>
            <a:ext cx="144000" cy="144000"/>
          </a:xfrm>
          <a:prstGeom prst="ellipse">
            <a:avLst/>
          </a:prstGeom>
          <a:gradFill>
            <a:gsLst>
              <a:gs pos="43000">
                <a:srgbClr val="8701D9"/>
              </a:gs>
              <a:gs pos="100000">
                <a:srgbClr val="AD27FE"/>
              </a:gs>
            </a:gsLst>
            <a:path path="circle">
              <a:fillToRect t="100000" r="100000"/>
            </a:path>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7" name="Oval 76">
            <a:extLst>
              <a:ext uri="{FF2B5EF4-FFF2-40B4-BE49-F238E27FC236}">
                <a16:creationId xmlns:a16="http://schemas.microsoft.com/office/drawing/2014/main" id="{BE04C58B-A945-5121-6310-DF0DE9106246}"/>
              </a:ext>
            </a:extLst>
          </xdr:cNvPr>
          <xdr:cNvSpPr/>
        </xdr:nvSpPr>
        <xdr:spPr>
          <a:xfrm>
            <a:off x="7790362" y="5005776"/>
            <a:ext cx="126000" cy="126000"/>
          </a:xfrm>
          <a:prstGeom prst="ellipse">
            <a:avLst/>
          </a:prstGeom>
          <a:solidFill>
            <a:schemeClr val="tx1">
              <a:lumMod val="65000"/>
              <a:lumOff val="35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Processing!Q6">
        <xdr:nvSpPr>
          <xdr:cNvPr id="78" name="TextBox 77">
            <a:extLst>
              <a:ext uri="{FF2B5EF4-FFF2-40B4-BE49-F238E27FC236}">
                <a16:creationId xmlns:a16="http://schemas.microsoft.com/office/drawing/2014/main" id="{67FEF057-B79A-40AE-0331-9D50CB12D0E8}"/>
              </a:ext>
            </a:extLst>
          </xdr:cNvPr>
          <xdr:cNvSpPr txBox="1"/>
        </xdr:nvSpPr>
        <xdr:spPr>
          <a:xfrm>
            <a:off x="9045389" y="3177869"/>
            <a:ext cx="1407458" cy="20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1909724-915B-48FC-96E2-CBBFE753BE89}" type="TxLink">
              <a:rPr lang="en-US" sz="1400" b="0" i="0" u="none" strike="noStrike">
                <a:solidFill>
                  <a:schemeClr val="tx1">
                    <a:lumMod val="65000"/>
                    <a:lumOff val="35000"/>
                  </a:schemeClr>
                </a:solidFill>
                <a:latin typeface="Calibri"/>
                <a:ea typeface="+mn-ea"/>
                <a:cs typeface="Calibri"/>
              </a:rPr>
              <a:pPr marL="0" indent="0" algn="r"/>
              <a:t>$ 11 590
$ 15 003
$ 4 618
$ 9 032
$ 12 075
$ 3 730</a:t>
            </a:fld>
            <a:endParaRPr lang="ru-RU" sz="1400" b="0" i="0" u="none" strike="noStrike">
              <a:solidFill>
                <a:schemeClr val="tx1">
                  <a:lumMod val="65000"/>
                  <a:lumOff val="35000"/>
                </a:schemeClr>
              </a:solidFill>
              <a:latin typeface="Calibri"/>
              <a:ea typeface="+mn-ea"/>
              <a:cs typeface="Calibri"/>
            </a:endParaRPr>
          </a:p>
        </xdr:txBody>
      </xdr:sp>
      <xdr:sp macro="" textlink="Processing!A38">
        <xdr:nvSpPr>
          <xdr:cNvPr id="79" name="TextBox 78">
            <a:extLst>
              <a:ext uri="{FF2B5EF4-FFF2-40B4-BE49-F238E27FC236}">
                <a16:creationId xmlns:a16="http://schemas.microsoft.com/office/drawing/2014/main" id="{C3A2DF44-F2E6-8002-9240-9386C4F0E2FB}"/>
              </a:ext>
            </a:extLst>
          </xdr:cNvPr>
          <xdr:cNvSpPr txBox="1"/>
        </xdr:nvSpPr>
        <xdr:spPr>
          <a:xfrm>
            <a:off x="7978142"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Income</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A62">
        <xdr:nvSpPr>
          <xdr:cNvPr id="80" name="TextBox 79">
            <a:extLst>
              <a:ext uri="{FF2B5EF4-FFF2-40B4-BE49-F238E27FC236}">
                <a16:creationId xmlns:a16="http://schemas.microsoft.com/office/drawing/2014/main" id="{49E62828-1E6A-AEE7-A716-5ED40AFC211E}"/>
              </a:ext>
            </a:extLst>
          </xdr:cNvPr>
          <xdr:cNvSpPr txBox="1"/>
        </xdr:nvSpPr>
        <xdr:spPr>
          <a:xfrm>
            <a:off x="7960213"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Expenses</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sp macro="" textlink="Processing!P8">
        <xdr:nvSpPr>
          <xdr:cNvPr id="81" name="TextBox 80">
            <a:extLst>
              <a:ext uri="{FF2B5EF4-FFF2-40B4-BE49-F238E27FC236}">
                <a16:creationId xmlns:a16="http://schemas.microsoft.com/office/drawing/2014/main" id="{3E4D9644-A2F9-AA38-23A6-861EF5BF8207}"/>
              </a:ext>
            </a:extLst>
          </xdr:cNvPr>
          <xdr:cNvSpPr txBox="1"/>
        </xdr:nvSpPr>
        <xdr:spPr>
          <a:xfrm>
            <a:off x="9385602"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B107BC-C318-415E-84F9-CB7A230E0C9D}"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 $31,211 </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P9">
        <xdr:nvSpPr>
          <xdr:cNvPr id="82" name="TextBox 81">
            <a:extLst>
              <a:ext uri="{FF2B5EF4-FFF2-40B4-BE49-F238E27FC236}">
                <a16:creationId xmlns:a16="http://schemas.microsoft.com/office/drawing/2014/main" id="{A925EDA9-F283-D161-1538-814F1F45826D}"/>
              </a:ext>
            </a:extLst>
          </xdr:cNvPr>
          <xdr:cNvSpPr txBox="1"/>
        </xdr:nvSpPr>
        <xdr:spPr>
          <a:xfrm>
            <a:off x="9385602"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BBAB65-1731-421D-AC3E-4995D9083E3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 $24,837 </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sp macro="" textlink="Processing!O8">
        <xdr:nvSpPr>
          <xdr:cNvPr id="83" name="TextBox 82">
            <a:extLst>
              <a:ext uri="{FF2B5EF4-FFF2-40B4-BE49-F238E27FC236}">
                <a16:creationId xmlns:a16="http://schemas.microsoft.com/office/drawing/2014/main" id="{65FD5E0E-4017-00CD-42B0-831D5BE09EBB}"/>
              </a:ext>
            </a:extLst>
          </xdr:cNvPr>
          <xdr:cNvSpPr txBox="1"/>
        </xdr:nvSpPr>
        <xdr:spPr>
          <a:xfrm>
            <a:off x="10577909" y="2681342"/>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321143-2560-422D-AA13-95D03C759B21}" type="TxLink">
              <a:rPr lang="en-US" sz="1800" b="1" i="0" u="none" strike="noStrike">
                <a:gradFill>
                  <a:gsLst>
                    <a:gs pos="7000">
                      <a:srgbClr val="F28F33"/>
                    </a:gs>
                    <a:gs pos="72000">
                      <a:srgbClr val="FE2827"/>
                    </a:gs>
                  </a:gsLst>
                  <a:lin ang="5400000" scaled="1"/>
                </a:gradFill>
                <a:latin typeface="Calibri"/>
                <a:ea typeface="+mn-ea"/>
                <a:cs typeface="Calibri"/>
              </a:rPr>
              <a:pPr marL="0" indent="0" algn="l"/>
              <a:t>56%</a:t>
            </a:fld>
            <a:endParaRPr lang="ru-RU" sz="1800" b="1" i="0" u="none" strike="noStrike">
              <a:gradFill>
                <a:gsLst>
                  <a:gs pos="7000">
                    <a:srgbClr val="F28F33"/>
                  </a:gs>
                  <a:gs pos="72000">
                    <a:srgbClr val="FE2827"/>
                  </a:gs>
                </a:gsLst>
                <a:lin ang="5400000" scaled="1"/>
              </a:gradFill>
              <a:latin typeface="Calibri"/>
              <a:ea typeface="+mn-ea"/>
              <a:cs typeface="Calibri"/>
            </a:endParaRPr>
          </a:p>
        </xdr:txBody>
      </xdr:sp>
      <xdr:sp macro="" textlink="Processing!O9">
        <xdr:nvSpPr>
          <xdr:cNvPr id="84" name="TextBox 83">
            <a:extLst>
              <a:ext uri="{FF2B5EF4-FFF2-40B4-BE49-F238E27FC236}">
                <a16:creationId xmlns:a16="http://schemas.microsoft.com/office/drawing/2014/main" id="{93129C63-089C-E669-7BB4-A76B7C03A6AE}"/>
              </a:ext>
            </a:extLst>
          </xdr:cNvPr>
          <xdr:cNvSpPr txBox="1"/>
        </xdr:nvSpPr>
        <xdr:spPr>
          <a:xfrm>
            <a:off x="10577909" y="403949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04CEBB-96B3-4DEB-A966-25AC881FB811}" type="TxLink">
              <a:rPr lang="en-US" sz="1800" b="1" i="0" u="none" strike="noStrike">
                <a:gradFill>
                  <a:gsLst>
                    <a:gs pos="43000">
                      <a:srgbClr val="8701D9"/>
                    </a:gs>
                    <a:gs pos="100000">
                      <a:srgbClr val="AD27FE"/>
                    </a:gs>
                  </a:gsLst>
                  <a:path path="circle">
                    <a:fillToRect t="100000" r="100000"/>
                  </a:path>
                </a:gradFill>
                <a:latin typeface="Calibri"/>
                <a:ea typeface="+mn-ea"/>
                <a:cs typeface="Calibri"/>
              </a:rPr>
              <a:pPr marL="0" indent="0" algn="l"/>
              <a:t>44%</a:t>
            </a:fld>
            <a:endParaRPr lang="ru-RU" sz="1800" b="1" i="0" u="none" strike="noStrike">
              <a:gradFill>
                <a:gsLst>
                  <a:gs pos="43000">
                    <a:srgbClr val="8701D9"/>
                  </a:gs>
                  <a:gs pos="100000">
                    <a:srgbClr val="AD27FE"/>
                  </a:gs>
                </a:gsLst>
                <a:path path="circle">
                  <a:fillToRect t="100000" r="100000"/>
                </a:path>
              </a:gradFill>
              <a:latin typeface="Calibri"/>
              <a:ea typeface="+mn-ea"/>
              <a:cs typeface="Calibri"/>
            </a:endParaRPr>
          </a:p>
        </xdr:txBody>
      </xdr:sp>
    </xdr:grpSp>
    <xdr:clientData/>
  </xdr:twoCellAnchor>
  <xdr:twoCellAnchor>
    <xdr:from>
      <xdr:col>4</xdr:col>
      <xdr:colOff>385036</xdr:colOff>
      <xdr:row>31</xdr:row>
      <xdr:rowOff>36754</xdr:rowOff>
    </xdr:from>
    <xdr:to>
      <xdr:col>7</xdr:col>
      <xdr:colOff>117668</xdr:colOff>
      <xdr:row>34</xdr:row>
      <xdr:rowOff>97713</xdr:rowOff>
    </xdr:to>
    <xdr:sp macro="" textlink="Processing!Q7">
      <xdr:nvSpPr>
        <xdr:cNvPr id="85" name="TextBox 84">
          <a:extLst>
            <a:ext uri="{FF2B5EF4-FFF2-40B4-BE49-F238E27FC236}">
              <a16:creationId xmlns:a16="http://schemas.microsoft.com/office/drawing/2014/main" id="{AB678F83-F3F9-41D3-B1B0-C05FB515393B}"/>
            </a:ext>
          </a:extLst>
        </xdr:cNvPr>
        <xdr:cNvSpPr txBox="1"/>
      </xdr:nvSpPr>
      <xdr:spPr>
        <a:xfrm>
          <a:off x="2823436"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E4B0666-B243-4377-AC13-F7942F964248}" type="TxLink">
            <a:rPr lang="en-US" sz="1400" b="1" i="0" u="none" strike="noStrike">
              <a:solidFill>
                <a:schemeClr val="tx1">
                  <a:lumMod val="65000"/>
                  <a:lumOff val="35000"/>
                </a:schemeClr>
              </a:solidFill>
              <a:latin typeface="Calibri"/>
              <a:ea typeface="+mn-ea"/>
              <a:cs typeface="Calibri"/>
            </a:rPr>
            <a:pPr marL="0" indent="0" algn="l"/>
            <a:t>Used Budget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233080</xdr:colOff>
      <xdr:row>33</xdr:row>
      <xdr:rowOff>170328</xdr:rowOff>
    </xdr:from>
    <xdr:to>
      <xdr:col>15</xdr:col>
      <xdr:colOff>79480</xdr:colOff>
      <xdr:row>44</xdr:row>
      <xdr:rowOff>34093</xdr:rowOff>
    </xdr:to>
    <xdr:graphicFrame macro="">
      <xdr:nvGraphicFramePr>
        <xdr:cNvPr id="86" name="Chart 85">
          <a:extLst>
            <a:ext uri="{FF2B5EF4-FFF2-40B4-BE49-F238E27FC236}">
              <a16:creationId xmlns:a16="http://schemas.microsoft.com/office/drawing/2014/main" id="{7130743D-EA3E-4AA2-9C06-11DE3BE7A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170327</xdr:colOff>
      <xdr:row>33</xdr:row>
      <xdr:rowOff>152399</xdr:rowOff>
    </xdr:from>
    <xdr:to>
      <xdr:col>20</xdr:col>
      <xdr:colOff>231527</xdr:colOff>
      <xdr:row>44</xdr:row>
      <xdr:rowOff>62753</xdr:rowOff>
    </xdr:to>
    <xdr:graphicFrame macro="">
      <xdr:nvGraphicFramePr>
        <xdr:cNvPr id="87" name="Chart 86">
          <a:extLst>
            <a:ext uri="{FF2B5EF4-FFF2-40B4-BE49-F238E27FC236}">
              <a16:creationId xmlns:a16="http://schemas.microsoft.com/office/drawing/2014/main" id="{CC07D63F-BE3A-4CF9-87F8-BDCB3AD10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331247</xdr:colOff>
      <xdr:row>31</xdr:row>
      <xdr:rowOff>36754</xdr:rowOff>
    </xdr:from>
    <xdr:to>
      <xdr:col>20</xdr:col>
      <xdr:colOff>63879</xdr:colOff>
      <xdr:row>34</xdr:row>
      <xdr:rowOff>97713</xdr:rowOff>
    </xdr:to>
    <xdr:sp macro="" textlink="Processing!H58">
      <xdr:nvSpPr>
        <xdr:cNvPr id="88" name="TextBox 87">
          <a:extLst>
            <a:ext uri="{FF2B5EF4-FFF2-40B4-BE49-F238E27FC236}">
              <a16:creationId xmlns:a16="http://schemas.microsoft.com/office/drawing/2014/main" id="{B47BD4F0-D0E3-4993-8DB6-65C514FFC291}"/>
            </a:ext>
          </a:extLst>
        </xdr:cNvPr>
        <xdr:cNvSpPr txBox="1"/>
      </xdr:nvSpPr>
      <xdr:spPr>
        <a:xfrm>
          <a:off x="10694447"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A96177-2834-49EE-AC18-C9EA6FBA1894}" type="TxLink">
            <a:rPr lang="en-US" sz="1400" b="1" i="0" u="none" strike="noStrike">
              <a:solidFill>
                <a:schemeClr val="bg1"/>
              </a:solidFill>
              <a:latin typeface="Calibri"/>
              <a:ea typeface="+mn-ea"/>
              <a:cs typeface="Calibri"/>
            </a:rPr>
            <a:pPr marL="0" indent="0" algn="ctr"/>
            <a:t>Ratio Budget</a:t>
          </a:fld>
          <a:endParaRPr lang="ru-RU" sz="1800" b="1" i="0" u="none" strike="noStrike">
            <a:solidFill>
              <a:schemeClr val="bg1"/>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89" name="TextBox 88">
          <a:extLst>
            <a:ext uri="{FF2B5EF4-FFF2-40B4-BE49-F238E27FC236}">
              <a16:creationId xmlns:a16="http://schemas.microsoft.com/office/drawing/2014/main" id="{B4D82B87-D20D-444D-84CD-B0B0BC32B18B}"/>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7</xdr:col>
      <xdr:colOff>592250</xdr:colOff>
      <xdr:row>14</xdr:row>
      <xdr:rowOff>126402</xdr:rowOff>
    </xdr:from>
    <xdr:to>
      <xdr:col>10</xdr:col>
      <xdr:colOff>53890</xdr:colOff>
      <xdr:row>18</xdr:row>
      <xdr:rowOff>8067</xdr:rowOff>
    </xdr:to>
    <xdr:sp macro="" textlink="Processing!Q7">
      <xdr:nvSpPr>
        <xdr:cNvPr id="90" name="TextBox 89">
          <a:extLst>
            <a:ext uri="{FF2B5EF4-FFF2-40B4-BE49-F238E27FC236}">
              <a16:creationId xmlns:a16="http://schemas.microsoft.com/office/drawing/2014/main" id="{C3D08CC6-B618-4A9D-A6C5-BE9F1EF81E4D}"/>
            </a:ext>
          </a:extLst>
        </xdr:cNvPr>
        <xdr:cNvSpPr txBox="1"/>
      </xdr:nvSpPr>
      <xdr:spPr>
        <a:xfrm>
          <a:off x="4859450" y="3608742"/>
          <a:ext cx="1290440"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B0666-B243-4377-AC13-F7942F964248}" type="TxLink">
            <a:rPr lang="en-US" sz="1200" b="0" i="0" u="none" strike="noStrike">
              <a:solidFill>
                <a:schemeClr val="tx1">
                  <a:lumMod val="65000"/>
                  <a:lumOff val="35000"/>
                </a:schemeClr>
              </a:solidFill>
              <a:latin typeface="Calibri"/>
              <a:ea typeface="+mn-ea"/>
              <a:cs typeface="Calibri"/>
            </a:rPr>
            <a:pPr marL="0" indent="0" algn="ctr"/>
            <a:t>Used Budget</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484674</xdr:colOff>
      <xdr:row>35</xdr:row>
      <xdr:rowOff>108472</xdr:rowOff>
    </xdr:from>
    <xdr:to>
      <xdr:col>19</xdr:col>
      <xdr:colOff>555914</xdr:colOff>
      <xdr:row>38</xdr:row>
      <xdr:rowOff>169432</xdr:rowOff>
    </xdr:to>
    <xdr:sp macro="" textlink="Processing!A38">
      <xdr:nvSpPr>
        <xdr:cNvPr id="91" name="TextBox 90">
          <a:extLst>
            <a:ext uri="{FF2B5EF4-FFF2-40B4-BE49-F238E27FC236}">
              <a16:creationId xmlns:a16="http://schemas.microsoft.com/office/drawing/2014/main" id="{FD714B7C-49BD-4E9B-8147-38236C2BCDCB}"/>
            </a:ext>
          </a:extLst>
        </xdr:cNvPr>
        <xdr:cNvSpPr txBox="1"/>
      </xdr:nvSpPr>
      <xdr:spPr>
        <a:xfrm>
          <a:off x="10847874" y="7431292"/>
          <a:ext cx="12904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0E7AAE-2940-4745-B412-71BA14ED81C0}" type="TxLink">
            <a:rPr lang="en-US" sz="1200" b="0" i="0" u="none" strike="noStrike">
              <a:solidFill>
                <a:schemeClr val="tx1">
                  <a:lumMod val="65000"/>
                  <a:lumOff val="35000"/>
                </a:schemeClr>
              </a:solidFill>
              <a:latin typeface="Calibri"/>
              <a:ea typeface="+mn-ea"/>
              <a:cs typeface="Calibri"/>
            </a:rPr>
            <a:pPr marL="0" indent="0" algn="ctr"/>
            <a:t>Income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484674</xdr:colOff>
      <xdr:row>39</xdr:row>
      <xdr:rowOff>81577</xdr:rowOff>
    </xdr:from>
    <xdr:to>
      <xdr:col>19</xdr:col>
      <xdr:colOff>555914</xdr:colOff>
      <xdr:row>42</xdr:row>
      <xdr:rowOff>142536</xdr:rowOff>
    </xdr:to>
    <xdr:sp macro="" textlink="Processing!A62">
      <xdr:nvSpPr>
        <xdr:cNvPr id="92" name="TextBox 91">
          <a:extLst>
            <a:ext uri="{FF2B5EF4-FFF2-40B4-BE49-F238E27FC236}">
              <a16:creationId xmlns:a16="http://schemas.microsoft.com/office/drawing/2014/main" id="{386DDE55-97D3-4E0E-983F-C9CFC76BD093}"/>
            </a:ext>
          </a:extLst>
        </xdr:cNvPr>
        <xdr:cNvSpPr txBox="1"/>
      </xdr:nvSpPr>
      <xdr:spPr>
        <a:xfrm>
          <a:off x="10847874" y="8135917"/>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8ACF74-29B9-49F5-A1B8-D12A5478E34E}" type="TxLink">
            <a:rPr lang="en-US" sz="900" b="0" i="0" u="none" strike="noStrike">
              <a:solidFill>
                <a:schemeClr val="tx1">
                  <a:lumMod val="65000"/>
                  <a:lumOff val="35000"/>
                </a:schemeClr>
              </a:solidFill>
              <a:latin typeface="Calibri"/>
              <a:ea typeface="+mn-ea"/>
              <a:cs typeface="Calibri"/>
            </a:rPr>
            <a:pPr marL="0" indent="0" algn="ctr"/>
            <a:t>Expenses</a:t>
          </a:fld>
          <a:endParaRPr lang="ru-RU" sz="9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484674</xdr:colOff>
      <xdr:row>36</xdr:row>
      <xdr:rowOff>162261</xdr:rowOff>
    </xdr:from>
    <xdr:to>
      <xdr:col>19</xdr:col>
      <xdr:colOff>555914</xdr:colOff>
      <xdr:row>40</xdr:row>
      <xdr:rowOff>43927</xdr:rowOff>
    </xdr:to>
    <xdr:sp macro="" textlink="Processing!I58">
      <xdr:nvSpPr>
        <xdr:cNvPr id="93" name="TextBox 92">
          <a:extLst>
            <a:ext uri="{FF2B5EF4-FFF2-40B4-BE49-F238E27FC236}">
              <a16:creationId xmlns:a16="http://schemas.microsoft.com/office/drawing/2014/main" id="{51EEEA85-2A74-4D0F-AF58-5D3F1A4F1CF9}"/>
            </a:ext>
          </a:extLst>
        </xdr:cNvPr>
        <xdr:cNvSpPr txBox="1"/>
      </xdr:nvSpPr>
      <xdr:spPr>
        <a:xfrm>
          <a:off x="10847874" y="7667961"/>
          <a:ext cx="1290440" cy="613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52E822-E46A-41B5-A6DF-8296754919D6}" type="TxLink">
            <a:rPr lang="en-US" sz="2000" b="0" i="0" u="none" strike="noStrike">
              <a:solidFill>
                <a:schemeClr val="tx1">
                  <a:lumMod val="65000"/>
                  <a:lumOff val="35000"/>
                </a:schemeClr>
              </a:solidFill>
              <a:latin typeface="Calibri"/>
              <a:ea typeface="+mn-ea"/>
              <a:cs typeface="Calibri"/>
            </a:rPr>
            <a:pPr marL="0" indent="0" algn="ctr"/>
            <a:t>20%</a:t>
          </a:fld>
          <a:endParaRPr lang="ru-RU" sz="20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484674</xdr:colOff>
      <xdr:row>38</xdr:row>
      <xdr:rowOff>90545</xdr:rowOff>
    </xdr:from>
    <xdr:to>
      <xdr:col>19</xdr:col>
      <xdr:colOff>555914</xdr:colOff>
      <xdr:row>41</xdr:row>
      <xdr:rowOff>151504</xdr:rowOff>
    </xdr:to>
    <xdr:sp macro="" textlink="Processing!J58">
      <xdr:nvSpPr>
        <xdr:cNvPr id="94" name="TextBox 93">
          <a:extLst>
            <a:ext uri="{FF2B5EF4-FFF2-40B4-BE49-F238E27FC236}">
              <a16:creationId xmlns:a16="http://schemas.microsoft.com/office/drawing/2014/main" id="{5ACD580E-1EA5-43A0-8AD8-6F844FDDCB0B}"/>
            </a:ext>
          </a:extLst>
        </xdr:cNvPr>
        <xdr:cNvSpPr txBox="1"/>
      </xdr:nvSpPr>
      <xdr:spPr>
        <a:xfrm>
          <a:off x="10847874" y="7962005"/>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937BD-6C2B-461C-B27E-7B074B46AE1C}" type="TxLink">
            <a:rPr lang="en-US" sz="1400" b="0" i="0" u="none" strike="noStrike">
              <a:solidFill>
                <a:schemeClr val="tx1">
                  <a:lumMod val="65000"/>
                  <a:lumOff val="35000"/>
                </a:schemeClr>
              </a:solidFill>
              <a:latin typeface="Calibri"/>
              <a:ea typeface="+mn-ea"/>
              <a:cs typeface="Calibri"/>
            </a:rPr>
            <a:pPr marL="0" indent="0" algn="ctr"/>
            <a:t>80%</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14</xdr:col>
      <xdr:colOff>555810</xdr:colOff>
      <xdr:row>35</xdr:row>
      <xdr:rowOff>36752</xdr:rowOff>
    </xdr:from>
    <xdr:to>
      <xdr:col>17</xdr:col>
      <xdr:colOff>206291</xdr:colOff>
      <xdr:row>43</xdr:row>
      <xdr:rowOff>124604</xdr:rowOff>
    </xdr:to>
    <xdr:grpSp>
      <xdr:nvGrpSpPr>
        <xdr:cNvPr id="95" name="Group 94">
          <a:extLst>
            <a:ext uri="{FF2B5EF4-FFF2-40B4-BE49-F238E27FC236}">
              <a16:creationId xmlns:a16="http://schemas.microsoft.com/office/drawing/2014/main" id="{F2CE1B8A-DF76-4EA8-BB0C-8A3B31442522}"/>
            </a:ext>
          </a:extLst>
        </xdr:cNvPr>
        <xdr:cNvGrpSpPr/>
      </xdr:nvGrpSpPr>
      <xdr:grpSpPr>
        <a:xfrm>
          <a:off x="8868537" y="7446460"/>
          <a:ext cx="1431780" cy="1572267"/>
          <a:chOff x="9108140" y="7325061"/>
          <a:chExt cx="1479281" cy="1522205"/>
        </a:xfrm>
      </xdr:grpSpPr>
      <xdr:sp macro="" textlink="Processing!I24">
        <xdr:nvSpPr>
          <xdr:cNvPr id="96" name="TextBox 95">
            <a:extLst>
              <a:ext uri="{FF2B5EF4-FFF2-40B4-BE49-F238E27FC236}">
                <a16:creationId xmlns:a16="http://schemas.microsoft.com/office/drawing/2014/main" id="{01752090-59A7-8645-5F56-C9CD5691A8CE}"/>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3423C9-5827-4E8C-B19C-E8534CDF85D2}" type="TxLink">
              <a:rPr lang="en-US" sz="1100" b="0" i="0" u="none" strike="noStrike">
                <a:solidFill>
                  <a:schemeClr val="tx1">
                    <a:lumMod val="65000"/>
                    <a:lumOff val="35000"/>
                  </a:schemeClr>
                </a:solidFill>
                <a:latin typeface="Calibri"/>
                <a:ea typeface="+mn-ea"/>
                <a:cs typeface="Calibri"/>
              </a:rPr>
              <a:pPr marL="0" indent="0" algn="l"/>
              <a:t>Income Budget</a:t>
            </a:fld>
            <a:endParaRPr lang="ru-RU" sz="2400" b="0" i="0" u="none" strike="noStrike">
              <a:solidFill>
                <a:schemeClr val="tx1">
                  <a:lumMod val="65000"/>
                  <a:lumOff val="35000"/>
                </a:schemeClr>
              </a:solidFill>
              <a:latin typeface="Calibri"/>
              <a:ea typeface="+mn-ea"/>
              <a:cs typeface="Calibri"/>
            </a:endParaRPr>
          </a:p>
        </xdr:txBody>
      </xdr:sp>
      <xdr:sp macro="" textlink="Processing!J24">
        <xdr:nvSpPr>
          <xdr:cNvPr id="97" name="TextBox 96">
            <a:extLst>
              <a:ext uri="{FF2B5EF4-FFF2-40B4-BE49-F238E27FC236}">
                <a16:creationId xmlns:a16="http://schemas.microsoft.com/office/drawing/2014/main" id="{0AE235DB-CB34-28FB-5DBF-54CDA6A91B6F}"/>
              </a:ext>
            </a:extLst>
          </xdr:cNvPr>
          <xdr:cNvSpPr txBox="1"/>
        </xdr:nvSpPr>
        <xdr:spPr>
          <a:xfrm>
            <a:off x="9296981" y="7997416"/>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D5C050-6197-4760-BC81-FCA59DD33F79}" type="TxLink">
              <a:rPr lang="en-US" sz="1100" b="0" i="0" u="none" strike="noStrike">
                <a:solidFill>
                  <a:schemeClr val="tx1">
                    <a:lumMod val="65000"/>
                    <a:lumOff val="35000"/>
                  </a:schemeClr>
                </a:solidFill>
                <a:latin typeface="Calibri"/>
                <a:ea typeface="+mn-ea"/>
                <a:cs typeface="Calibri"/>
              </a:rPr>
              <a:pPr marL="0" indent="0" algn="l"/>
              <a:t>Expenses Budget</a:t>
            </a:fld>
            <a:endParaRPr lang="ru-RU" sz="1600" b="0" i="0" u="none" strike="noStrike">
              <a:solidFill>
                <a:schemeClr val="tx1">
                  <a:lumMod val="65000"/>
                  <a:lumOff val="35000"/>
                </a:schemeClr>
              </a:solidFill>
              <a:latin typeface="Calibri"/>
              <a:ea typeface="+mn-ea"/>
              <a:cs typeface="Calibri"/>
            </a:endParaRPr>
          </a:p>
        </xdr:txBody>
      </xdr:sp>
      <xdr:sp macro="" textlink="">
        <xdr:nvSpPr>
          <xdr:cNvPr id="98" name="Oval 97">
            <a:extLst>
              <a:ext uri="{FF2B5EF4-FFF2-40B4-BE49-F238E27FC236}">
                <a16:creationId xmlns:a16="http://schemas.microsoft.com/office/drawing/2014/main" id="{A616418D-F001-B581-FC81-AC739A4AB144}"/>
              </a:ext>
            </a:extLst>
          </xdr:cNvPr>
          <xdr:cNvSpPr/>
        </xdr:nvSpPr>
        <xdr:spPr>
          <a:xfrm>
            <a:off x="9126070" y="7548282"/>
            <a:ext cx="144000" cy="144000"/>
          </a:xfrm>
          <a:prstGeom prst="ellipse">
            <a:avLst/>
          </a:prstGeom>
          <a:gradFill>
            <a:gsLst>
              <a:gs pos="0">
                <a:srgbClr val="55E7F9"/>
              </a:gs>
              <a:gs pos="100000">
                <a:srgbClr val="0C68BE"/>
              </a:gs>
            </a:gsLst>
            <a:lin ang="5400000" scaled="1"/>
          </a:gra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9" name="Oval 98">
            <a:extLst>
              <a:ext uri="{FF2B5EF4-FFF2-40B4-BE49-F238E27FC236}">
                <a16:creationId xmlns:a16="http://schemas.microsoft.com/office/drawing/2014/main" id="{CA4C684F-FF9C-92C4-6142-1FA79EB2BFC4}"/>
              </a:ext>
            </a:extLst>
          </xdr:cNvPr>
          <xdr:cNvSpPr/>
        </xdr:nvSpPr>
        <xdr:spPr>
          <a:xfrm>
            <a:off x="9108140" y="8229599"/>
            <a:ext cx="144000" cy="144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I57">
        <xdr:nvSpPr>
          <xdr:cNvPr id="100" name="TextBox 99">
            <a:extLst>
              <a:ext uri="{FF2B5EF4-FFF2-40B4-BE49-F238E27FC236}">
                <a16:creationId xmlns:a16="http://schemas.microsoft.com/office/drawing/2014/main" id="{C34158EF-CEEE-972F-05CE-BCF6301FEC76}"/>
              </a:ext>
            </a:extLst>
          </xdr:cNvPr>
          <xdr:cNvSpPr txBox="1"/>
        </xdr:nvSpPr>
        <xdr:spPr>
          <a:xfrm>
            <a:off x="9252157" y="759400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DD4AA6-D9ED-4607-BE63-3F2F66849A8D}" type="TxLink">
              <a:rPr lang="en-US" sz="1800" b="0" i="0" u="none" strike="noStrike">
                <a:solidFill>
                  <a:schemeClr val="tx1">
                    <a:lumMod val="65000"/>
                    <a:lumOff val="35000"/>
                  </a:schemeClr>
                </a:solidFill>
                <a:latin typeface="Calibri"/>
                <a:ea typeface="+mn-ea"/>
                <a:cs typeface="Calibri"/>
              </a:rPr>
              <a:pPr marL="0" indent="0" algn="l"/>
              <a:t> $31,211 </a:t>
            </a:fld>
            <a:endParaRPr lang="ru-RU" sz="4000" b="0" i="0" u="none" strike="noStrike">
              <a:solidFill>
                <a:schemeClr val="tx1">
                  <a:lumMod val="65000"/>
                  <a:lumOff val="35000"/>
                </a:schemeClr>
              </a:solidFill>
              <a:latin typeface="Calibri"/>
              <a:ea typeface="+mn-ea"/>
              <a:cs typeface="Calibri"/>
            </a:endParaRPr>
          </a:p>
        </xdr:txBody>
      </xdr:sp>
      <xdr:sp macro="" textlink="Processing!J57">
        <xdr:nvSpPr>
          <xdr:cNvPr id="101" name="TextBox 100">
            <a:extLst>
              <a:ext uri="{FF2B5EF4-FFF2-40B4-BE49-F238E27FC236}">
                <a16:creationId xmlns:a16="http://schemas.microsoft.com/office/drawing/2014/main" id="{2BCDB6CD-31AA-7C2B-2D91-2ADD60890ED8}"/>
              </a:ext>
            </a:extLst>
          </xdr:cNvPr>
          <xdr:cNvSpPr txBox="1"/>
        </xdr:nvSpPr>
        <xdr:spPr>
          <a:xfrm>
            <a:off x="9252157" y="824842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D5F9DD9-3E99-4A1F-A4B0-79CFC42499A5}" type="TxLink">
              <a:rPr lang="en-US" sz="1800" b="0" i="0" u="none" strike="noStrike">
                <a:solidFill>
                  <a:schemeClr val="tx1">
                    <a:lumMod val="65000"/>
                    <a:lumOff val="35000"/>
                  </a:schemeClr>
                </a:solidFill>
                <a:latin typeface="Calibri"/>
                <a:ea typeface="+mn-ea"/>
                <a:cs typeface="Calibri"/>
              </a:rPr>
              <a:pPr marL="0" indent="0" algn="l"/>
              <a:t> $24,837 </a:t>
            </a:fld>
            <a:endParaRPr lang="ru-RU" sz="4000" b="0" i="0" u="none" strike="noStrike">
              <a:solidFill>
                <a:schemeClr val="tx1">
                  <a:lumMod val="65000"/>
                  <a:lumOff val="35000"/>
                </a:schemeClr>
              </a:solidFill>
              <a:latin typeface="Calibri"/>
              <a:ea typeface="+mn-ea"/>
              <a:cs typeface="Calibri"/>
            </a:endParaRPr>
          </a:p>
        </xdr:txBody>
      </xdr:sp>
    </xdr:grpSp>
    <xdr:clientData/>
  </xdr:twoCellAnchor>
  <xdr:twoCellAnchor>
    <xdr:from>
      <xdr:col>14</xdr:col>
      <xdr:colOff>393998</xdr:colOff>
      <xdr:row>31</xdr:row>
      <xdr:rowOff>36754</xdr:rowOff>
    </xdr:from>
    <xdr:to>
      <xdr:col>17</xdr:col>
      <xdr:colOff>126630</xdr:colOff>
      <xdr:row>34</xdr:row>
      <xdr:rowOff>97713</xdr:rowOff>
    </xdr:to>
    <xdr:sp macro="" textlink="Processing!H57">
      <xdr:nvSpPr>
        <xdr:cNvPr id="102" name="TextBox 101">
          <a:extLst>
            <a:ext uri="{FF2B5EF4-FFF2-40B4-BE49-F238E27FC236}">
              <a16:creationId xmlns:a16="http://schemas.microsoft.com/office/drawing/2014/main" id="{2BC1C15A-C69A-4C32-8515-144105366E83}"/>
            </a:ext>
          </a:extLst>
        </xdr:cNvPr>
        <xdr:cNvSpPr txBox="1"/>
      </xdr:nvSpPr>
      <xdr:spPr>
        <a:xfrm>
          <a:off x="8928398"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editAs="oneCell">
    <xdr:from>
      <xdr:col>22</xdr:col>
      <xdr:colOff>123530</xdr:colOff>
      <xdr:row>29</xdr:row>
      <xdr:rowOff>121024</xdr:rowOff>
    </xdr:from>
    <xdr:to>
      <xdr:col>26</xdr:col>
      <xdr:colOff>457130</xdr:colOff>
      <xdr:row>44</xdr:row>
      <xdr:rowOff>95612</xdr:rowOff>
    </xdr:to>
    <mc:AlternateContent xmlns:mc="http://schemas.openxmlformats.org/markup-compatibility/2006" xmlns:a14="http://schemas.microsoft.com/office/drawing/2010/main">
      <mc:Choice Requires="a14">
        <xdr:graphicFrame macro="">
          <xdr:nvGraphicFramePr>
            <xdr:cNvPr id="103" name="Day 10">
              <a:extLst>
                <a:ext uri="{FF2B5EF4-FFF2-40B4-BE49-F238E27FC236}">
                  <a16:creationId xmlns:a16="http://schemas.microsoft.com/office/drawing/2014/main" id="{0B111DE1-B51A-4ECD-9286-92A9B5395375}"/>
                </a:ext>
              </a:extLst>
            </xdr:cNvPr>
            <xdr:cNvGraphicFramePr/>
          </xdr:nvGraphicFramePr>
          <xdr:xfrm>
            <a:off x="0" y="0"/>
            <a:ext cx="0" cy="0"/>
          </xdr:xfrm>
          <a:graphic>
            <a:graphicData uri="http://schemas.microsoft.com/office/drawing/2010/slicer">
              <sle:slicer xmlns:sle="http://schemas.microsoft.com/office/drawing/2010/slicer" name="Day 10"/>
            </a:graphicData>
          </a:graphic>
        </xdr:graphicFrame>
      </mc:Choice>
      <mc:Fallback xmlns="">
        <xdr:sp macro="" textlink="">
          <xdr:nvSpPr>
            <xdr:cNvPr id="0" name=""/>
            <xdr:cNvSpPr>
              <a:spLocks noTextEdit="1"/>
            </xdr:cNvSpPr>
          </xdr:nvSpPr>
          <xdr:spPr>
            <a:xfrm>
              <a:off x="13534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83D18DC9-3A45-4742-B38D-2F4A096E8BDF}"/>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C62953B3-6A15-40FD-B2C9-F0ED4983A57E}"/>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107577</xdr:colOff>
      <xdr:row>5</xdr:row>
      <xdr:rowOff>161363</xdr:rowOff>
    </xdr:from>
    <xdr:to>
      <xdr:col>10</xdr:col>
      <xdr:colOff>484094</xdr:colOff>
      <xdr:row>45</xdr:row>
      <xdr:rowOff>80682</xdr:rowOff>
    </xdr:to>
    <xdr:sp macro="" textlink="">
      <xdr:nvSpPr>
        <xdr:cNvPr id="4" name="Rectangle: Rounded Corners 3">
          <a:extLst>
            <a:ext uri="{FF2B5EF4-FFF2-40B4-BE49-F238E27FC236}">
              <a16:creationId xmlns:a16="http://schemas.microsoft.com/office/drawing/2014/main" id="{CC5C92ED-22E7-4CA3-8646-BED9814D4DEB}"/>
            </a:ext>
          </a:extLst>
        </xdr:cNvPr>
        <xdr:cNvSpPr/>
      </xdr:nvSpPr>
      <xdr:spPr>
        <a:xfrm>
          <a:off x="2545977" y="1997783"/>
          <a:ext cx="4034117" cy="7234519"/>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635175B2-80E6-4031-B7AA-6CB67D4ACFCC}"/>
            </a:ext>
          </a:extLst>
        </xdr:cNvPr>
        <xdr:cNvSpPr/>
      </xdr:nvSpPr>
      <xdr:spPr>
        <a:xfrm>
          <a:off x="13106400" y="5382859"/>
          <a:ext cx="3630706" cy="382254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134471</xdr:colOff>
      <xdr:row>31</xdr:row>
      <xdr:rowOff>43904</xdr:rowOff>
    </xdr:from>
    <xdr:to>
      <xdr:col>21</xdr:col>
      <xdr:colOff>54775</xdr:colOff>
      <xdr:row>45</xdr:row>
      <xdr:rowOff>53786</xdr:rowOff>
    </xdr:to>
    <xdr:sp macro="" textlink="">
      <xdr:nvSpPr>
        <xdr:cNvPr id="6" name="Rectangle: Rounded Corners 5">
          <a:extLst>
            <a:ext uri="{FF2B5EF4-FFF2-40B4-BE49-F238E27FC236}">
              <a16:creationId xmlns:a16="http://schemas.microsoft.com/office/drawing/2014/main" id="{652ED472-A12D-43A5-B8DC-3DA5E54FD8FA}"/>
            </a:ext>
          </a:extLst>
        </xdr:cNvPr>
        <xdr:cNvSpPr/>
      </xdr:nvSpPr>
      <xdr:spPr>
        <a:xfrm>
          <a:off x="6840071" y="6635204"/>
          <a:ext cx="6016304" cy="2570202"/>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6B19B14F-050E-4A0D-809E-E8150E643AAB}"/>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374EDAC6-15FE-4AF1-ACF8-02CE6A23AD83}"/>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extLst>
            <a:ext uri="{FF2B5EF4-FFF2-40B4-BE49-F238E27FC236}">
              <a16:creationId xmlns:a16="http://schemas.microsoft.com/office/drawing/2014/main" id="{9F3D3372-94F5-4EE0-938E-A4FE6DAC522C}"/>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99FE3C1D-0367-5508-8A37-861A5B8A8345}"/>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717B8FCD-D36E-8FC6-FA2D-7151D6140ADD}"/>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48C312D0-D37A-8827-1B28-AB20B85FE442}"/>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hlinkClick xmlns:r="http://schemas.openxmlformats.org/officeDocument/2006/relationships" r:id="rId1"/>
          <a:extLst>
            <a:ext uri="{FF2B5EF4-FFF2-40B4-BE49-F238E27FC236}">
              <a16:creationId xmlns:a16="http://schemas.microsoft.com/office/drawing/2014/main" id="{6FCBFC60-17B2-4E65-9F23-32CE41CFAF46}"/>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4CDB9980-0F85-CAF6-59A4-F221EA61042A}"/>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383BC6B9-170A-8946-38A6-7519A104B165}"/>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5">
              <a:extLst>
                <a:ext uri="{FF2B5EF4-FFF2-40B4-BE49-F238E27FC236}">
                  <a16:creationId xmlns:a16="http://schemas.microsoft.com/office/drawing/2014/main" id="{B5192D9E-1749-410A-B678-5F090CD83C77}"/>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36971</xdr:colOff>
      <xdr:row>5</xdr:row>
      <xdr:rowOff>135362</xdr:rowOff>
    </xdr:from>
    <xdr:to>
      <xdr:col>9</xdr:col>
      <xdr:colOff>286437</xdr:colOff>
      <xdr:row>9</xdr:row>
      <xdr:rowOff>17027</xdr:rowOff>
    </xdr:to>
    <xdr:sp macro="" textlink="Processing!B38">
      <xdr:nvSpPr>
        <xdr:cNvPr id="17" name="TextBox 16">
          <a:extLst>
            <a:ext uri="{FF2B5EF4-FFF2-40B4-BE49-F238E27FC236}">
              <a16:creationId xmlns:a16="http://schemas.microsoft.com/office/drawing/2014/main" id="{37CC59F2-D983-419E-8424-1A9CA9B9F709}"/>
            </a:ext>
          </a:extLst>
        </xdr:cNvPr>
        <xdr:cNvSpPr txBox="1"/>
      </xdr:nvSpPr>
      <xdr:spPr>
        <a:xfrm>
          <a:off x="3694571" y="1955197"/>
          <a:ext cx="2078266"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05DECC-E537-499E-9AE7-53FE398A66A1}" type="TxLink">
            <a:rPr lang="en-US" sz="1400" b="1" i="0" u="none" strike="noStrike">
              <a:solidFill>
                <a:schemeClr val="bg1"/>
              </a:solidFill>
              <a:latin typeface="Calibri"/>
              <a:ea typeface="+mn-ea"/>
              <a:cs typeface="Calibri"/>
            </a:rPr>
            <a:pPr marL="0" indent="0" algn="ctr"/>
            <a:t>Fixed vs Non-Fixed</a:t>
          </a:fld>
          <a:endParaRPr lang="ru-RU" sz="1400" b="1" i="0" u="none" strike="noStrike">
            <a:solidFill>
              <a:schemeClr val="bg1"/>
            </a:solidFill>
            <a:latin typeface="Calibri"/>
            <a:ea typeface="+mn-ea"/>
            <a:cs typeface="Calibri"/>
          </a:endParaRPr>
        </a:p>
      </xdr:txBody>
    </xdr:sp>
    <xdr:clientData/>
  </xdr:twoCellAnchor>
  <xdr:twoCellAnchor>
    <xdr:from>
      <xdr:col>0</xdr:col>
      <xdr:colOff>8966</xdr:colOff>
      <xdr:row>13</xdr:row>
      <xdr:rowOff>52747</xdr:rowOff>
    </xdr:from>
    <xdr:to>
      <xdr:col>3</xdr:col>
      <xdr:colOff>518160</xdr:colOff>
      <xdr:row>15</xdr:row>
      <xdr:rowOff>151641</xdr:rowOff>
    </xdr:to>
    <xdr:sp macro="" textlink="">
      <xdr:nvSpPr>
        <xdr:cNvPr id="18" name="Freeform: Shape 17">
          <a:extLst>
            <a:ext uri="{FF2B5EF4-FFF2-40B4-BE49-F238E27FC236}">
              <a16:creationId xmlns:a16="http://schemas.microsoft.com/office/drawing/2014/main" id="{52C98495-63D1-4D27-8AA9-3F9FEE771069}"/>
            </a:ext>
          </a:extLst>
        </xdr:cNvPr>
        <xdr:cNvSpPr/>
      </xdr:nvSpPr>
      <xdr:spPr>
        <a:xfrm>
          <a:off x="8966" y="3306935"/>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2"/>
          <a:extLst>
            <a:ext uri="{FF2B5EF4-FFF2-40B4-BE49-F238E27FC236}">
              <a16:creationId xmlns:a16="http://schemas.microsoft.com/office/drawing/2014/main" id="{09EE3DA6-55FB-445F-B902-972B93797125}"/>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3"/>
          <a:extLst>
            <a:ext uri="{FF2B5EF4-FFF2-40B4-BE49-F238E27FC236}">
              <a16:creationId xmlns:a16="http://schemas.microsoft.com/office/drawing/2014/main" id="{FF6F9F95-5912-451A-AD1B-853910CCF298}"/>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extLst>
            <a:ext uri="{FF2B5EF4-FFF2-40B4-BE49-F238E27FC236}">
              <a16:creationId xmlns:a16="http://schemas.microsoft.com/office/drawing/2014/main" id="{171B8822-4873-4DF3-9F2D-1AC60D6F7560}"/>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hlinkClick xmlns:r="http://schemas.openxmlformats.org/officeDocument/2006/relationships" r:id="rId4"/>
          <a:extLst>
            <a:ext uri="{FF2B5EF4-FFF2-40B4-BE49-F238E27FC236}">
              <a16:creationId xmlns:a16="http://schemas.microsoft.com/office/drawing/2014/main" id="{3045F9E1-A804-431B-BE92-AD6E1350E693}"/>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hlinkClick xmlns:r="http://schemas.openxmlformats.org/officeDocument/2006/relationships" r:id="rId5"/>
          <a:extLst>
            <a:ext uri="{FF2B5EF4-FFF2-40B4-BE49-F238E27FC236}">
              <a16:creationId xmlns:a16="http://schemas.microsoft.com/office/drawing/2014/main" id="{8D63D80A-8CB7-4F01-B4C0-95FAD445D9A2}"/>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hlinkClick xmlns:r="http://schemas.openxmlformats.org/officeDocument/2006/relationships" r:id="rId6"/>
          <a:extLst>
            <a:ext uri="{FF2B5EF4-FFF2-40B4-BE49-F238E27FC236}">
              <a16:creationId xmlns:a16="http://schemas.microsoft.com/office/drawing/2014/main" id="{0C126F6C-F146-431A-B1F6-3ED2D14771E3}"/>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hlinkClick xmlns:r="http://schemas.openxmlformats.org/officeDocument/2006/relationships" r:id="rId7"/>
          <a:extLst>
            <a:ext uri="{FF2B5EF4-FFF2-40B4-BE49-F238E27FC236}">
              <a16:creationId xmlns:a16="http://schemas.microsoft.com/office/drawing/2014/main" id="{232CB01A-8AE7-4DE1-BD5B-75FA13D64F32}"/>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7234B127-DE7F-4E61-8F3B-30FEB3325A01}"/>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FC3CEE67-98E6-43C0-9823-0B662C62DE54}"/>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057C1D22-46C3-4190-A4CD-ADC7B80BC19D}"/>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FA94BF9A-D941-4B06-8E3B-33857FBAD954}"/>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EED36502-72AB-4227-8B96-FCF8D7142DC5}"/>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FA21BCD9-8EB8-4464-A616-A7CEDCCA5870}"/>
            </a:ext>
          </a:extLst>
        </xdr:cNvPr>
        <xdr:cNvSpPr/>
      </xdr:nvSpPr>
      <xdr:spPr>
        <a:xfrm>
          <a:off x="299103"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6473BD76-FA90-4EBA-8FAE-66C23BFEF38E}"/>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33" name="Group 32">
          <a:extLst>
            <a:ext uri="{FF2B5EF4-FFF2-40B4-BE49-F238E27FC236}">
              <a16:creationId xmlns:a16="http://schemas.microsoft.com/office/drawing/2014/main" id="{273F5D78-FF3F-442C-8B68-418D7E21865B}"/>
            </a:ext>
          </a:extLst>
        </xdr:cNvPr>
        <xdr:cNvGrpSpPr/>
      </xdr:nvGrpSpPr>
      <xdr:grpSpPr>
        <a:xfrm>
          <a:off x="519952" y="779927"/>
          <a:ext cx="1068365" cy="1108045"/>
          <a:chOff x="0" y="0"/>
          <a:chExt cx="3878604" cy="3794658"/>
        </a:xfrm>
        <a:solidFill>
          <a:schemeClr val="bg1"/>
        </a:solidFill>
      </xdr:grpSpPr>
      <xdr:sp macro="" textlink="">
        <xdr:nvSpPr>
          <xdr:cNvPr id="34" name="Freeform: Shape 33">
            <a:extLst>
              <a:ext uri="{FF2B5EF4-FFF2-40B4-BE49-F238E27FC236}">
                <a16:creationId xmlns:a16="http://schemas.microsoft.com/office/drawing/2014/main" id="{7DCD66C2-E4B4-033C-CD7F-B31C2E95B8FF}"/>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9B9E991B-A280-DBAE-4939-3A27EEB6B142}"/>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EDCFECF2-7237-2D6F-B022-09B7205C664E}"/>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85A1077C-A32D-4D21-7C81-68DE2AC977C8}"/>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29172986-BD54-EBE0-5C50-BF41CCDB18A8}"/>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FBED59FE-D260-BBC1-B793-D3C321AEDB64}"/>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7CC00FA8-C46C-B2A3-2EBD-A643D9C208EA}"/>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F34319AC-A567-1033-002E-7FB5CE639641}"/>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D6CF1603-3AEB-4E3F-AEE5-934AE93F4212}"/>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31880085-C0F5-F35F-1318-117168057F02}"/>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F72BAAA8-DE8D-AF18-F7A2-C0F7A7769410}"/>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12DA4A43-500A-5A96-A64C-099B7CE372C3}"/>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32E457F1-5A94-DDCB-6BDA-46B6FDF76378}"/>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A2704508-78B0-9CC6-07A4-36DDD404FBC4}"/>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3D4022E6-6135-5E7C-6C37-0D5ECEBF9327}"/>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5663804D-0CFA-6CA7-A1FE-DBBEB4B4CE96}"/>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805C2968-96F8-C42D-54DE-A4AE8FE896C6}"/>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D080F340-BA67-44D2-B3B5-A7943454D546}"/>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08500D8F-D9B4-1065-0C3B-FC2B432E14B7}"/>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212BFAAE-3E34-2490-57BC-13B4F0173E5A}"/>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86EDEF46-CCD5-2FD8-99F6-50244F999328}"/>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11229294-A2FC-4558-942A-C56ACA5260BE}"/>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89AEBE59-00CF-4504-981C-C8623A60585B}"/>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57" name="TextBox 56">
          <a:extLst>
            <a:ext uri="{FF2B5EF4-FFF2-40B4-BE49-F238E27FC236}">
              <a16:creationId xmlns:a16="http://schemas.microsoft.com/office/drawing/2014/main" id="{0E247E7F-6F02-4CF4-AC62-87E5441FDF15}"/>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bg1"/>
              </a:solidFill>
              <a:latin typeface="Calibri"/>
              <a:ea typeface="+mn-ea"/>
              <a:cs typeface="Calibri"/>
            </a:rPr>
            <a:pPr marL="0" indent="0" algn="l"/>
            <a:t>Calendar</a:t>
          </a:fld>
          <a:endParaRPr lang="ru-RU" sz="1400" b="1" i="0" u="none" strike="noStrike">
            <a:solidFill>
              <a:schemeClr val="bg1"/>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8" name="TextBox 57">
          <a:extLst>
            <a:ext uri="{FF2B5EF4-FFF2-40B4-BE49-F238E27FC236}">
              <a16:creationId xmlns:a16="http://schemas.microsoft.com/office/drawing/2014/main" id="{3132A47A-1AC2-4DF5-A2FF-07067F72B036}"/>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60" name="TextBox 59">
          <a:extLst>
            <a:ext uri="{FF2B5EF4-FFF2-40B4-BE49-F238E27FC236}">
              <a16:creationId xmlns:a16="http://schemas.microsoft.com/office/drawing/2014/main" id="{87579E90-489A-4608-A5C2-D18CDD207870}"/>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bg1">
                  <a:lumMod val="9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1" name="TextBox 60">
          <a:extLst>
            <a:ext uri="{FF2B5EF4-FFF2-40B4-BE49-F238E27FC236}">
              <a16:creationId xmlns:a16="http://schemas.microsoft.com/office/drawing/2014/main" id="{124ECABF-D88A-4394-A536-C381192639DF}"/>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bg1"/>
              </a:solidFill>
              <a:latin typeface="Calibri"/>
              <a:ea typeface="+mn-ea"/>
              <a:cs typeface="Calibri"/>
            </a:rPr>
            <a:pPr marL="0" indent="0" algn="ctr"/>
            <a:t>JUNE</a:t>
          </a:fld>
          <a:endParaRPr lang="ru-RU" sz="1800" b="0" i="0" u="none" strike="noStrike">
            <a:solidFill>
              <a:schemeClr val="bg1"/>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2" name="TextBox 61">
          <a:extLst>
            <a:ext uri="{FF2B5EF4-FFF2-40B4-BE49-F238E27FC236}">
              <a16:creationId xmlns:a16="http://schemas.microsoft.com/office/drawing/2014/main" id="{E7F3214F-0A11-48B8-9DB5-6179B8EE82AA}"/>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bg1"/>
              </a:solidFill>
              <a:latin typeface="Calibri"/>
              <a:ea typeface="+mn-ea"/>
              <a:cs typeface="Calibri"/>
            </a:rPr>
            <a:pPr marL="0" indent="0" algn="r"/>
            <a:t>2024</a:t>
          </a:fld>
          <a:endParaRPr lang="ru-RU" sz="1400" b="0" i="0" u="none" strike="noStrike">
            <a:solidFill>
              <a:schemeClr val="bg1"/>
            </a:solidFill>
            <a:latin typeface="Calibri"/>
            <a:ea typeface="+mn-ea"/>
            <a:cs typeface="Calibri"/>
          </a:endParaRPr>
        </a:p>
      </xdr:txBody>
    </xdr:sp>
    <xdr:clientData/>
  </xdr:twoCellAnchor>
  <xdr:twoCellAnchor>
    <xdr:from>
      <xdr:col>11</xdr:col>
      <xdr:colOff>142988</xdr:colOff>
      <xdr:row>31</xdr:row>
      <xdr:rowOff>45719</xdr:rowOff>
    </xdr:from>
    <xdr:to>
      <xdr:col>13</xdr:col>
      <xdr:colOff>485220</xdr:colOff>
      <xdr:row>34</xdr:row>
      <xdr:rowOff>106678</xdr:rowOff>
    </xdr:to>
    <xdr:sp macro="" textlink="Processing!AH24">
      <xdr:nvSpPr>
        <xdr:cNvPr id="63" name="TextBox 62">
          <a:extLst>
            <a:ext uri="{FF2B5EF4-FFF2-40B4-BE49-F238E27FC236}">
              <a16:creationId xmlns:a16="http://schemas.microsoft.com/office/drawing/2014/main" id="{EBB50D06-47E4-4562-9256-EB2DAC144007}"/>
            </a:ext>
          </a:extLst>
        </xdr:cNvPr>
        <xdr:cNvSpPr txBox="1"/>
      </xdr:nvSpPr>
      <xdr:spPr>
        <a:xfrm>
          <a:off x="6848588" y="65272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2AEE85-5D04-49B0-BEB6-2BAB6D247E45}" type="TxLink">
            <a:rPr lang="en-US" sz="1400" b="1" i="0" u="none" strike="noStrike">
              <a:solidFill>
                <a:schemeClr val="bg1"/>
              </a:solidFill>
              <a:latin typeface="Calibri"/>
              <a:ea typeface="+mn-ea"/>
              <a:cs typeface="Calibri"/>
            </a:rPr>
            <a:pPr marL="0" indent="0" algn="ctr"/>
            <a:t>Incom by Days</a:t>
          </a:fld>
          <a:endParaRPr lang="ru-RU" sz="1400" b="1" i="0" u="none" strike="noStrike">
            <a:solidFill>
              <a:schemeClr val="bg1"/>
            </a:solidFill>
            <a:latin typeface="Calibri"/>
            <a:ea typeface="+mn-ea"/>
            <a:cs typeface="Calibri"/>
          </a:endParaRPr>
        </a:p>
      </xdr:txBody>
    </xdr:sp>
    <xdr:clientData/>
  </xdr:twoCellAnchor>
  <xdr:twoCellAnchor>
    <xdr:from>
      <xdr:col>11</xdr:col>
      <xdr:colOff>251009</xdr:colOff>
      <xdr:row>33</xdr:row>
      <xdr:rowOff>143433</xdr:rowOff>
    </xdr:from>
    <xdr:to>
      <xdr:col>21</xdr:col>
      <xdr:colOff>132982</xdr:colOff>
      <xdr:row>43</xdr:row>
      <xdr:rowOff>170328</xdr:rowOff>
    </xdr:to>
    <xdr:graphicFrame macro="">
      <xdr:nvGraphicFramePr>
        <xdr:cNvPr id="64" name="Chart 63">
          <a:extLst>
            <a:ext uri="{FF2B5EF4-FFF2-40B4-BE49-F238E27FC236}">
              <a16:creationId xmlns:a16="http://schemas.microsoft.com/office/drawing/2014/main" id="{56458FB5-3F86-4F90-BBEA-017F073EF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5" name="TextBox 64">
          <a:extLst>
            <a:ext uri="{FF2B5EF4-FFF2-40B4-BE49-F238E27FC236}">
              <a16:creationId xmlns:a16="http://schemas.microsoft.com/office/drawing/2014/main" id="{51B78BA2-5ACE-489A-8FBE-846A1BF70D6B}"/>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17</xdr:col>
      <xdr:colOff>314343</xdr:colOff>
      <xdr:row>31</xdr:row>
      <xdr:rowOff>45719</xdr:rowOff>
    </xdr:from>
    <xdr:to>
      <xdr:col>19</xdr:col>
      <xdr:colOff>385583</xdr:colOff>
      <xdr:row>34</xdr:row>
      <xdr:rowOff>106678</xdr:rowOff>
    </xdr:to>
    <xdr:sp macro="" textlink="Processing!B62">
      <xdr:nvSpPr>
        <xdr:cNvPr id="66" name="TextBox 65">
          <a:extLst>
            <a:ext uri="{FF2B5EF4-FFF2-40B4-BE49-F238E27FC236}">
              <a16:creationId xmlns:a16="http://schemas.microsoft.com/office/drawing/2014/main" id="{FDC634D5-D4F9-485A-ABF8-66F2D3247B60}"/>
            </a:ext>
          </a:extLst>
        </xdr:cNvPr>
        <xdr:cNvSpPr txBox="1"/>
      </xdr:nvSpPr>
      <xdr:spPr>
        <a:xfrm>
          <a:off x="10677543" y="6637019"/>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AFDAE4-B611-477F-9146-A48AF62E57A6}" type="TxLink">
            <a:rPr lang="en-US" sz="1200" b="1" i="0" u="none" strike="noStrike">
              <a:gradFill>
                <a:gsLst>
                  <a:gs pos="0">
                    <a:srgbClr val="C4FEF9"/>
                  </a:gs>
                  <a:gs pos="100000">
                    <a:srgbClr val="00FFFF"/>
                  </a:gs>
                </a:gsLst>
                <a:lin ang="5400000" scaled="1"/>
              </a:gradFill>
              <a:latin typeface="Calibri"/>
              <a:ea typeface="+mn-ea"/>
              <a:cs typeface="Calibri"/>
            </a:rPr>
            <a:pPr marL="0" indent="0" algn="l"/>
            <a:t>Non-Fixed Cost</a:t>
          </a:fld>
          <a:endParaRPr lang="ru-RU" sz="1600" b="0" i="0" u="none" strike="noStrike">
            <a:gradFill>
              <a:gsLst>
                <a:gs pos="0">
                  <a:srgbClr val="C4FEF9"/>
                </a:gs>
                <a:gs pos="100000">
                  <a:srgbClr val="00FFFF"/>
                </a:gs>
              </a:gsLst>
              <a:lin ang="5400000" scaled="1"/>
            </a:gradFill>
            <a:latin typeface="Calibri"/>
            <a:ea typeface="+mn-ea"/>
            <a:cs typeface="Calibri"/>
          </a:endParaRPr>
        </a:p>
      </xdr:txBody>
    </xdr:sp>
    <xdr:clientData/>
  </xdr:twoCellAnchor>
  <xdr:twoCellAnchor>
    <xdr:from>
      <xdr:col>17</xdr:col>
      <xdr:colOff>197222</xdr:colOff>
      <xdr:row>32</xdr:row>
      <xdr:rowOff>98608</xdr:rowOff>
    </xdr:from>
    <xdr:to>
      <xdr:col>17</xdr:col>
      <xdr:colOff>341222</xdr:colOff>
      <xdr:row>33</xdr:row>
      <xdr:rowOff>63313</xdr:rowOff>
    </xdr:to>
    <xdr:sp macro="" textlink="">
      <xdr:nvSpPr>
        <xdr:cNvPr id="67" name="Oval 66">
          <a:extLst>
            <a:ext uri="{FF2B5EF4-FFF2-40B4-BE49-F238E27FC236}">
              <a16:creationId xmlns:a16="http://schemas.microsoft.com/office/drawing/2014/main" id="{4E86C752-B130-4B3E-A444-CA7DA85E7AA9}"/>
            </a:ext>
          </a:extLst>
        </xdr:cNvPr>
        <xdr:cNvSpPr/>
      </xdr:nvSpPr>
      <xdr:spPr>
        <a:xfrm>
          <a:off x="10560422" y="6872788"/>
          <a:ext cx="144000" cy="147585"/>
        </a:xfrm>
        <a:prstGeom prst="ellipse">
          <a:avLst/>
        </a:prstGeom>
        <a:gradFill>
          <a:gsLst>
            <a:gs pos="0">
              <a:srgbClr val="C4FEF9"/>
            </a:gs>
            <a:gs pos="93000">
              <a:srgbClr val="00FFFF"/>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C4FEF9"/>
                </a:gs>
                <a:gs pos="100000">
                  <a:srgbClr val="00FFFF"/>
                </a:gs>
              </a:gsLst>
              <a:lin ang="5400000" scaled="1"/>
            </a:gradFill>
          </a:endParaRPr>
        </a:p>
      </xdr:txBody>
    </xdr:sp>
    <xdr:clientData/>
  </xdr:twoCellAnchor>
  <xdr:twoCellAnchor>
    <xdr:from>
      <xdr:col>13</xdr:col>
      <xdr:colOff>510988</xdr:colOff>
      <xdr:row>31</xdr:row>
      <xdr:rowOff>63645</xdr:rowOff>
    </xdr:from>
    <xdr:to>
      <xdr:col>17</xdr:col>
      <xdr:colOff>251111</xdr:colOff>
      <xdr:row>34</xdr:row>
      <xdr:rowOff>124605</xdr:rowOff>
    </xdr:to>
    <xdr:grpSp>
      <xdr:nvGrpSpPr>
        <xdr:cNvPr id="68" name="Group 67">
          <a:extLst>
            <a:ext uri="{FF2B5EF4-FFF2-40B4-BE49-F238E27FC236}">
              <a16:creationId xmlns:a16="http://schemas.microsoft.com/office/drawing/2014/main" id="{0E8A559E-B7F7-4B7C-AC7B-13DAB534AD0B}"/>
            </a:ext>
          </a:extLst>
        </xdr:cNvPr>
        <xdr:cNvGrpSpPr/>
      </xdr:nvGrpSpPr>
      <xdr:grpSpPr>
        <a:xfrm>
          <a:off x="8229949" y="6731145"/>
          <a:ext cx="2115188" cy="617616"/>
          <a:chOff x="8489575" y="6500304"/>
          <a:chExt cx="2178523" cy="598843"/>
        </a:xfrm>
      </xdr:grpSpPr>
      <xdr:sp macro="" textlink="Processing!B73">
        <xdr:nvSpPr>
          <xdr:cNvPr id="69" name="TextBox 68">
            <a:extLst>
              <a:ext uri="{FF2B5EF4-FFF2-40B4-BE49-F238E27FC236}">
                <a16:creationId xmlns:a16="http://schemas.microsoft.com/office/drawing/2014/main" id="{D2E38060-4300-640B-E158-0C1A6C2240C2}"/>
              </a:ext>
            </a:extLst>
          </xdr:cNvPr>
          <xdr:cNvSpPr txBox="1"/>
        </xdr:nvSpPr>
        <xdr:spPr>
          <a:xfrm>
            <a:off x="8606696" y="6500305"/>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3197E3-AFE0-446B-998A-D1C0C09309DA}" type="TxLink">
              <a:rPr lang="en-US" sz="1200" b="1" i="0" u="none" strike="noStrike">
                <a:gradFill>
                  <a:gsLst>
                    <a:gs pos="75000">
                      <a:srgbClr val="F28F33"/>
                    </a:gs>
                    <a:gs pos="3000">
                      <a:srgbClr val="FE2827"/>
                    </a:gs>
                  </a:gsLst>
                  <a:lin ang="5400000" scaled="1"/>
                </a:gradFill>
                <a:latin typeface="Calibri"/>
                <a:ea typeface="+mn-ea"/>
                <a:cs typeface="Calibri"/>
              </a:rPr>
              <a:pPr marL="0" indent="0" algn="l"/>
              <a:t>Fixed Costs</a:t>
            </a:fld>
            <a:endParaRPr lang="ru-RU" sz="2400" b="0" i="0" u="none" strike="noStrike">
              <a:gradFill>
                <a:gsLst>
                  <a:gs pos="75000">
                    <a:srgbClr val="F28F33"/>
                  </a:gs>
                  <a:gs pos="3000">
                    <a:srgbClr val="FE2827"/>
                  </a:gs>
                </a:gsLst>
                <a:lin ang="5400000" scaled="1"/>
              </a:gradFill>
              <a:latin typeface="Calibri"/>
              <a:ea typeface="+mn-ea"/>
              <a:cs typeface="Calibri"/>
            </a:endParaRPr>
          </a:p>
        </xdr:txBody>
      </xdr:sp>
      <xdr:sp macro="" textlink="">
        <xdr:nvSpPr>
          <xdr:cNvPr id="70" name="Oval 69">
            <a:extLst>
              <a:ext uri="{FF2B5EF4-FFF2-40B4-BE49-F238E27FC236}">
                <a16:creationId xmlns:a16="http://schemas.microsoft.com/office/drawing/2014/main" id="{3C8FBC44-87E5-24D8-FCCF-5E322F9BB3EE}"/>
              </a:ext>
            </a:extLst>
          </xdr:cNvPr>
          <xdr:cNvSpPr/>
        </xdr:nvSpPr>
        <xdr:spPr>
          <a:xfrm>
            <a:off x="8489575" y="6723526"/>
            <a:ext cx="144000" cy="144000"/>
          </a:xfrm>
          <a:prstGeom prst="ellipse">
            <a:avLst/>
          </a:prstGeom>
          <a:gradFill>
            <a:gsLst>
              <a:gs pos="75000">
                <a:srgbClr val="F28F33"/>
              </a:gs>
              <a:gs pos="3000">
                <a:srgbClr val="FE2827"/>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A98">
        <xdr:nvSpPr>
          <xdr:cNvPr id="71" name="TextBox 70">
            <a:extLst>
              <a:ext uri="{FF2B5EF4-FFF2-40B4-BE49-F238E27FC236}">
                <a16:creationId xmlns:a16="http://schemas.microsoft.com/office/drawing/2014/main" id="{80993255-A63B-7E8C-3A01-0773B6085CD7}"/>
              </a:ext>
            </a:extLst>
          </xdr:cNvPr>
          <xdr:cNvSpPr txBox="1"/>
        </xdr:nvSpPr>
        <xdr:spPr>
          <a:xfrm>
            <a:off x="9377658" y="650030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A7A56D-44E7-45CC-A505-6AEC7852D4AF}" type="TxLink">
              <a:rPr lang="en-US" sz="1800" b="0" i="0" u="none" strike="noStrike">
                <a:gradFill>
                  <a:gsLst>
                    <a:gs pos="75000">
                      <a:srgbClr val="F28F33"/>
                    </a:gs>
                    <a:gs pos="3000">
                      <a:srgbClr val="FE2827"/>
                    </a:gs>
                  </a:gsLst>
                  <a:lin ang="5400000" scaled="1"/>
                </a:gradFill>
                <a:latin typeface="Calibri"/>
                <a:ea typeface="+mn-ea"/>
                <a:cs typeface="Calibri"/>
              </a:rPr>
              <a:pPr marL="0" indent="0" algn="l"/>
              <a:t> $16,773 </a:t>
            </a:fld>
            <a:endParaRPr lang="ru-RU" sz="6000" b="0" i="0" u="none" strike="noStrike">
              <a:gradFill>
                <a:gsLst>
                  <a:gs pos="75000">
                    <a:srgbClr val="F28F33"/>
                  </a:gs>
                  <a:gs pos="3000">
                    <a:srgbClr val="FE2827"/>
                  </a:gs>
                </a:gsLst>
                <a:lin ang="5400000" scaled="1"/>
              </a:gradFill>
              <a:latin typeface="Calibri"/>
              <a:ea typeface="+mn-ea"/>
              <a:cs typeface="Calibri"/>
            </a:endParaRPr>
          </a:p>
        </xdr:txBody>
      </xdr:sp>
    </xdr:grpSp>
    <xdr:clientData/>
  </xdr:twoCellAnchor>
  <xdr:twoCellAnchor>
    <xdr:from>
      <xdr:col>19</xdr:col>
      <xdr:colOff>108152</xdr:colOff>
      <xdr:row>31</xdr:row>
      <xdr:rowOff>54681</xdr:rowOff>
    </xdr:from>
    <xdr:to>
      <xdr:col>21</xdr:col>
      <xdr:colOff>179392</xdr:colOff>
      <xdr:row>34</xdr:row>
      <xdr:rowOff>115640</xdr:rowOff>
    </xdr:to>
    <xdr:sp macro="" textlink="Processing!B98">
      <xdr:nvSpPr>
        <xdr:cNvPr id="72" name="TextBox 71">
          <a:extLst>
            <a:ext uri="{FF2B5EF4-FFF2-40B4-BE49-F238E27FC236}">
              <a16:creationId xmlns:a16="http://schemas.microsoft.com/office/drawing/2014/main" id="{41AD8F27-5F10-49D5-B1E8-2585D233DF60}"/>
            </a:ext>
          </a:extLst>
        </xdr:cNvPr>
        <xdr:cNvSpPr txBox="1"/>
      </xdr:nvSpPr>
      <xdr:spPr>
        <a:xfrm>
          <a:off x="11690552" y="6645981"/>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2FF887-A73F-4603-AD01-C7E10AC5ADE9}" type="TxLink">
            <a:rPr lang="en-US" sz="1800" b="0" i="0" u="none" strike="noStrike">
              <a:gradFill>
                <a:gsLst>
                  <a:gs pos="0">
                    <a:srgbClr val="C4FEF9"/>
                  </a:gs>
                  <a:gs pos="100000">
                    <a:srgbClr val="00FFFF"/>
                  </a:gs>
                </a:gsLst>
                <a:lin ang="5400000" scaled="1"/>
              </a:gradFill>
              <a:latin typeface="Calibri"/>
              <a:ea typeface="+mn-ea"/>
              <a:cs typeface="Calibri"/>
            </a:rPr>
            <a:pPr marL="0" indent="0" algn="l"/>
            <a:t> $8,064 </a:t>
          </a:fld>
          <a:endParaRPr lang="ru-RU" sz="6000" b="0" i="0" u="none" strike="noStrike">
            <a:gradFill>
              <a:gsLst>
                <a:gs pos="0">
                  <a:srgbClr val="C4FEF9"/>
                </a:gs>
                <a:gs pos="100000">
                  <a:srgbClr val="00FFFF"/>
                </a:gs>
              </a:gsLst>
              <a:lin ang="5400000" scaled="1"/>
            </a:gradFill>
            <a:latin typeface="Calibri"/>
            <a:ea typeface="+mn-ea"/>
            <a:cs typeface="Calibri"/>
          </a:endParaRPr>
        </a:p>
      </xdr:txBody>
    </xdr:sp>
    <xdr:clientData/>
  </xdr:twoCellAnchor>
  <xdr:twoCellAnchor>
    <xdr:from>
      <xdr:col>11</xdr:col>
      <xdr:colOff>125505</xdr:colOff>
      <xdr:row>5</xdr:row>
      <xdr:rowOff>161363</xdr:rowOff>
    </xdr:from>
    <xdr:to>
      <xdr:col>21</xdr:col>
      <xdr:colOff>62752</xdr:colOff>
      <xdr:row>29</xdr:row>
      <xdr:rowOff>134471</xdr:rowOff>
    </xdr:to>
    <xdr:sp macro="" textlink="">
      <xdr:nvSpPr>
        <xdr:cNvPr id="73" name="Rectangle: Rounded Corners 72">
          <a:extLst>
            <a:ext uri="{FF2B5EF4-FFF2-40B4-BE49-F238E27FC236}">
              <a16:creationId xmlns:a16="http://schemas.microsoft.com/office/drawing/2014/main" id="{4DF3575D-2706-4F77-9DFF-3EF194ADBEE6}"/>
            </a:ext>
          </a:extLst>
        </xdr:cNvPr>
        <xdr:cNvSpPr/>
      </xdr:nvSpPr>
      <xdr:spPr>
        <a:xfrm>
          <a:off x="6831105" y="1997783"/>
          <a:ext cx="6033247" cy="4362228"/>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106569</xdr:colOff>
      <xdr:row>5</xdr:row>
      <xdr:rowOff>135362</xdr:rowOff>
    </xdr:from>
    <xdr:to>
      <xdr:col>14</xdr:col>
      <xdr:colOff>448801</xdr:colOff>
      <xdr:row>9</xdr:row>
      <xdr:rowOff>17027</xdr:rowOff>
    </xdr:to>
    <xdr:sp macro="" textlink="Processing!A43">
      <xdr:nvSpPr>
        <xdr:cNvPr id="75" name="TextBox 74">
          <a:extLst>
            <a:ext uri="{FF2B5EF4-FFF2-40B4-BE49-F238E27FC236}">
              <a16:creationId xmlns:a16="http://schemas.microsoft.com/office/drawing/2014/main" id="{87224F50-2774-45BE-93D3-FF8B9DC45DCD}"/>
            </a:ext>
          </a:extLst>
        </xdr:cNvPr>
        <xdr:cNvSpPr txBox="1"/>
      </xdr:nvSpPr>
      <xdr:spPr>
        <a:xfrm>
          <a:off x="7421769" y="195519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5966EE8-3B09-4726-A99B-55FD78ADF8B6}" type="TxLink">
            <a:rPr lang="en-US" sz="1400" b="1" i="0" u="none" strike="noStrike">
              <a:solidFill>
                <a:schemeClr val="bg1"/>
              </a:solidFill>
              <a:latin typeface="Calibri"/>
              <a:ea typeface="+mn-ea"/>
              <a:cs typeface="Calibri"/>
            </a:rPr>
            <a:pPr marL="0" indent="0" algn="r"/>
            <a:t>Income Share</a:t>
          </a:fld>
          <a:endParaRPr lang="ru-RU" sz="1400" b="1" i="0" u="none" strike="noStrike">
            <a:solidFill>
              <a:schemeClr val="bg1"/>
            </a:solidFill>
            <a:latin typeface="Calibri"/>
            <a:ea typeface="+mn-ea"/>
            <a:cs typeface="Calibri"/>
          </a:endParaRPr>
        </a:p>
      </xdr:txBody>
    </xdr:sp>
    <xdr:clientData/>
  </xdr:twoCellAnchor>
  <xdr:twoCellAnchor>
    <xdr:from>
      <xdr:col>17</xdr:col>
      <xdr:colOff>317242</xdr:colOff>
      <xdr:row>5</xdr:row>
      <xdr:rowOff>135362</xdr:rowOff>
    </xdr:from>
    <xdr:to>
      <xdr:col>20</xdr:col>
      <xdr:colOff>49874</xdr:colOff>
      <xdr:row>9</xdr:row>
      <xdr:rowOff>17027</xdr:rowOff>
    </xdr:to>
    <xdr:sp macro="" textlink="Processing!D51">
      <xdr:nvSpPr>
        <xdr:cNvPr id="77" name="TextBox 76">
          <a:extLst>
            <a:ext uri="{FF2B5EF4-FFF2-40B4-BE49-F238E27FC236}">
              <a16:creationId xmlns:a16="http://schemas.microsoft.com/office/drawing/2014/main" id="{6FC1FBE3-9EFD-408E-9121-165359F2C3A5}"/>
            </a:ext>
          </a:extLst>
        </xdr:cNvPr>
        <xdr:cNvSpPr txBox="1"/>
      </xdr:nvSpPr>
      <xdr:spPr>
        <a:xfrm>
          <a:off x="10680442" y="195519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27661FC-B763-4BC6-A86D-7A5B772449B7}" type="TxLink">
            <a:rPr lang="en-US" sz="1400" b="1" i="0" u="none" strike="noStrike">
              <a:solidFill>
                <a:schemeClr val="bg1"/>
              </a:solidFill>
              <a:latin typeface="Calibri"/>
              <a:ea typeface="+mn-ea"/>
              <a:cs typeface="Calibri"/>
            </a:rPr>
            <a:pPr marL="0" indent="0" algn="r"/>
            <a:t>Income Ranking</a:t>
          </a:fld>
          <a:endParaRPr lang="ru-RU" sz="1400" b="1" i="0" u="none" strike="noStrike">
            <a:solidFill>
              <a:schemeClr val="bg1"/>
            </a:solidFill>
            <a:latin typeface="Calibri"/>
            <a:ea typeface="+mn-ea"/>
            <a:cs typeface="Calibri"/>
          </a:endParaRPr>
        </a:p>
      </xdr:txBody>
    </xdr:sp>
    <xdr:clientData/>
  </xdr:twoCellAnchor>
  <xdr:twoCellAnchor>
    <xdr:from>
      <xdr:col>17</xdr:col>
      <xdr:colOff>358588</xdr:colOff>
      <xdr:row>22</xdr:row>
      <xdr:rowOff>8964</xdr:rowOff>
    </xdr:from>
    <xdr:to>
      <xdr:col>20</xdr:col>
      <xdr:colOff>421338</xdr:colOff>
      <xdr:row>29</xdr:row>
      <xdr:rowOff>107576</xdr:rowOff>
    </xdr:to>
    <xdr:graphicFrame macro="">
      <xdr:nvGraphicFramePr>
        <xdr:cNvPr id="79" name="Chart 78">
          <a:extLst>
            <a:ext uri="{FF2B5EF4-FFF2-40B4-BE49-F238E27FC236}">
              <a16:creationId xmlns:a16="http://schemas.microsoft.com/office/drawing/2014/main" id="{0A5AB19F-FA74-4B61-8BB8-A512B4CA6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412953</xdr:colOff>
      <xdr:row>24</xdr:row>
      <xdr:rowOff>176737</xdr:rowOff>
    </xdr:from>
    <xdr:to>
      <xdr:col>19</xdr:col>
      <xdr:colOff>376515</xdr:colOff>
      <xdr:row>28</xdr:row>
      <xdr:rowOff>55990</xdr:rowOff>
    </xdr:to>
    <xdr:sp macro="" textlink="Processing!D45">
      <xdr:nvSpPr>
        <xdr:cNvPr id="80" name="TextBox 79">
          <a:extLst>
            <a:ext uri="{FF2B5EF4-FFF2-40B4-BE49-F238E27FC236}">
              <a16:creationId xmlns:a16="http://schemas.microsoft.com/office/drawing/2014/main" id="{1F9A01F1-5DEA-40F8-B0A1-047722B70BF8}"/>
            </a:ext>
          </a:extLst>
        </xdr:cNvPr>
        <xdr:cNvSpPr txBox="1"/>
      </xdr:nvSpPr>
      <xdr:spPr>
        <a:xfrm>
          <a:off x="11385753" y="5463845"/>
          <a:ext cx="573162" cy="606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D70E73-C332-49C6-8C6D-FF9F471FBAF9}" type="TxLink">
            <a:rPr lang="en-US" sz="1300" b="0" i="0" u="none" strike="noStrike">
              <a:solidFill>
                <a:schemeClr val="bg1"/>
              </a:solidFill>
              <a:latin typeface="Calibri"/>
              <a:ea typeface="+mn-ea"/>
              <a:cs typeface="Calibri"/>
            </a:rPr>
            <a:pPr marL="0" indent="0" algn="ctr"/>
            <a:t>57%</a:t>
          </a:fld>
          <a:endParaRPr lang="ru-RU" sz="1300" b="0" i="0" u="none" strike="noStrike">
            <a:solidFill>
              <a:schemeClr val="bg1"/>
            </a:solidFill>
            <a:latin typeface="Calibri"/>
            <a:ea typeface="+mn-ea"/>
            <a:cs typeface="Calibri"/>
          </a:endParaRPr>
        </a:p>
      </xdr:txBody>
    </xdr:sp>
    <xdr:clientData/>
  </xdr:twoCellAnchor>
  <xdr:twoCellAnchor>
    <xdr:from>
      <xdr:col>4</xdr:col>
      <xdr:colOff>376518</xdr:colOff>
      <xdr:row>8</xdr:row>
      <xdr:rowOff>98610</xdr:rowOff>
    </xdr:from>
    <xdr:to>
      <xdr:col>10</xdr:col>
      <xdr:colOff>259976</xdr:colOff>
      <xdr:row>44</xdr:row>
      <xdr:rowOff>134469</xdr:rowOff>
    </xdr:to>
    <xdr:graphicFrame macro="">
      <xdr:nvGraphicFramePr>
        <xdr:cNvPr id="81" name="Chart 80">
          <a:extLst>
            <a:ext uri="{FF2B5EF4-FFF2-40B4-BE49-F238E27FC236}">
              <a16:creationId xmlns:a16="http://schemas.microsoft.com/office/drawing/2014/main" id="{330DCFE1-C8BB-4985-AC0D-FA18C2E86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448236</xdr:colOff>
      <xdr:row>8</xdr:row>
      <xdr:rowOff>107577</xdr:rowOff>
    </xdr:from>
    <xdr:to>
      <xdr:col>16</xdr:col>
      <xdr:colOff>585396</xdr:colOff>
      <xdr:row>29</xdr:row>
      <xdr:rowOff>152401</xdr:rowOff>
    </xdr:to>
    <xdr:graphicFrame macro="">
      <xdr:nvGraphicFramePr>
        <xdr:cNvPr id="82" name="Chart 81">
          <a:extLst>
            <a:ext uri="{FF2B5EF4-FFF2-40B4-BE49-F238E27FC236}">
              <a16:creationId xmlns:a16="http://schemas.microsoft.com/office/drawing/2014/main" id="{9193AACB-B2FE-4695-A980-DA1506463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134477</xdr:colOff>
      <xdr:row>8</xdr:row>
      <xdr:rowOff>8961</xdr:rowOff>
    </xdr:from>
    <xdr:to>
      <xdr:col>21</xdr:col>
      <xdr:colOff>143441</xdr:colOff>
      <xdr:row>22</xdr:row>
      <xdr:rowOff>53789</xdr:rowOff>
    </xdr:to>
    <xdr:graphicFrame macro="">
      <xdr:nvGraphicFramePr>
        <xdr:cNvPr id="83" name="Chart 82">
          <a:extLst>
            <a:ext uri="{FF2B5EF4-FFF2-40B4-BE49-F238E27FC236}">
              <a16:creationId xmlns:a16="http://schemas.microsoft.com/office/drawing/2014/main" id="{13CC89A4-4CD5-4E13-9844-5F11A8FC2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448234</xdr:colOff>
      <xdr:row>12</xdr:row>
      <xdr:rowOff>155153</xdr:rowOff>
    </xdr:from>
    <xdr:to>
      <xdr:col>14</xdr:col>
      <xdr:colOff>546847</xdr:colOff>
      <xdr:row>20</xdr:row>
      <xdr:rowOff>38613</xdr:rowOff>
    </xdr:to>
    <xdr:sp macro="" textlink="">
      <xdr:nvSpPr>
        <xdr:cNvPr id="74" name="Овал 12">
          <a:extLst>
            <a:ext uri="{FF2B5EF4-FFF2-40B4-BE49-F238E27FC236}">
              <a16:creationId xmlns:a16="http://schemas.microsoft.com/office/drawing/2014/main" id="{C2B47746-1B4A-454D-B05A-999B58F24986}"/>
            </a:ext>
          </a:extLst>
        </xdr:cNvPr>
        <xdr:cNvSpPr/>
      </xdr:nvSpPr>
      <xdr:spPr>
        <a:xfrm>
          <a:off x="7763434" y="3230047"/>
          <a:ext cx="1317813" cy="1317813"/>
        </a:xfrm>
        <a:prstGeom prst="ellipse">
          <a:avLst/>
        </a:prstGeom>
        <a:gradFill flip="none" rotWithShape="1">
          <a:gsLst>
            <a:gs pos="47000">
              <a:srgbClr val="242732"/>
            </a:gs>
            <a:gs pos="52000">
              <a:srgbClr val="22252E"/>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0" i="0" u="none" strike="noStrike">
            <a:solidFill>
              <a:schemeClr val="bg1"/>
            </a:solidFill>
            <a:latin typeface="Calibri"/>
            <a:cs typeface="Calibri"/>
          </a:endParaRPr>
        </a:p>
      </xdr:txBody>
    </xdr:sp>
    <xdr:clientData/>
  </xdr:twoCellAnchor>
  <xdr:twoCellAnchor>
    <xdr:from>
      <xdr:col>12</xdr:col>
      <xdr:colOff>312755</xdr:colOff>
      <xdr:row>14</xdr:row>
      <xdr:rowOff>135362</xdr:rowOff>
    </xdr:from>
    <xdr:to>
      <xdr:col>15</xdr:col>
      <xdr:colOff>45387</xdr:colOff>
      <xdr:row>18</xdr:row>
      <xdr:rowOff>17027</xdr:rowOff>
    </xdr:to>
    <xdr:sp macro="" textlink="Processing!G42">
      <xdr:nvSpPr>
        <xdr:cNvPr id="76" name="TextBox 75">
          <a:extLst>
            <a:ext uri="{FF2B5EF4-FFF2-40B4-BE49-F238E27FC236}">
              <a16:creationId xmlns:a16="http://schemas.microsoft.com/office/drawing/2014/main" id="{F84CA52C-A3BF-068A-B8BF-0E4ED6568E14}"/>
            </a:ext>
          </a:extLst>
        </xdr:cNvPr>
        <xdr:cNvSpPr txBox="1"/>
      </xdr:nvSpPr>
      <xdr:spPr>
        <a:xfrm>
          <a:off x="7627955" y="3568844"/>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33979E-664C-4389-8B4D-5C027AFEB6BE}" type="TxLink">
            <a:rPr lang="en-US" sz="2000" b="0" i="0" u="none" strike="noStrike">
              <a:solidFill>
                <a:schemeClr val="bg1"/>
              </a:solidFill>
              <a:latin typeface="Calibri"/>
              <a:ea typeface="+mn-ea"/>
              <a:cs typeface="Calibri"/>
            </a:rPr>
            <a:pPr marL="0" indent="0" algn="ctr"/>
            <a:t> $31,211 </a:t>
          </a:fld>
          <a:endParaRPr lang="ru-RU" sz="2800" b="1" i="0" u="none" strike="noStrike">
            <a:solidFill>
              <a:schemeClr val="bg1"/>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84" name="Day 6">
              <a:extLst>
                <a:ext uri="{FF2B5EF4-FFF2-40B4-BE49-F238E27FC236}">
                  <a16:creationId xmlns:a16="http://schemas.microsoft.com/office/drawing/2014/main" id="{DF343E62-AB48-4240-B912-17A6F37AE05E}"/>
                </a:ext>
              </a:extLst>
            </xdr:cNvPr>
            <xdr:cNvGraphicFramePr/>
          </xdr:nvGraphicFramePr>
          <xdr:xfrm>
            <a:off x="0" y="0"/>
            <a:ext cx="0" cy="0"/>
          </xdr:xfrm>
          <a:graphic>
            <a:graphicData uri="http://schemas.microsoft.com/office/drawing/2010/slicer">
              <sle:slicer xmlns:sle="http://schemas.microsoft.com/office/drawing/2010/slicer" name="Day 6"/>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5846615C-DA9C-4A96-A89D-BF006DD36E63}"/>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255210EE-0BE0-4481-A75F-31817B3366CF}"/>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107577</xdr:colOff>
      <xdr:row>5</xdr:row>
      <xdr:rowOff>161363</xdr:rowOff>
    </xdr:from>
    <xdr:to>
      <xdr:col>10</xdr:col>
      <xdr:colOff>484094</xdr:colOff>
      <xdr:row>45</xdr:row>
      <xdr:rowOff>80682</xdr:rowOff>
    </xdr:to>
    <xdr:sp macro="" textlink="">
      <xdr:nvSpPr>
        <xdr:cNvPr id="4" name="Rectangle: Rounded Corners 3">
          <a:extLst>
            <a:ext uri="{FF2B5EF4-FFF2-40B4-BE49-F238E27FC236}">
              <a16:creationId xmlns:a16="http://schemas.microsoft.com/office/drawing/2014/main" id="{BC124071-7D2B-40B5-8261-6941F9D101E9}"/>
            </a:ext>
          </a:extLst>
        </xdr:cNvPr>
        <xdr:cNvSpPr/>
      </xdr:nvSpPr>
      <xdr:spPr>
        <a:xfrm>
          <a:off x="2545977" y="1997783"/>
          <a:ext cx="4034117" cy="7234519"/>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5BD48E17-A8CF-4011-A5F0-790D6EE18795}"/>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134471</xdr:colOff>
      <xdr:row>31</xdr:row>
      <xdr:rowOff>43904</xdr:rowOff>
    </xdr:from>
    <xdr:to>
      <xdr:col>21</xdr:col>
      <xdr:colOff>54775</xdr:colOff>
      <xdr:row>45</xdr:row>
      <xdr:rowOff>53786</xdr:rowOff>
    </xdr:to>
    <xdr:sp macro="" textlink="">
      <xdr:nvSpPr>
        <xdr:cNvPr id="6" name="Rectangle: Rounded Corners 5">
          <a:extLst>
            <a:ext uri="{FF2B5EF4-FFF2-40B4-BE49-F238E27FC236}">
              <a16:creationId xmlns:a16="http://schemas.microsoft.com/office/drawing/2014/main" id="{1C608588-099F-4B33-B406-9AA92A167798}"/>
            </a:ext>
          </a:extLst>
        </xdr:cNvPr>
        <xdr:cNvSpPr/>
      </xdr:nvSpPr>
      <xdr:spPr>
        <a:xfrm>
          <a:off x="6840071" y="6635204"/>
          <a:ext cx="6016304" cy="2570202"/>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578518BC-1A5B-4133-8D13-8364D518D4F4}"/>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C4F72542-4E04-4310-9858-CAB76E9CAD12}"/>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25E322C5-1C9A-4F98-BE96-79789665E5F0}"/>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73533FCC-F917-44ED-7C5D-C41EBA94F4B5}"/>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1634808B-4888-2B87-F0BB-53F0D8234E36}"/>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4DF7091B-4ADE-ACAC-9C68-1B23B8BE601A}"/>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44FA54C8-5B1F-490C-BC6F-27E2506FA351}"/>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3586EB3B-BD52-2E8F-8DB8-3092021CA69F}"/>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96000">
                <a:srgbClr val="F28F33"/>
              </a:gs>
              <a:gs pos="26000">
                <a:srgbClr val="FE2827"/>
              </a:gs>
            </a:gsLst>
            <a:lin ang="1080000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8C789311-6BE9-D05D-A11C-547176417A86}"/>
              </a:ext>
            </a:extLst>
          </xdr:cNvPr>
          <xdr:cNvSpPr/>
        </xdr:nvSpPr>
        <xdr:spPr>
          <a:xfrm rot="18324177">
            <a:off x="14829219" y="190232"/>
            <a:ext cx="942318" cy="930488"/>
          </a:xfrm>
          <a:prstGeom prst="ellipse">
            <a:avLst/>
          </a:prstGeom>
          <a:gradFill>
            <a:gsLst>
              <a:gs pos="96000">
                <a:srgbClr val="F28F33"/>
              </a:gs>
              <a:gs pos="26000">
                <a:srgbClr val="FE2827"/>
              </a:gs>
            </a:gsLst>
            <a:lin ang="1080000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10">
              <a:extLst>
                <a:ext uri="{FF2B5EF4-FFF2-40B4-BE49-F238E27FC236}">
                  <a16:creationId xmlns:a16="http://schemas.microsoft.com/office/drawing/2014/main" id="{F0CBDAD4-F178-48E2-9087-7ECD9B568F3D}"/>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36971</xdr:colOff>
      <xdr:row>5</xdr:row>
      <xdr:rowOff>135362</xdr:rowOff>
    </xdr:from>
    <xdr:to>
      <xdr:col>9</xdr:col>
      <xdr:colOff>286437</xdr:colOff>
      <xdr:row>9</xdr:row>
      <xdr:rowOff>17027</xdr:rowOff>
    </xdr:to>
    <xdr:sp macro="" textlink="Processing!B38">
      <xdr:nvSpPr>
        <xdr:cNvPr id="17" name="TextBox 16">
          <a:extLst>
            <a:ext uri="{FF2B5EF4-FFF2-40B4-BE49-F238E27FC236}">
              <a16:creationId xmlns:a16="http://schemas.microsoft.com/office/drawing/2014/main" id="{80A93114-BC1D-4CEB-9441-807DAC6B7AD8}"/>
            </a:ext>
          </a:extLst>
        </xdr:cNvPr>
        <xdr:cNvSpPr txBox="1"/>
      </xdr:nvSpPr>
      <xdr:spPr>
        <a:xfrm>
          <a:off x="3694571" y="1971782"/>
          <a:ext cx="2078266"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05DECC-E537-499E-9AE7-53FE398A66A1}" type="TxLink">
            <a:rPr lang="en-US" sz="1400" b="1" i="0" u="none" strike="noStrike">
              <a:solidFill>
                <a:schemeClr val="tx1">
                  <a:lumMod val="65000"/>
                  <a:lumOff val="35000"/>
                </a:schemeClr>
              </a:solidFill>
              <a:latin typeface="Calibri"/>
              <a:ea typeface="+mn-ea"/>
              <a:cs typeface="Calibri"/>
            </a:rPr>
            <a:pPr marL="0" indent="0" algn="ctr"/>
            <a:t>Fixed vs Non-Fixed</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13</xdr:row>
      <xdr:rowOff>52747</xdr:rowOff>
    </xdr:from>
    <xdr:to>
      <xdr:col>3</xdr:col>
      <xdr:colOff>518160</xdr:colOff>
      <xdr:row>15</xdr:row>
      <xdr:rowOff>151641</xdr:rowOff>
    </xdr:to>
    <xdr:sp macro="" textlink="">
      <xdr:nvSpPr>
        <xdr:cNvPr id="18" name="Freeform: Shape 17">
          <a:extLst>
            <a:ext uri="{FF2B5EF4-FFF2-40B4-BE49-F238E27FC236}">
              <a16:creationId xmlns:a16="http://schemas.microsoft.com/office/drawing/2014/main" id="{A1CF16A2-486F-4455-B038-FC627B1F029B}"/>
            </a:ext>
          </a:extLst>
        </xdr:cNvPr>
        <xdr:cNvSpPr/>
      </xdr:nvSpPr>
      <xdr:spPr>
        <a:xfrm>
          <a:off x="8966" y="3352207"/>
          <a:ext cx="2337994" cy="464654"/>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2"/>
          <a:extLst>
            <a:ext uri="{FF2B5EF4-FFF2-40B4-BE49-F238E27FC236}">
              <a16:creationId xmlns:a16="http://schemas.microsoft.com/office/drawing/2014/main" id="{69DE5766-EA19-4C0D-84F3-63274EF27F7D}"/>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3"/>
          <a:extLst>
            <a:ext uri="{FF2B5EF4-FFF2-40B4-BE49-F238E27FC236}">
              <a16:creationId xmlns:a16="http://schemas.microsoft.com/office/drawing/2014/main" id="{B6A6DAAD-4DF4-4DBA-A16B-D0F6BFC556CA}"/>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extLst>
            <a:ext uri="{FF2B5EF4-FFF2-40B4-BE49-F238E27FC236}">
              <a16:creationId xmlns:a16="http://schemas.microsoft.com/office/drawing/2014/main" id="{17CFE81B-E654-491C-B264-FCD8727E77A8}"/>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hlinkClick xmlns:r="http://schemas.openxmlformats.org/officeDocument/2006/relationships" r:id="rId4"/>
          <a:extLst>
            <a:ext uri="{FF2B5EF4-FFF2-40B4-BE49-F238E27FC236}">
              <a16:creationId xmlns:a16="http://schemas.microsoft.com/office/drawing/2014/main" id="{75195F48-8B62-451E-8C56-AC8A34172A11}"/>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hlinkClick xmlns:r="http://schemas.openxmlformats.org/officeDocument/2006/relationships" r:id="rId5"/>
          <a:extLst>
            <a:ext uri="{FF2B5EF4-FFF2-40B4-BE49-F238E27FC236}">
              <a16:creationId xmlns:a16="http://schemas.microsoft.com/office/drawing/2014/main" id="{D3614F59-CCEA-4D54-9F30-4075D7FEABCE}"/>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hlinkClick xmlns:r="http://schemas.openxmlformats.org/officeDocument/2006/relationships" r:id="rId6"/>
          <a:extLst>
            <a:ext uri="{FF2B5EF4-FFF2-40B4-BE49-F238E27FC236}">
              <a16:creationId xmlns:a16="http://schemas.microsoft.com/office/drawing/2014/main" id="{B105CDD8-CAA1-4F08-B358-2EEC11C87341}"/>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hlinkClick xmlns:r="http://schemas.openxmlformats.org/officeDocument/2006/relationships" r:id="rId7"/>
          <a:extLst>
            <a:ext uri="{FF2B5EF4-FFF2-40B4-BE49-F238E27FC236}">
              <a16:creationId xmlns:a16="http://schemas.microsoft.com/office/drawing/2014/main" id="{1F317C4E-58A0-4DB6-9C25-D3C35E29330B}"/>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7AB0AC1F-83FC-421F-8769-7054AA90AB41}"/>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8884AAAA-8846-4232-8F68-7E5EDAD0EA0B}"/>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D7A194CD-935A-4EA1-AA49-8E165A93ED60}"/>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A77CE36E-AAAC-4FA0-9ED3-591FE31319FE}"/>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285E853A-FDFF-43DE-BC6E-17806323E1C9}"/>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34CC3BCF-CFDA-4BA9-BDC2-08259DEABF2B}"/>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CDDF191C-5C02-422A-BBB9-6DD979488CD8}"/>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33" name="Group 32">
          <a:extLst>
            <a:ext uri="{FF2B5EF4-FFF2-40B4-BE49-F238E27FC236}">
              <a16:creationId xmlns:a16="http://schemas.microsoft.com/office/drawing/2014/main" id="{327A24A4-CA03-4B58-987E-10F8366B38C0}"/>
            </a:ext>
          </a:extLst>
        </xdr:cNvPr>
        <xdr:cNvGrpSpPr/>
      </xdr:nvGrpSpPr>
      <xdr:grpSpPr>
        <a:xfrm>
          <a:off x="519952" y="779927"/>
          <a:ext cx="1068365" cy="1108045"/>
          <a:chOff x="0" y="0"/>
          <a:chExt cx="3878604" cy="3794658"/>
        </a:xfrm>
        <a:solidFill>
          <a:schemeClr val="bg1">
            <a:lumMod val="95000"/>
          </a:schemeClr>
        </a:solidFill>
      </xdr:grpSpPr>
      <xdr:sp macro="" textlink="">
        <xdr:nvSpPr>
          <xdr:cNvPr id="34" name="Freeform: Shape 33">
            <a:extLst>
              <a:ext uri="{FF2B5EF4-FFF2-40B4-BE49-F238E27FC236}">
                <a16:creationId xmlns:a16="http://schemas.microsoft.com/office/drawing/2014/main" id="{0B15E536-B3D5-3686-48B2-3DC196CDA00D}"/>
              </a:ext>
            </a:extLst>
          </xdr:cNvPr>
          <xdr:cNvSpPr/>
        </xdr:nvSpPr>
        <xdr:spPr>
          <a:xfrm>
            <a:off x="1472411" y="24810"/>
            <a:ext cx="2406193" cy="2533596"/>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406194"/>
              <a:gd name="connsiteY0" fmla="*/ 2001937 h 2470873"/>
              <a:gd name="connsiteX1" fmla="*/ 456591 w 2406194"/>
              <a:gd name="connsiteY1" fmla="*/ 2470874 h 2470873"/>
              <a:gd name="connsiteX2" fmla="*/ 1253811 w 2406194"/>
              <a:gd name="connsiteY2" fmla="*/ 1760773 h 2470873"/>
              <a:gd name="connsiteX3" fmla="*/ 1093035 w 2406194"/>
              <a:gd name="connsiteY3" fmla="*/ 1472701 h 2470873"/>
              <a:gd name="connsiteX4" fmla="*/ 2312416 w 2406194"/>
              <a:gd name="connsiteY4" fmla="*/ 1010449 h 2470873"/>
              <a:gd name="connsiteX5" fmla="*/ 2305720 w 2406194"/>
              <a:gd name="connsiteY5" fmla="*/ 286930 h 2470873"/>
              <a:gd name="connsiteX6" fmla="*/ 2406194 w 2406194"/>
              <a:gd name="connsiteY6" fmla="*/ 286929 h 2470873"/>
              <a:gd name="connsiteX7" fmla="*/ 2258847 w 2406194"/>
              <a:gd name="connsiteY7" fmla="*/ 0 h 2470873"/>
              <a:gd name="connsiteX8" fmla="*/ 2057728 w 2406194"/>
              <a:gd name="connsiteY8" fmla="*/ 280229 h 2470873"/>
              <a:gd name="connsiteX9" fmla="*/ 2161012 w 2406194"/>
              <a:gd name="connsiteY9" fmla="*/ 283782 h 2470873"/>
              <a:gd name="connsiteX10" fmla="*/ 2144812 w 2406194"/>
              <a:gd name="connsiteY10" fmla="*/ 769275 h 2470873"/>
              <a:gd name="connsiteX11" fmla="*/ 469983 w 2406194"/>
              <a:gd name="connsiteY11" fmla="*/ 1271720 h 2470873"/>
              <a:gd name="connsiteX12" fmla="*/ 691059 w 2406194"/>
              <a:gd name="connsiteY12" fmla="*/ 1673689 h 2470873"/>
              <a:gd name="connsiteX13" fmla="*/ 0 w 2406194"/>
              <a:gd name="connsiteY13" fmla="*/ 2001937 h 2470873"/>
              <a:gd name="connsiteX0" fmla="*/ 0 w 2406194"/>
              <a:gd name="connsiteY0" fmla="*/ 2001937 h 2533593"/>
              <a:gd name="connsiteX1" fmla="*/ 361764 w 2406194"/>
              <a:gd name="connsiteY1" fmla="*/ 2533593 h 2533593"/>
              <a:gd name="connsiteX2" fmla="*/ 1253811 w 2406194"/>
              <a:gd name="connsiteY2" fmla="*/ 1760773 h 2533593"/>
              <a:gd name="connsiteX3" fmla="*/ 1093035 w 2406194"/>
              <a:gd name="connsiteY3" fmla="*/ 1472701 h 2533593"/>
              <a:gd name="connsiteX4" fmla="*/ 2312416 w 2406194"/>
              <a:gd name="connsiteY4" fmla="*/ 1010449 h 2533593"/>
              <a:gd name="connsiteX5" fmla="*/ 2305720 w 2406194"/>
              <a:gd name="connsiteY5" fmla="*/ 286930 h 2533593"/>
              <a:gd name="connsiteX6" fmla="*/ 2406194 w 2406194"/>
              <a:gd name="connsiteY6" fmla="*/ 286929 h 2533593"/>
              <a:gd name="connsiteX7" fmla="*/ 2258847 w 2406194"/>
              <a:gd name="connsiteY7" fmla="*/ 0 h 2533593"/>
              <a:gd name="connsiteX8" fmla="*/ 2057728 w 2406194"/>
              <a:gd name="connsiteY8" fmla="*/ 280229 h 2533593"/>
              <a:gd name="connsiteX9" fmla="*/ 2161012 w 2406194"/>
              <a:gd name="connsiteY9" fmla="*/ 283782 h 2533593"/>
              <a:gd name="connsiteX10" fmla="*/ 2144812 w 2406194"/>
              <a:gd name="connsiteY10" fmla="*/ 769275 h 2533593"/>
              <a:gd name="connsiteX11" fmla="*/ 469983 w 2406194"/>
              <a:gd name="connsiteY11" fmla="*/ 1271720 h 2533593"/>
              <a:gd name="connsiteX12" fmla="*/ 691059 w 2406194"/>
              <a:gd name="connsiteY12" fmla="*/ 1673689 h 2533593"/>
              <a:gd name="connsiteX13" fmla="*/ 0 w 2406194"/>
              <a:gd name="connsiteY13" fmla="*/ 2001937 h 25335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406194" h="2533593">
                <a:moveTo>
                  <a:pt x="0" y="2001937"/>
                </a:moveTo>
                <a:cubicBezTo>
                  <a:pt x="230616" y="2202278"/>
                  <a:pt x="307404" y="2403777"/>
                  <a:pt x="361764" y="2533593"/>
                </a:cubicBezTo>
                <a:lnTo>
                  <a:pt x="1253811" y="1760773"/>
                </a:lnTo>
                <a:lnTo>
                  <a:pt x="1093035" y="1472701"/>
                </a:lnTo>
                <a:cubicBezTo>
                  <a:pt x="1093035" y="1472701"/>
                  <a:pt x="2047212" y="1136105"/>
                  <a:pt x="2312416" y="1010449"/>
                </a:cubicBezTo>
                <a:cubicBezTo>
                  <a:pt x="2334668" y="999906"/>
                  <a:pt x="2305720" y="286930"/>
                  <a:pt x="2305720" y="286930"/>
                </a:cubicBezTo>
                <a:lnTo>
                  <a:pt x="2406194" y="286929"/>
                </a:lnTo>
                <a:lnTo>
                  <a:pt x="2258847" y="0"/>
                </a:lnTo>
                <a:lnTo>
                  <a:pt x="2057728" y="280229"/>
                </a:lnTo>
                <a:lnTo>
                  <a:pt x="2161012" y="283782"/>
                </a:lnTo>
                <a:lnTo>
                  <a:pt x="2144812" y="769275"/>
                </a:lnTo>
                <a:lnTo>
                  <a:pt x="469983" y="1271720"/>
                </a:lnTo>
                <a:lnTo>
                  <a:pt x="691059" y="1673689"/>
                </a:lnTo>
                <a:cubicBezTo>
                  <a:pt x="492315" y="1783105"/>
                  <a:pt x="198744" y="1892521"/>
                  <a:pt x="0" y="2001937"/>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9AA8B0F1-DDE5-47F4-0E80-2554F34C5463}"/>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CB7977F7-DC7E-DA0A-73DB-5141E160377F}"/>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A184C3F5-4E00-893D-3D55-69848BDB620C}"/>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025966C0-D56F-9C42-D17F-C3124944B81F}"/>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A6A0DF30-5947-D17C-6ABB-5F41E8A41989}"/>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2B866E28-E670-8007-7625-DB84D7D02BD2}"/>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E872DF55-715D-C4B9-84FE-A46F5A0C6997}"/>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22E5991C-FAEC-4008-AF51-8F76D11725F9}"/>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09C31A58-C490-6400-350E-58B665078622}"/>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7343583C-1912-5E94-28D2-7D159764F10E}"/>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5E40527A-062C-FA04-5FA2-FC1976C0F267}"/>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2F9EBCFE-1786-CB5A-3CAA-69DB9268BCAC}"/>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EFE9C4ED-101B-4076-1B91-99FB63BEC140}"/>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D7CBE79C-9E57-9BE0-1C2E-234D9A903C2E}"/>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49847A83-836F-53D0-C0CF-7317EC01286C}"/>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8A809282-8899-A964-2994-843CDEC54B43}"/>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4269788B-5F44-FAE5-B635-81A186F94C3A}"/>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FA876F95-5F20-4CB4-9238-4B32ECA5CE19}"/>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68EEBB48-25E6-69C6-F013-AA05E0695935}"/>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E3EE0E68-71BF-93C1-D71E-4EE3C74687CC}"/>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59DC32E1-229D-467F-8BF9-15AEDE5AB90D}"/>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74392E4F-0702-4519-A9EB-02EB25C791EA}"/>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57" name="TextBox 56">
          <a:extLst>
            <a:ext uri="{FF2B5EF4-FFF2-40B4-BE49-F238E27FC236}">
              <a16:creationId xmlns:a16="http://schemas.microsoft.com/office/drawing/2014/main" id="{CD2C129A-649B-4813-B794-B532F8A00E86}"/>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tx1">
                  <a:lumMod val="65000"/>
                  <a:lumOff val="35000"/>
                </a:schemeClr>
              </a:solidFill>
              <a:latin typeface="Calibri"/>
              <a:ea typeface="+mn-ea"/>
              <a:cs typeface="Calibri"/>
            </a:rPr>
            <a:pPr marL="0" indent="0" algn="l"/>
            <a:t>Calendar</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8" name="TextBox 57">
          <a:extLst>
            <a:ext uri="{FF2B5EF4-FFF2-40B4-BE49-F238E27FC236}">
              <a16:creationId xmlns:a16="http://schemas.microsoft.com/office/drawing/2014/main" id="{3D7172F7-D3C8-4291-BE2F-2DD72CFA590B}"/>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59" name="TextBox 58">
          <a:extLst>
            <a:ext uri="{FF2B5EF4-FFF2-40B4-BE49-F238E27FC236}">
              <a16:creationId xmlns:a16="http://schemas.microsoft.com/office/drawing/2014/main" id="{ABC6ABED-E99A-4669-A6A9-F275B617AA96}"/>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a:t>
          </a:r>
          <a:r>
            <a:rPr lang="en-US" sz="1200" b="1" i="0" u="none" strike="noStrike">
              <a:solidFill>
                <a:schemeClr val="tx1">
                  <a:lumMod val="65000"/>
                  <a:lumOff val="35000"/>
                </a:schemeClr>
              </a:solidFill>
              <a:latin typeface="+mj-lt"/>
              <a:cs typeface="Calibri"/>
            </a:rPr>
            <a:t> </a:t>
          </a:r>
          <a:r>
            <a:rPr lang="en-US" sz="1200" b="0" i="0">
              <a:solidFill>
                <a:schemeClr val="tx1">
                  <a:lumMod val="65000"/>
                  <a:lumOff val="35000"/>
                </a:schemeClr>
              </a:solidFill>
              <a:effectLst/>
              <a:latin typeface="+mj-lt"/>
              <a:ea typeface="+mn-ea"/>
              <a:cs typeface="+mn-cs"/>
            </a:rPr>
            <a:t>    </a:t>
          </a:r>
          <a:r>
            <a:rPr lang="en-US" sz="1200" b="0" i="0" u="none" strike="noStrike">
              <a:solidFill>
                <a:schemeClr val="tx1">
                  <a:lumMod val="65000"/>
                  <a:lumOff val="35000"/>
                </a:schemeClr>
              </a:solidFill>
              <a:latin typeface="+mj-lt"/>
              <a:cs typeface="Calibri"/>
            </a:rPr>
            <a:t>MO      TU      WE      TH      FR </a:t>
          </a:r>
          <a:r>
            <a:rPr lang="en-US" sz="1200" b="0" i="0">
              <a:solidFill>
                <a:schemeClr val="tx1">
                  <a:lumMod val="65000"/>
                  <a:lumOff val="3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0" name="TextBox 59">
          <a:extLst>
            <a:ext uri="{FF2B5EF4-FFF2-40B4-BE49-F238E27FC236}">
              <a16:creationId xmlns:a16="http://schemas.microsoft.com/office/drawing/2014/main" id="{E0ECE292-8DFE-444C-B203-AD8AB69EE9AD}"/>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tx1">
                  <a:lumMod val="65000"/>
                  <a:lumOff val="35000"/>
                </a:schemeClr>
              </a:solidFill>
              <a:latin typeface="Calibri"/>
              <a:ea typeface="+mn-ea"/>
              <a:cs typeface="Calibri"/>
            </a:rPr>
            <a:pPr marL="0" indent="0" algn="ctr"/>
            <a:t>JUNE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1" name="TextBox 60">
          <a:extLst>
            <a:ext uri="{FF2B5EF4-FFF2-40B4-BE49-F238E27FC236}">
              <a16:creationId xmlns:a16="http://schemas.microsoft.com/office/drawing/2014/main" id="{510ED021-F886-4503-B48A-EBEAB3106E76}"/>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tx1">
                  <a:lumMod val="65000"/>
                  <a:lumOff val="35000"/>
                </a:schemeClr>
              </a:solidFill>
              <a:latin typeface="Calibri"/>
              <a:ea typeface="+mn-ea"/>
              <a:cs typeface="Calibri"/>
            </a:rPr>
            <a:pPr marL="0" indent="0" algn="r"/>
            <a:t>2024</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125058</xdr:colOff>
      <xdr:row>31</xdr:row>
      <xdr:rowOff>45719</xdr:rowOff>
    </xdr:from>
    <xdr:to>
      <xdr:col>13</xdr:col>
      <xdr:colOff>467290</xdr:colOff>
      <xdr:row>34</xdr:row>
      <xdr:rowOff>106678</xdr:rowOff>
    </xdr:to>
    <xdr:sp macro="" textlink="Processing!AH24">
      <xdr:nvSpPr>
        <xdr:cNvPr id="62" name="TextBox 61">
          <a:extLst>
            <a:ext uri="{FF2B5EF4-FFF2-40B4-BE49-F238E27FC236}">
              <a16:creationId xmlns:a16="http://schemas.microsoft.com/office/drawing/2014/main" id="{DE9A4E4F-7934-4C46-A0C5-BEEA38DB9901}"/>
            </a:ext>
          </a:extLst>
        </xdr:cNvPr>
        <xdr:cNvSpPr txBox="1"/>
      </xdr:nvSpPr>
      <xdr:spPr>
        <a:xfrm>
          <a:off x="6830658" y="65272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2AEE85-5D04-49B0-BEB6-2BAB6D247E45}" type="TxLink">
            <a:rPr lang="en-US" sz="1400" b="1" i="0" u="none" strike="noStrike">
              <a:solidFill>
                <a:schemeClr val="tx1">
                  <a:lumMod val="65000"/>
                  <a:lumOff val="35000"/>
                </a:schemeClr>
              </a:solidFill>
              <a:latin typeface="Calibri"/>
              <a:ea typeface="+mn-ea"/>
              <a:cs typeface="Calibri"/>
            </a:rPr>
            <a:pPr marL="0" indent="0" algn="ctr"/>
            <a:t>Incom by Days</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233079</xdr:colOff>
      <xdr:row>33</xdr:row>
      <xdr:rowOff>143433</xdr:rowOff>
    </xdr:from>
    <xdr:to>
      <xdr:col>21</xdr:col>
      <xdr:colOff>77079</xdr:colOff>
      <xdr:row>44</xdr:row>
      <xdr:rowOff>7198</xdr:rowOff>
    </xdr:to>
    <xdr:graphicFrame macro="">
      <xdr:nvGraphicFramePr>
        <xdr:cNvPr id="63" name="Chart 62">
          <a:extLst>
            <a:ext uri="{FF2B5EF4-FFF2-40B4-BE49-F238E27FC236}">
              <a16:creationId xmlns:a16="http://schemas.microsoft.com/office/drawing/2014/main" id="{CED1B9EF-A05E-4449-A083-BC02F786F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4" name="TextBox 63">
          <a:extLst>
            <a:ext uri="{FF2B5EF4-FFF2-40B4-BE49-F238E27FC236}">
              <a16:creationId xmlns:a16="http://schemas.microsoft.com/office/drawing/2014/main" id="{B47EA5B0-E1F0-45AC-B5E7-F15256D25FBC}"/>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314343</xdr:colOff>
      <xdr:row>31</xdr:row>
      <xdr:rowOff>45719</xdr:rowOff>
    </xdr:from>
    <xdr:to>
      <xdr:col>19</xdr:col>
      <xdr:colOff>385583</xdr:colOff>
      <xdr:row>34</xdr:row>
      <xdr:rowOff>106678</xdr:rowOff>
    </xdr:to>
    <xdr:sp macro="" textlink="Processing!B62">
      <xdr:nvSpPr>
        <xdr:cNvPr id="65" name="TextBox 64">
          <a:extLst>
            <a:ext uri="{FF2B5EF4-FFF2-40B4-BE49-F238E27FC236}">
              <a16:creationId xmlns:a16="http://schemas.microsoft.com/office/drawing/2014/main" id="{D6BCFE9A-C55C-4100-9892-09D50A29DEBF}"/>
            </a:ext>
          </a:extLst>
        </xdr:cNvPr>
        <xdr:cNvSpPr txBox="1"/>
      </xdr:nvSpPr>
      <xdr:spPr>
        <a:xfrm>
          <a:off x="10677543" y="6637019"/>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AFDAE4-B611-477F-9146-A48AF62E57A6}" type="TxLink">
            <a:rPr lang="en-US" sz="1200" b="1" i="0" u="none" strike="noStrike">
              <a:solidFill>
                <a:schemeClr val="tx1">
                  <a:lumMod val="65000"/>
                  <a:lumOff val="35000"/>
                </a:schemeClr>
              </a:solidFill>
              <a:latin typeface="Calibri"/>
              <a:ea typeface="+mn-ea"/>
              <a:cs typeface="Calibri"/>
            </a:rPr>
            <a:pPr marL="0" indent="0" algn="l"/>
            <a:t>Non-Fixed Cost</a:t>
          </a:fld>
          <a:endParaRPr lang="ru-RU" sz="16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197222</xdr:colOff>
      <xdr:row>32</xdr:row>
      <xdr:rowOff>98608</xdr:rowOff>
    </xdr:from>
    <xdr:to>
      <xdr:col>17</xdr:col>
      <xdr:colOff>341222</xdr:colOff>
      <xdr:row>33</xdr:row>
      <xdr:rowOff>63313</xdr:rowOff>
    </xdr:to>
    <xdr:sp macro="" textlink="">
      <xdr:nvSpPr>
        <xdr:cNvPr id="66" name="Oval 65">
          <a:extLst>
            <a:ext uri="{FF2B5EF4-FFF2-40B4-BE49-F238E27FC236}">
              <a16:creationId xmlns:a16="http://schemas.microsoft.com/office/drawing/2014/main" id="{D5E568D7-749B-4223-9230-81DF2665B0B8}"/>
            </a:ext>
          </a:extLst>
        </xdr:cNvPr>
        <xdr:cNvSpPr/>
      </xdr:nvSpPr>
      <xdr:spPr>
        <a:xfrm>
          <a:off x="10560422" y="6872788"/>
          <a:ext cx="144000" cy="147585"/>
        </a:xfrm>
        <a:prstGeom prst="ellipse">
          <a:avLst/>
        </a:prstGeom>
        <a:gradFill>
          <a:gsLst>
            <a:gs pos="0">
              <a:srgbClr val="C4FEF9"/>
            </a:gs>
            <a:gs pos="93000">
              <a:srgbClr val="00FFF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C4FEF9"/>
                </a:gs>
                <a:gs pos="100000">
                  <a:srgbClr val="00FFFF"/>
                </a:gs>
              </a:gsLst>
              <a:lin ang="5400000" scaled="1"/>
            </a:gradFill>
          </a:endParaRPr>
        </a:p>
      </xdr:txBody>
    </xdr:sp>
    <xdr:clientData/>
  </xdr:twoCellAnchor>
  <xdr:twoCellAnchor>
    <xdr:from>
      <xdr:col>13</xdr:col>
      <xdr:colOff>510988</xdr:colOff>
      <xdr:row>31</xdr:row>
      <xdr:rowOff>63645</xdr:rowOff>
    </xdr:from>
    <xdr:to>
      <xdr:col>17</xdr:col>
      <xdr:colOff>251111</xdr:colOff>
      <xdr:row>34</xdr:row>
      <xdr:rowOff>124605</xdr:rowOff>
    </xdr:to>
    <xdr:grpSp>
      <xdr:nvGrpSpPr>
        <xdr:cNvPr id="67" name="Group 66">
          <a:extLst>
            <a:ext uri="{FF2B5EF4-FFF2-40B4-BE49-F238E27FC236}">
              <a16:creationId xmlns:a16="http://schemas.microsoft.com/office/drawing/2014/main" id="{145A68EB-4448-4324-96D5-DF10E378A11B}"/>
            </a:ext>
          </a:extLst>
        </xdr:cNvPr>
        <xdr:cNvGrpSpPr/>
      </xdr:nvGrpSpPr>
      <xdr:grpSpPr>
        <a:xfrm>
          <a:off x="8229949" y="6731145"/>
          <a:ext cx="2115188" cy="617616"/>
          <a:chOff x="8489575" y="6500304"/>
          <a:chExt cx="2178523" cy="598843"/>
        </a:xfrm>
      </xdr:grpSpPr>
      <xdr:sp macro="" textlink="Processing!B73">
        <xdr:nvSpPr>
          <xdr:cNvPr id="68" name="TextBox 67">
            <a:extLst>
              <a:ext uri="{FF2B5EF4-FFF2-40B4-BE49-F238E27FC236}">
                <a16:creationId xmlns:a16="http://schemas.microsoft.com/office/drawing/2014/main" id="{E3A3BDD3-A234-2BB1-BC42-FC5881B204ED}"/>
              </a:ext>
            </a:extLst>
          </xdr:cNvPr>
          <xdr:cNvSpPr txBox="1"/>
        </xdr:nvSpPr>
        <xdr:spPr>
          <a:xfrm>
            <a:off x="8606696" y="6500305"/>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3197E3-AFE0-446B-998A-D1C0C09309DA}" type="TxLink">
              <a:rPr lang="en-US" sz="1200" b="1" i="0" u="none" strike="noStrike">
                <a:solidFill>
                  <a:schemeClr val="tx1">
                    <a:lumMod val="65000"/>
                    <a:lumOff val="35000"/>
                  </a:schemeClr>
                </a:solidFill>
                <a:latin typeface="Calibri"/>
                <a:ea typeface="+mn-ea"/>
                <a:cs typeface="Calibri"/>
              </a:rPr>
              <a:pPr marL="0" indent="0" algn="l"/>
              <a:t>Fixed Costs</a:t>
            </a:fld>
            <a:endParaRPr lang="ru-RU" sz="2400" b="0" i="0" u="none" strike="noStrike">
              <a:solidFill>
                <a:schemeClr val="tx1">
                  <a:lumMod val="65000"/>
                  <a:lumOff val="35000"/>
                </a:schemeClr>
              </a:solidFill>
              <a:latin typeface="Calibri"/>
              <a:ea typeface="+mn-ea"/>
              <a:cs typeface="Calibri"/>
            </a:endParaRPr>
          </a:p>
        </xdr:txBody>
      </xdr:sp>
      <xdr:sp macro="" textlink="">
        <xdr:nvSpPr>
          <xdr:cNvPr id="69" name="Oval 68">
            <a:extLst>
              <a:ext uri="{FF2B5EF4-FFF2-40B4-BE49-F238E27FC236}">
                <a16:creationId xmlns:a16="http://schemas.microsoft.com/office/drawing/2014/main" id="{6DD84542-BF49-6259-2DDD-FFCAB4C456DE}"/>
              </a:ext>
            </a:extLst>
          </xdr:cNvPr>
          <xdr:cNvSpPr/>
        </xdr:nvSpPr>
        <xdr:spPr>
          <a:xfrm>
            <a:off x="8489575" y="6723526"/>
            <a:ext cx="144000" cy="144000"/>
          </a:xfrm>
          <a:prstGeom prst="ellipse">
            <a:avLst/>
          </a:prstGeom>
          <a:gradFill>
            <a:gsLst>
              <a:gs pos="75000">
                <a:srgbClr val="F28F33"/>
              </a:gs>
              <a:gs pos="3000">
                <a:srgbClr val="FE2827"/>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A98">
        <xdr:nvSpPr>
          <xdr:cNvPr id="70" name="TextBox 69">
            <a:extLst>
              <a:ext uri="{FF2B5EF4-FFF2-40B4-BE49-F238E27FC236}">
                <a16:creationId xmlns:a16="http://schemas.microsoft.com/office/drawing/2014/main" id="{1A22F27E-D255-A533-285F-DF8D7455492E}"/>
              </a:ext>
            </a:extLst>
          </xdr:cNvPr>
          <xdr:cNvSpPr txBox="1"/>
        </xdr:nvSpPr>
        <xdr:spPr>
          <a:xfrm>
            <a:off x="9377658" y="650030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A7A56D-44E7-45CC-A505-6AEC7852D4AF}" type="TxLink">
              <a:rPr lang="en-US" sz="1800" b="0" i="0" u="none" strike="noStrike">
                <a:solidFill>
                  <a:schemeClr val="tx1">
                    <a:lumMod val="65000"/>
                    <a:lumOff val="35000"/>
                  </a:schemeClr>
                </a:solidFill>
                <a:latin typeface="Calibri"/>
                <a:ea typeface="+mn-ea"/>
                <a:cs typeface="Calibri"/>
              </a:rPr>
              <a:pPr marL="0" indent="0" algn="l"/>
              <a:t> $16,773 </a:t>
            </a:fld>
            <a:endParaRPr lang="ru-RU" sz="6000" b="0" i="0" u="none" strike="noStrike">
              <a:solidFill>
                <a:schemeClr val="tx1">
                  <a:lumMod val="65000"/>
                  <a:lumOff val="35000"/>
                </a:schemeClr>
              </a:solidFill>
              <a:latin typeface="Calibri"/>
              <a:ea typeface="+mn-ea"/>
              <a:cs typeface="Calibri"/>
            </a:endParaRPr>
          </a:p>
        </xdr:txBody>
      </xdr:sp>
    </xdr:grpSp>
    <xdr:clientData/>
  </xdr:twoCellAnchor>
  <xdr:twoCellAnchor>
    <xdr:from>
      <xdr:col>19</xdr:col>
      <xdr:colOff>108152</xdr:colOff>
      <xdr:row>31</xdr:row>
      <xdr:rowOff>54681</xdr:rowOff>
    </xdr:from>
    <xdr:to>
      <xdr:col>21</xdr:col>
      <xdr:colOff>179392</xdr:colOff>
      <xdr:row>34</xdr:row>
      <xdr:rowOff>115640</xdr:rowOff>
    </xdr:to>
    <xdr:sp macro="" textlink="Processing!B98">
      <xdr:nvSpPr>
        <xdr:cNvPr id="71" name="TextBox 70">
          <a:extLst>
            <a:ext uri="{FF2B5EF4-FFF2-40B4-BE49-F238E27FC236}">
              <a16:creationId xmlns:a16="http://schemas.microsoft.com/office/drawing/2014/main" id="{FBBB5569-5593-4C18-9341-4F921C74678A}"/>
            </a:ext>
          </a:extLst>
        </xdr:cNvPr>
        <xdr:cNvSpPr txBox="1"/>
      </xdr:nvSpPr>
      <xdr:spPr>
        <a:xfrm>
          <a:off x="11690552" y="6645981"/>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2FF887-A73F-4603-AD01-C7E10AC5ADE9}" type="TxLink">
            <a:rPr lang="en-US" sz="1800" b="0" i="0" u="none" strike="noStrike">
              <a:solidFill>
                <a:schemeClr val="tx1">
                  <a:lumMod val="65000"/>
                  <a:lumOff val="35000"/>
                </a:schemeClr>
              </a:solidFill>
              <a:latin typeface="Calibri"/>
              <a:ea typeface="+mn-ea"/>
              <a:cs typeface="Calibri"/>
            </a:rPr>
            <a:pPr marL="0" indent="0" algn="l"/>
            <a:t> $8,064 </a:t>
          </a:fld>
          <a:endParaRPr lang="ru-RU" sz="6000" b="0"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125505</xdr:colOff>
      <xdr:row>5</xdr:row>
      <xdr:rowOff>161363</xdr:rowOff>
    </xdr:from>
    <xdr:to>
      <xdr:col>21</xdr:col>
      <xdr:colOff>62752</xdr:colOff>
      <xdr:row>29</xdr:row>
      <xdr:rowOff>134471</xdr:rowOff>
    </xdr:to>
    <xdr:sp macro="" textlink="">
      <xdr:nvSpPr>
        <xdr:cNvPr id="72" name="Rectangle: Rounded Corners 71">
          <a:extLst>
            <a:ext uri="{FF2B5EF4-FFF2-40B4-BE49-F238E27FC236}">
              <a16:creationId xmlns:a16="http://schemas.microsoft.com/office/drawing/2014/main" id="{B0A93AE1-304B-4FD6-9141-F7449E5794A0}"/>
            </a:ext>
          </a:extLst>
        </xdr:cNvPr>
        <xdr:cNvSpPr/>
      </xdr:nvSpPr>
      <xdr:spPr>
        <a:xfrm>
          <a:off x="6831105" y="1997783"/>
          <a:ext cx="6033247" cy="4362228"/>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106569</xdr:colOff>
      <xdr:row>5</xdr:row>
      <xdr:rowOff>135362</xdr:rowOff>
    </xdr:from>
    <xdr:to>
      <xdr:col>14</xdr:col>
      <xdr:colOff>448801</xdr:colOff>
      <xdr:row>9</xdr:row>
      <xdr:rowOff>17027</xdr:rowOff>
    </xdr:to>
    <xdr:sp macro="" textlink="Processing!A43">
      <xdr:nvSpPr>
        <xdr:cNvPr id="73" name="TextBox 72">
          <a:extLst>
            <a:ext uri="{FF2B5EF4-FFF2-40B4-BE49-F238E27FC236}">
              <a16:creationId xmlns:a16="http://schemas.microsoft.com/office/drawing/2014/main" id="{128DBCB4-79FB-4EF7-B077-B197F8AC0707}"/>
            </a:ext>
          </a:extLst>
        </xdr:cNvPr>
        <xdr:cNvSpPr txBox="1"/>
      </xdr:nvSpPr>
      <xdr:spPr>
        <a:xfrm>
          <a:off x="7421769" y="197178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5966EE8-3B09-4726-A99B-55FD78ADF8B6}" type="TxLink">
            <a:rPr lang="en-US" sz="1400" b="1" i="0" u="none" strike="noStrike">
              <a:solidFill>
                <a:schemeClr val="tx1">
                  <a:lumMod val="65000"/>
                  <a:lumOff val="35000"/>
                </a:schemeClr>
              </a:solidFill>
              <a:latin typeface="Calibri"/>
              <a:ea typeface="+mn-ea"/>
              <a:cs typeface="Calibri"/>
            </a:rPr>
            <a:pPr marL="0" indent="0" algn="r"/>
            <a:t>Income Share</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317242</xdr:colOff>
      <xdr:row>5</xdr:row>
      <xdr:rowOff>135362</xdr:rowOff>
    </xdr:from>
    <xdr:to>
      <xdr:col>20</xdr:col>
      <xdr:colOff>49874</xdr:colOff>
      <xdr:row>9</xdr:row>
      <xdr:rowOff>17027</xdr:rowOff>
    </xdr:to>
    <xdr:sp macro="" textlink="Processing!D51">
      <xdr:nvSpPr>
        <xdr:cNvPr id="74" name="TextBox 73">
          <a:extLst>
            <a:ext uri="{FF2B5EF4-FFF2-40B4-BE49-F238E27FC236}">
              <a16:creationId xmlns:a16="http://schemas.microsoft.com/office/drawing/2014/main" id="{5CC0AF9A-DCE2-4426-811A-FB64DDE5C3A4}"/>
            </a:ext>
          </a:extLst>
        </xdr:cNvPr>
        <xdr:cNvSpPr txBox="1"/>
      </xdr:nvSpPr>
      <xdr:spPr>
        <a:xfrm>
          <a:off x="10680442" y="197178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27661FC-B763-4BC6-A86D-7A5B772449B7}" type="TxLink">
            <a:rPr lang="en-US" sz="1400" b="1" i="0" u="none" strike="noStrike">
              <a:solidFill>
                <a:schemeClr val="tx1">
                  <a:lumMod val="65000"/>
                  <a:lumOff val="35000"/>
                </a:schemeClr>
              </a:solidFill>
              <a:latin typeface="Calibri"/>
              <a:ea typeface="+mn-ea"/>
              <a:cs typeface="Calibri"/>
            </a:rPr>
            <a:pPr marL="0" indent="0" algn="r"/>
            <a:t>Income Ranking</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358588</xdr:colOff>
      <xdr:row>22</xdr:row>
      <xdr:rowOff>8964</xdr:rowOff>
    </xdr:from>
    <xdr:to>
      <xdr:col>20</xdr:col>
      <xdr:colOff>421338</xdr:colOff>
      <xdr:row>29</xdr:row>
      <xdr:rowOff>107576</xdr:rowOff>
    </xdr:to>
    <xdr:graphicFrame macro="">
      <xdr:nvGraphicFramePr>
        <xdr:cNvPr id="75" name="Chart 74">
          <a:extLst>
            <a:ext uri="{FF2B5EF4-FFF2-40B4-BE49-F238E27FC236}">
              <a16:creationId xmlns:a16="http://schemas.microsoft.com/office/drawing/2014/main" id="{D1461451-601A-4D47-B20B-B87096B80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481445</xdr:colOff>
      <xdr:row>25</xdr:row>
      <xdr:rowOff>101115</xdr:rowOff>
    </xdr:from>
    <xdr:to>
      <xdr:col>19</xdr:col>
      <xdr:colOff>303984</xdr:colOff>
      <xdr:row>27</xdr:row>
      <xdr:rowOff>165969</xdr:rowOff>
    </xdr:to>
    <xdr:sp macro="" textlink="">
      <xdr:nvSpPr>
        <xdr:cNvPr id="83" name="Овал 12">
          <a:extLst>
            <a:ext uri="{FF2B5EF4-FFF2-40B4-BE49-F238E27FC236}">
              <a16:creationId xmlns:a16="http://schemas.microsoft.com/office/drawing/2014/main" id="{25D9A91B-AAA9-43F2-DA41-5A78FA02109E}"/>
            </a:ext>
          </a:extLst>
        </xdr:cNvPr>
        <xdr:cNvSpPr/>
      </xdr:nvSpPr>
      <xdr:spPr>
        <a:xfrm>
          <a:off x="11454245" y="5611760"/>
          <a:ext cx="432139" cy="432000"/>
        </a:xfrm>
        <a:prstGeom prst="ellipse">
          <a:avLst/>
        </a:prstGeom>
        <a:gradFill flip="none" rotWithShape="1">
          <a:gsLst>
            <a:gs pos="52000">
              <a:schemeClr val="bg1"/>
            </a:gs>
            <a:gs pos="56000">
              <a:schemeClr val="tx1">
                <a:lumMod val="50000"/>
                <a:lumOff val="50000"/>
                <a:alpha val="34000"/>
              </a:schemeClr>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0" i="0" u="none" strike="noStrike">
            <a:solidFill>
              <a:schemeClr val="bg1"/>
            </a:solidFill>
            <a:latin typeface="Calibri"/>
            <a:cs typeface="Calibri"/>
          </a:endParaRPr>
        </a:p>
      </xdr:txBody>
    </xdr:sp>
    <xdr:clientData/>
  </xdr:twoCellAnchor>
  <xdr:twoCellAnchor>
    <xdr:from>
      <xdr:col>18</xdr:col>
      <xdr:colOff>421918</xdr:colOff>
      <xdr:row>25</xdr:row>
      <xdr:rowOff>6408</xdr:rowOff>
    </xdr:from>
    <xdr:to>
      <xdr:col>19</xdr:col>
      <xdr:colOff>385480</xdr:colOff>
      <xdr:row>28</xdr:row>
      <xdr:rowOff>64955</xdr:rowOff>
    </xdr:to>
    <xdr:sp macro="" textlink="Processing!D45">
      <xdr:nvSpPr>
        <xdr:cNvPr id="76" name="TextBox 75">
          <a:extLst>
            <a:ext uri="{FF2B5EF4-FFF2-40B4-BE49-F238E27FC236}">
              <a16:creationId xmlns:a16="http://schemas.microsoft.com/office/drawing/2014/main" id="{A836CBE9-2925-4B0A-BB30-CF2B33965310}"/>
            </a:ext>
          </a:extLst>
        </xdr:cNvPr>
        <xdr:cNvSpPr txBox="1"/>
      </xdr:nvSpPr>
      <xdr:spPr>
        <a:xfrm>
          <a:off x="11394718" y="5412126"/>
          <a:ext cx="573162" cy="596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D70E73-C332-49C6-8C6D-FF9F471FBAF9}" type="TxLink">
            <a:rPr lang="en-US" sz="1100" b="0" i="0" u="none" strike="noStrike">
              <a:solidFill>
                <a:schemeClr val="tx1">
                  <a:lumMod val="65000"/>
                  <a:lumOff val="35000"/>
                </a:schemeClr>
              </a:solidFill>
              <a:latin typeface="Calibri"/>
              <a:ea typeface="+mn-ea"/>
              <a:cs typeface="Calibri"/>
            </a:rPr>
            <a:pPr marL="0" indent="0" algn="ctr"/>
            <a:t>57%</a:t>
          </a:fld>
          <a:endParaRPr lang="ru-RU" sz="1100" b="0"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376518</xdr:colOff>
      <xdr:row>8</xdr:row>
      <xdr:rowOff>98610</xdr:rowOff>
    </xdr:from>
    <xdr:to>
      <xdr:col>10</xdr:col>
      <xdr:colOff>259976</xdr:colOff>
      <xdr:row>44</xdr:row>
      <xdr:rowOff>134469</xdr:rowOff>
    </xdr:to>
    <xdr:graphicFrame macro="">
      <xdr:nvGraphicFramePr>
        <xdr:cNvPr id="77" name="Chart 76">
          <a:extLst>
            <a:ext uri="{FF2B5EF4-FFF2-40B4-BE49-F238E27FC236}">
              <a16:creationId xmlns:a16="http://schemas.microsoft.com/office/drawing/2014/main" id="{D96CACA7-4453-4738-9B73-81C6B241D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448236</xdr:colOff>
      <xdr:row>8</xdr:row>
      <xdr:rowOff>107577</xdr:rowOff>
    </xdr:from>
    <xdr:to>
      <xdr:col>16</xdr:col>
      <xdr:colOff>585396</xdr:colOff>
      <xdr:row>29</xdr:row>
      <xdr:rowOff>152401</xdr:rowOff>
    </xdr:to>
    <xdr:graphicFrame macro="">
      <xdr:nvGraphicFramePr>
        <xdr:cNvPr id="78" name="Chart 77">
          <a:extLst>
            <a:ext uri="{FF2B5EF4-FFF2-40B4-BE49-F238E27FC236}">
              <a16:creationId xmlns:a16="http://schemas.microsoft.com/office/drawing/2014/main" id="{7D5310C3-2E81-4DCA-9C78-C9942AEA5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134477</xdr:colOff>
      <xdr:row>8</xdr:row>
      <xdr:rowOff>8961</xdr:rowOff>
    </xdr:from>
    <xdr:to>
      <xdr:col>21</xdr:col>
      <xdr:colOff>143441</xdr:colOff>
      <xdr:row>22</xdr:row>
      <xdr:rowOff>53789</xdr:rowOff>
    </xdr:to>
    <xdr:graphicFrame macro="">
      <xdr:nvGraphicFramePr>
        <xdr:cNvPr id="79" name="Chart 78">
          <a:extLst>
            <a:ext uri="{FF2B5EF4-FFF2-40B4-BE49-F238E27FC236}">
              <a16:creationId xmlns:a16="http://schemas.microsoft.com/office/drawing/2014/main" id="{0D0B007F-4903-4A97-B313-4013DD438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448234</xdr:colOff>
      <xdr:row>12</xdr:row>
      <xdr:rowOff>155153</xdr:rowOff>
    </xdr:from>
    <xdr:to>
      <xdr:col>14</xdr:col>
      <xdr:colOff>546847</xdr:colOff>
      <xdr:row>20</xdr:row>
      <xdr:rowOff>38613</xdr:rowOff>
    </xdr:to>
    <xdr:sp macro="" textlink="">
      <xdr:nvSpPr>
        <xdr:cNvPr id="80" name="Овал 12">
          <a:extLst>
            <a:ext uri="{FF2B5EF4-FFF2-40B4-BE49-F238E27FC236}">
              <a16:creationId xmlns:a16="http://schemas.microsoft.com/office/drawing/2014/main" id="{B0CCF5C3-7A27-490B-9688-08C71E7DE897}"/>
            </a:ext>
          </a:extLst>
        </xdr:cNvPr>
        <xdr:cNvSpPr/>
      </xdr:nvSpPr>
      <xdr:spPr>
        <a:xfrm>
          <a:off x="7763434" y="3271733"/>
          <a:ext cx="1317813" cy="1346500"/>
        </a:xfrm>
        <a:prstGeom prst="ellipse">
          <a:avLst/>
        </a:prstGeom>
        <a:gradFill flip="none" rotWithShape="1">
          <a:gsLst>
            <a:gs pos="52000">
              <a:schemeClr val="bg1"/>
            </a:gs>
            <a:gs pos="56000">
              <a:schemeClr val="tx1">
                <a:lumMod val="50000"/>
                <a:lumOff val="50000"/>
                <a:alpha val="48000"/>
              </a:schemeClr>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0" i="0" u="none" strike="noStrike">
            <a:solidFill>
              <a:schemeClr val="bg1"/>
            </a:solidFill>
            <a:latin typeface="Calibri"/>
            <a:cs typeface="Calibri"/>
          </a:endParaRPr>
        </a:p>
      </xdr:txBody>
    </xdr:sp>
    <xdr:clientData/>
  </xdr:twoCellAnchor>
  <xdr:twoCellAnchor>
    <xdr:from>
      <xdr:col>12</xdr:col>
      <xdr:colOff>312755</xdr:colOff>
      <xdr:row>14</xdr:row>
      <xdr:rowOff>135362</xdr:rowOff>
    </xdr:from>
    <xdr:to>
      <xdr:col>15</xdr:col>
      <xdr:colOff>45387</xdr:colOff>
      <xdr:row>18</xdr:row>
      <xdr:rowOff>17027</xdr:rowOff>
    </xdr:to>
    <xdr:sp macro="" textlink="Processing!G42">
      <xdr:nvSpPr>
        <xdr:cNvPr id="81" name="TextBox 80">
          <a:extLst>
            <a:ext uri="{FF2B5EF4-FFF2-40B4-BE49-F238E27FC236}">
              <a16:creationId xmlns:a16="http://schemas.microsoft.com/office/drawing/2014/main" id="{69E2A21B-599E-4AD3-8BB3-6D54A146B48E}"/>
            </a:ext>
          </a:extLst>
        </xdr:cNvPr>
        <xdr:cNvSpPr txBox="1"/>
      </xdr:nvSpPr>
      <xdr:spPr>
        <a:xfrm>
          <a:off x="7627955" y="361770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33979E-664C-4389-8B4D-5C027AFEB6BE}" type="TxLink">
            <a:rPr lang="en-US" sz="2000" b="0" i="0" u="none" strike="noStrike">
              <a:solidFill>
                <a:schemeClr val="tx1">
                  <a:lumMod val="65000"/>
                  <a:lumOff val="35000"/>
                </a:schemeClr>
              </a:solidFill>
              <a:latin typeface="Calibri"/>
              <a:ea typeface="+mn-ea"/>
              <a:cs typeface="Calibri"/>
            </a:rPr>
            <a:pPr marL="0" indent="0" algn="ctr"/>
            <a:t> $31,211 </a:t>
          </a:fld>
          <a:endParaRPr lang="ru-RU" sz="2800" b="1" i="0" u="none" strike="noStrike">
            <a:solidFill>
              <a:schemeClr val="tx1">
                <a:lumMod val="65000"/>
                <a:lumOff val="35000"/>
              </a:schemeClr>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82" name="Day 11">
              <a:extLst>
                <a:ext uri="{FF2B5EF4-FFF2-40B4-BE49-F238E27FC236}">
                  <a16:creationId xmlns:a16="http://schemas.microsoft.com/office/drawing/2014/main" id="{6BEC6C5C-7126-4AFD-87B0-01B880476FB0}"/>
                </a:ext>
              </a:extLst>
            </xdr:cNvPr>
            <xdr:cNvGraphicFramePr/>
          </xdr:nvGraphicFramePr>
          <xdr:xfrm>
            <a:off x="0" y="0"/>
            <a:ext cx="0" cy="0"/>
          </xdr:xfrm>
          <a:graphic>
            <a:graphicData uri="http://schemas.microsoft.com/office/drawing/2010/slicer">
              <sle:slicer xmlns:sle="http://schemas.microsoft.com/office/drawing/2010/slicer" name="Day 11"/>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C5058D7D-F4F7-4F50-9B84-67E62CD35369}"/>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E1BA5FC9-8F7F-4448-92CD-2F2939B31A12}"/>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107577</xdr:colOff>
      <xdr:row>5</xdr:row>
      <xdr:rowOff>161363</xdr:rowOff>
    </xdr:from>
    <xdr:to>
      <xdr:col>10</xdr:col>
      <xdr:colOff>484094</xdr:colOff>
      <xdr:row>45</xdr:row>
      <xdr:rowOff>80682</xdr:rowOff>
    </xdr:to>
    <xdr:sp macro="" textlink="">
      <xdr:nvSpPr>
        <xdr:cNvPr id="4" name="Rectangle: Rounded Corners 3">
          <a:extLst>
            <a:ext uri="{FF2B5EF4-FFF2-40B4-BE49-F238E27FC236}">
              <a16:creationId xmlns:a16="http://schemas.microsoft.com/office/drawing/2014/main" id="{1EB6592E-E683-4AB5-8DEE-11FF5CA47C14}"/>
            </a:ext>
          </a:extLst>
        </xdr:cNvPr>
        <xdr:cNvSpPr/>
      </xdr:nvSpPr>
      <xdr:spPr>
        <a:xfrm>
          <a:off x="2545977" y="1981198"/>
          <a:ext cx="4034117" cy="7091084"/>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AC4090DA-4EF3-46B4-BE97-624C07F263F4}"/>
            </a:ext>
          </a:extLst>
        </xdr:cNvPr>
        <xdr:cNvSpPr/>
      </xdr:nvSpPr>
      <xdr:spPr>
        <a:xfrm>
          <a:off x="13106400" y="5382859"/>
          <a:ext cx="3630706" cy="382254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134471</xdr:colOff>
      <xdr:row>31</xdr:row>
      <xdr:rowOff>43904</xdr:rowOff>
    </xdr:from>
    <xdr:to>
      <xdr:col>21</xdr:col>
      <xdr:colOff>54775</xdr:colOff>
      <xdr:row>45</xdr:row>
      <xdr:rowOff>53786</xdr:rowOff>
    </xdr:to>
    <xdr:sp macro="" textlink="">
      <xdr:nvSpPr>
        <xdr:cNvPr id="6" name="Rectangle: Rounded Corners 5">
          <a:extLst>
            <a:ext uri="{FF2B5EF4-FFF2-40B4-BE49-F238E27FC236}">
              <a16:creationId xmlns:a16="http://schemas.microsoft.com/office/drawing/2014/main" id="{CE8493D8-5FCC-4A42-849D-CA11D525B356}"/>
            </a:ext>
          </a:extLst>
        </xdr:cNvPr>
        <xdr:cNvSpPr/>
      </xdr:nvSpPr>
      <xdr:spPr>
        <a:xfrm>
          <a:off x="6840071" y="6525386"/>
          <a:ext cx="6016304" cy="2520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6FC174DC-86B7-4DC0-8EA2-EFEFFC304645}"/>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B5A1FD3A-E7CC-4867-9AE6-B0D332ECCB47}"/>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extLst>
            <a:ext uri="{FF2B5EF4-FFF2-40B4-BE49-F238E27FC236}">
              <a16:creationId xmlns:a16="http://schemas.microsoft.com/office/drawing/2014/main" id="{DE55EBD7-3B83-4D6D-A39A-D5FDFD8D7C17}"/>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66581592-3F5B-4182-BB81-040C1FB4B268}"/>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AA9887E5-F478-74C3-BA83-A7A02E476E92}"/>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6EDDEE4C-4E6F-7F00-F54A-35763AD55982}"/>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hlinkClick xmlns:r="http://schemas.openxmlformats.org/officeDocument/2006/relationships" r:id="rId1"/>
          <a:extLst>
            <a:ext uri="{FF2B5EF4-FFF2-40B4-BE49-F238E27FC236}">
              <a16:creationId xmlns:a16="http://schemas.microsoft.com/office/drawing/2014/main" id="{7A3A3B9D-A511-45A6-BE61-66543EF05712}"/>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FCD27805-0D4A-499E-69D1-44493333FD99}"/>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EAE144AB-F91C-3010-E234-E26288E95D6C}"/>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3">
              <a:extLst>
                <a:ext uri="{FF2B5EF4-FFF2-40B4-BE49-F238E27FC236}">
                  <a16:creationId xmlns:a16="http://schemas.microsoft.com/office/drawing/2014/main" id="{A353309B-EB7A-4D32-A870-61C03196D3C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322283</xdr:colOff>
      <xdr:row>5</xdr:row>
      <xdr:rowOff>135362</xdr:rowOff>
    </xdr:from>
    <xdr:to>
      <xdr:col>9</xdr:col>
      <xdr:colOff>54915</xdr:colOff>
      <xdr:row>9</xdr:row>
      <xdr:rowOff>17027</xdr:rowOff>
    </xdr:to>
    <xdr:sp macro="" textlink="Processing!I62">
      <xdr:nvSpPr>
        <xdr:cNvPr id="24" name="TextBox 23">
          <a:extLst>
            <a:ext uri="{FF2B5EF4-FFF2-40B4-BE49-F238E27FC236}">
              <a16:creationId xmlns:a16="http://schemas.microsoft.com/office/drawing/2014/main" id="{35929EB0-E72D-4F10-9D0E-936B47E68EAB}"/>
            </a:ext>
          </a:extLst>
        </xdr:cNvPr>
        <xdr:cNvSpPr txBox="1"/>
      </xdr:nvSpPr>
      <xdr:spPr>
        <a:xfrm>
          <a:off x="3979883" y="195519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C6906E-474A-48B1-B5FD-A989D2C39C7A}" type="TxLink">
            <a:rPr lang="en-US" sz="1400" b="1" i="0" u="none" strike="noStrike">
              <a:solidFill>
                <a:schemeClr val="bg1"/>
              </a:solidFill>
              <a:latin typeface="Calibri"/>
              <a:ea typeface="+mn-ea"/>
              <a:cs typeface="Calibri"/>
            </a:rPr>
            <a:pPr marL="0" indent="0" algn="l"/>
            <a:t>Cost Ranking</a:t>
          </a:fld>
          <a:endParaRPr lang="ru-RU" sz="1400" b="1" i="0" u="none" strike="noStrike">
            <a:solidFill>
              <a:schemeClr val="bg1"/>
            </a:solidFill>
            <a:latin typeface="Calibri"/>
            <a:ea typeface="+mn-ea"/>
            <a:cs typeface="Calibri"/>
          </a:endParaRPr>
        </a:p>
      </xdr:txBody>
    </xdr:sp>
    <xdr:clientData/>
  </xdr:twoCellAnchor>
  <xdr:twoCellAnchor>
    <xdr:from>
      <xdr:col>0</xdr:col>
      <xdr:colOff>8966</xdr:colOff>
      <xdr:row>15</xdr:row>
      <xdr:rowOff>178255</xdr:rowOff>
    </xdr:from>
    <xdr:to>
      <xdr:col>3</xdr:col>
      <xdr:colOff>518160</xdr:colOff>
      <xdr:row>18</xdr:row>
      <xdr:rowOff>97854</xdr:rowOff>
    </xdr:to>
    <xdr:sp macro="" textlink="">
      <xdr:nvSpPr>
        <xdr:cNvPr id="25" name="Freeform: Shape 24">
          <a:extLst>
            <a:ext uri="{FF2B5EF4-FFF2-40B4-BE49-F238E27FC236}">
              <a16:creationId xmlns:a16="http://schemas.microsoft.com/office/drawing/2014/main" id="{D2FB6C2A-80B9-4C74-9588-E1DFCC4F71F4}"/>
            </a:ext>
          </a:extLst>
        </xdr:cNvPr>
        <xdr:cNvSpPr/>
      </xdr:nvSpPr>
      <xdr:spPr>
        <a:xfrm>
          <a:off x="8966" y="3791031"/>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26" name="TextBox 25">
          <a:hlinkClick xmlns:r="http://schemas.openxmlformats.org/officeDocument/2006/relationships" r:id="rId2"/>
          <a:extLst>
            <a:ext uri="{FF2B5EF4-FFF2-40B4-BE49-F238E27FC236}">
              <a16:creationId xmlns:a16="http://schemas.microsoft.com/office/drawing/2014/main" id="{9DBE8C9D-1832-4FF7-8AB9-95995C390AA6}"/>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7" name="TextBox 26">
          <a:hlinkClick xmlns:r="http://schemas.openxmlformats.org/officeDocument/2006/relationships" r:id="rId3"/>
          <a:extLst>
            <a:ext uri="{FF2B5EF4-FFF2-40B4-BE49-F238E27FC236}">
              <a16:creationId xmlns:a16="http://schemas.microsoft.com/office/drawing/2014/main" id="{1471E9F8-307D-46BD-AB33-79598AA0BC7F}"/>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8" name="TextBox 27">
          <a:hlinkClick xmlns:r="http://schemas.openxmlformats.org/officeDocument/2006/relationships" r:id="rId4"/>
          <a:extLst>
            <a:ext uri="{FF2B5EF4-FFF2-40B4-BE49-F238E27FC236}">
              <a16:creationId xmlns:a16="http://schemas.microsoft.com/office/drawing/2014/main" id="{191A0DE8-FA8F-401E-9A87-E9B0E8DBD969}"/>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9" name="TextBox 28">
          <a:extLst>
            <a:ext uri="{FF2B5EF4-FFF2-40B4-BE49-F238E27FC236}">
              <a16:creationId xmlns:a16="http://schemas.microsoft.com/office/drawing/2014/main" id="{4B895943-683D-4C25-8880-D7CA3029E462}"/>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0" name="TextBox 29">
          <a:hlinkClick xmlns:r="http://schemas.openxmlformats.org/officeDocument/2006/relationships" r:id="rId5"/>
          <a:extLst>
            <a:ext uri="{FF2B5EF4-FFF2-40B4-BE49-F238E27FC236}">
              <a16:creationId xmlns:a16="http://schemas.microsoft.com/office/drawing/2014/main" id="{5B00EA21-FC0B-4553-8CE6-2364E2E2748D}"/>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31" name="TextBox 30">
          <a:hlinkClick xmlns:r="http://schemas.openxmlformats.org/officeDocument/2006/relationships" r:id="rId6"/>
          <a:extLst>
            <a:ext uri="{FF2B5EF4-FFF2-40B4-BE49-F238E27FC236}">
              <a16:creationId xmlns:a16="http://schemas.microsoft.com/office/drawing/2014/main" id="{B7E8976C-B70B-4CAA-8FA7-6076D29303DA}"/>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32" name="TextBox 31">
          <a:hlinkClick xmlns:r="http://schemas.openxmlformats.org/officeDocument/2006/relationships" r:id="rId7"/>
          <a:extLst>
            <a:ext uri="{FF2B5EF4-FFF2-40B4-BE49-F238E27FC236}">
              <a16:creationId xmlns:a16="http://schemas.microsoft.com/office/drawing/2014/main" id="{0FC68D44-7AD9-4874-8626-61711B1F986B}"/>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33" name="Freeform: Shape 32">
          <a:extLst>
            <a:ext uri="{FF2B5EF4-FFF2-40B4-BE49-F238E27FC236}">
              <a16:creationId xmlns:a16="http://schemas.microsoft.com/office/drawing/2014/main" id="{FF95A86A-DA3F-4D11-8D51-8FD00F21051A}"/>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34" name="Freeform: Shape 33">
          <a:extLst>
            <a:ext uri="{FF2B5EF4-FFF2-40B4-BE49-F238E27FC236}">
              <a16:creationId xmlns:a16="http://schemas.microsoft.com/office/drawing/2014/main" id="{AE2A697E-25F8-45A3-AA56-D241C519308F}"/>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35" name="Freeform: Shape 34">
          <a:extLst>
            <a:ext uri="{FF2B5EF4-FFF2-40B4-BE49-F238E27FC236}">
              <a16:creationId xmlns:a16="http://schemas.microsoft.com/office/drawing/2014/main" id="{6F66A744-E4F7-425C-B5B2-6240F23D933A}"/>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36" name="Freeform: Shape 35">
          <a:extLst>
            <a:ext uri="{FF2B5EF4-FFF2-40B4-BE49-F238E27FC236}">
              <a16:creationId xmlns:a16="http://schemas.microsoft.com/office/drawing/2014/main" id="{E5D073A0-34FD-4824-A693-1B3DBFD368C9}"/>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7" name="Freeform: Shape 36">
          <a:extLst>
            <a:ext uri="{FF2B5EF4-FFF2-40B4-BE49-F238E27FC236}">
              <a16:creationId xmlns:a16="http://schemas.microsoft.com/office/drawing/2014/main" id="{89EECB05-E41C-41D8-814B-AACDA3BEAEE2}"/>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8" name="Freeform: Shape 37">
          <a:extLst>
            <a:ext uri="{FF2B5EF4-FFF2-40B4-BE49-F238E27FC236}">
              <a16:creationId xmlns:a16="http://schemas.microsoft.com/office/drawing/2014/main" id="{52A0CFA0-8464-4918-BE9C-495448F0E85B}"/>
            </a:ext>
          </a:extLst>
        </xdr:cNvPr>
        <xdr:cNvSpPr/>
      </xdr:nvSpPr>
      <xdr:spPr>
        <a:xfrm>
          <a:off x="299103"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9" name="Freeform: Shape 38">
          <a:extLst>
            <a:ext uri="{FF2B5EF4-FFF2-40B4-BE49-F238E27FC236}">
              <a16:creationId xmlns:a16="http://schemas.microsoft.com/office/drawing/2014/main" id="{D4AE643B-4259-49DB-BD69-1E4AB0005648}"/>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0" name="Group 39">
          <a:extLst>
            <a:ext uri="{FF2B5EF4-FFF2-40B4-BE49-F238E27FC236}">
              <a16:creationId xmlns:a16="http://schemas.microsoft.com/office/drawing/2014/main" id="{8345ADAB-36F9-432F-8B99-1B0328E76D42}"/>
            </a:ext>
          </a:extLst>
        </xdr:cNvPr>
        <xdr:cNvGrpSpPr/>
      </xdr:nvGrpSpPr>
      <xdr:grpSpPr>
        <a:xfrm>
          <a:off x="519952" y="779927"/>
          <a:ext cx="1068365" cy="1108045"/>
          <a:chOff x="0" y="0"/>
          <a:chExt cx="3878604" cy="3794658"/>
        </a:xfrm>
        <a:solidFill>
          <a:schemeClr val="bg1"/>
        </a:solidFill>
      </xdr:grpSpPr>
      <xdr:sp macro="" textlink="">
        <xdr:nvSpPr>
          <xdr:cNvPr id="41" name="Freeform: Shape 40">
            <a:extLst>
              <a:ext uri="{FF2B5EF4-FFF2-40B4-BE49-F238E27FC236}">
                <a16:creationId xmlns:a16="http://schemas.microsoft.com/office/drawing/2014/main" id="{C2A9C69D-4425-0CA9-AD68-497B7D466EEE}"/>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2" name="Freeform: Shape 41">
            <a:extLst>
              <a:ext uri="{FF2B5EF4-FFF2-40B4-BE49-F238E27FC236}">
                <a16:creationId xmlns:a16="http://schemas.microsoft.com/office/drawing/2014/main" id="{136FB55F-3DE2-6320-859C-71B937829C54}"/>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3" name="Freeform: Shape 42">
            <a:extLst>
              <a:ext uri="{FF2B5EF4-FFF2-40B4-BE49-F238E27FC236}">
                <a16:creationId xmlns:a16="http://schemas.microsoft.com/office/drawing/2014/main" id="{71C4DDAF-2FCD-949D-D8AB-EE390646B3DC}"/>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1BBA1081-D024-AD7C-BCA1-BB4A58935C81}"/>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5" name="Freeform: Shape 44">
            <a:extLst>
              <a:ext uri="{FF2B5EF4-FFF2-40B4-BE49-F238E27FC236}">
                <a16:creationId xmlns:a16="http://schemas.microsoft.com/office/drawing/2014/main" id="{73D4CE01-CEA9-73D2-5BFB-3B54CB8CA368}"/>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6" name="Freeform: Shape 45">
            <a:extLst>
              <a:ext uri="{FF2B5EF4-FFF2-40B4-BE49-F238E27FC236}">
                <a16:creationId xmlns:a16="http://schemas.microsoft.com/office/drawing/2014/main" id="{4D30D8F9-85CD-2324-8F05-8541B1DD34FD}"/>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7" name="Freeform: Shape 46">
            <a:extLst>
              <a:ext uri="{FF2B5EF4-FFF2-40B4-BE49-F238E27FC236}">
                <a16:creationId xmlns:a16="http://schemas.microsoft.com/office/drawing/2014/main" id="{0B1437DD-D2B1-20C0-771E-9E9F694A417F}"/>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8" name="Freeform: Shape 47">
            <a:extLst>
              <a:ext uri="{FF2B5EF4-FFF2-40B4-BE49-F238E27FC236}">
                <a16:creationId xmlns:a16="http://schemas.microsoft.com/office/drawing/2014/main" id="{5DADBED3-B0E9-53BA-D8A9-E1988D5E7C0B}"/>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9" name="Group 48">
          <a:extLst>
            <a:ext uri="{FF2B5EF4-FFF2-40B4-BE49-F238E27FC236}">
              <a16:creationId xmlns:a16="http://schemas.microsoft.com/office/drawing/2014/main" id="{97EB68A4-79A4-4DF2-B1CB-3C58A8DBDD72}"/>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87CAEA2E-EA4E-3690-1352-0D4F9370D0A5}"/>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C3106AB8-D6B5-CE92-6494-ED7E52CB2768}"/>
              </a:ext>
            </a:extLst>
          </xdr:cNvPr>
          <xdr:cNvGrpSpPr/>
        </xdr:nvGrpSpPr>
        <xdr:grpSpPr>
          <a:xfrm>
            <a:off x="7138979" y="2378947"/>
            <a:ext cx="710550" cy="501799"/>
            <a:chOff x="2716066" y="2011251"/>
            <a:chExt cx="710550" cy="501799"/>
          </a:xfrm>
          <a:solidFill>
            <a:srgbClr val="FBF1BD"/>
          </a:solidFill>
        </xdr:grpSpPr>
        <xdr:sp macro="" textlink="">
          <xdr:nvSpPr>
            <xdr:cNvPr id="55" name="Freeform: Shape 54">
              <a:extLst>
                <a:ext uri="{FF2B5EF4-FFF2-40B4-BE49-F238E27FC236}">
                  <a16:creationId xmlns:a16="http://schemas.microsoft.com/office/drawing/2014/main" id="{9AA976FA-DBF0-0815-63C0-595403591AA5}"/>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AE6E93FE-76F6-3E42-CFA5-A33AE225AEC5}"/>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52D3B9CC-CCBC-3FE6-C3BD-03D3BC665825}"/>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63AB6B26-D0A1-CA14-CC0D-45B22E87F5C7}"/>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Freeform: Shape 58">
              <a:extLst>
                <a:ext uri="{FF2B5EF4-FFF2-40B4-BE49-F238E27FC236}">
                  <a16:creationId xmlns:a16="http://schemas.microsoft.com/office/drawing/2014/main" id="{E43D0AC8-1B2C-60C1-9DE6-F0F905E68487}"/>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F3CA9B92-6C2D-D429-F6DD-B35D391D1996}"/>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Rounded Corners 60">
              <a:extLst>
                <a:ext uri="{FF2B5EF4-FFF2-40B4-BE49-F238E27FC236}">
                  <a16:creationId xmlns:a16="http://schemas.microsoft.com/office/drawing/2014/main" id="{47354FDA-D6CD-FBB3-06E0-D134E6DD1FD0}"/>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2" name="Oval 51">
            <a:extLst>
              <a:ext uri="{FF2B5EF4-FFF2-40B4-BE49-F238E27FC236}">
                <a16:creationId xmlns:a16="http://schemas.microsoft.com/office/drawing/2014/main" id="{AC17A1A9-4820-518F-CD94-7A9A07B67781}"/>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Oval 52">
            <a:extLst>
              <a:ext uri="{FF2B5EF4-FFF2-40B4-BE49-F238E27FC236}">
                <a16:creationId xmlns:a16="http://schemas.microsoft.com/office/drawing/2014/main" id="{73B0A08C-9260-C5E5-8698-9AEE81DB2441}"/>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TextBox 55">
            <a:extLst>
              <a:ext uri="{FF2B5EF4-FFF2-40B4-BE49-F238E27FC236}">
                <a16:creationId xmlns:a16="http://schemas.microsoft.com/office/drawing/2014/main" id="{385012C6-EEC2-CFAA-60AF-0715C09F57D1}"/>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62" name="TextBox 61">
          <a:extLst>
            <a:ext uri="{FF2B5EF4-FFF2-40B4-BE49-F238E27FC236}">
              <a16:creationId xmlns:a16="http://schemas.microsoft.com/office/drawing/2014/main" id="{58BD151A-96E7-400C-BF4D-FEE5E170E8A7}"/>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63" name="TextBox 62">
          <a:extLst>
            <a:ext uri="{FF2B5EF4-FFF2-40B4-BE49-F238E27FC236}">
              <a16:creationId xmlns:a16="http://schemas.microsoft.com/office/drawing/2014/main" id="{7B742CD2-D908-434B-B144-FEF91388D14B}"/>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64" name="TextBox 63">
          <a:extLst>
            <a:ext uri="{FF2B5EF4-FFF2-40B4-BE49-F238E27FC236}">
              <a16:creationId xmlns:a16="http://schemas.microsoft.com/office/drawing/2014/main" id="{870328EE-641C-4D44-B9A1-302B4B362A96}"/>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bg1"/>
              </a:solidFill>
              <a:latin typeface="Calibri"/>
              <a:ea typeface="+mn-ea"/>
              <a:cs typeface="Calibri"/>
            </a:rPr>
            <a:pPr marL="0" indent="0" algn="l"/>
            <a:t>Calendar</a:t>
          </a:fld>
          <a:endParaRPr lang="ru-RU" sz="1400" b="1" i="0" u="none" strike="noStrike">
            <a:solidFill>
              <a:schemeClr val="bg1"/>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65" name="TextBox 64">
          <a:extLst>
            <a:ext uri="{FF2B5EF4-FFF2-40B4-BE49-F238E27FC236}">
              <a16:creationId xmlns:a16="http://schemas.microsoft.com/office/drawing/2014/main" id="{B8DA86BD-BA37-4B79-A738-9E152CABD00D}"/>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67" name="TextBox 66">
          <a:extLst>
            <a:ext uri="{FF2B5EF4-FFF2-40B4-BE49-F238E27FC236}">
              <a16:creationId xmlns:a16="http://schemas.microsoft.com/office/drawing/2014/main" id="{82591691-FEC3-44F9-B78F-6C1ED78B761F}"/>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bg1">
                  <a:lumMod val="9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8" name="TextBox 67">
          <a:extLst>
            <a:ext uri="{FF2B5EF4-FFF2-40B4-BE49-F238E27FC236}">
              <a16:creationId xmlns:a16="http://schemas.microsoft.com/office/drawing/2014/main" id="{21AB3AF9-B116-4A50-B486-D32BD3A98162}"/>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bg1"/>
              </a:solidFill>
              <a:latin typeface="Calibri"/>
              <a:ea typeface="+mn-ea"/>
              <a:cs typeface="Calibri"/>
            </a:rPr>
            <a:pPr marL="0" indent="0" algn="ctr"/>
            <a:t>JUNE</a:t>
          </a:fld>
          <a:endParaRPr lang="ru-RU" sz="1800" b="0" i="0" u="none" strike="noStrike">
            <a:solidFill>
              <a:schemeClr val="bg1"/>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9" name="TextBox 68">
          <a:extLst>
            <a:ext uri="{FF2B5EF4-FFF2-40B4-BE49-F238E27FC236}">
              <a16:creationId xmlns:a16="http://schemas.microsoft.com/office/drawing/2014/main" id="{17C5D7AE-3196-4814-9A69-BFB9471F443B}"/>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bg1"/>
              </a:solidFill>
              <a:latin typeface="Calibri"/>
              <a:ea typeface="+mn-ea"/>
              <a:cs typeface="Calibri"/>
            </a:rPr>
            <a:pPr marL="0" indent="0" algn="r"/>
            <a:t>2024</a:t>
          </a:fld>
          <a:endParaRPr lang="ru-RU" sz="1400" b="0" i="0" u="none" strike="noStrike">
            <a:solidFill>
              <a:schemeClr val="bg1"/>
            </a:solidFill>
            <a:latin typeface="Calibri"/>
            <a:ea typeface="+mn-ea"/>
            <a:cs typeface="Calibri"/>
          </a:endParaRPr>
        </a:p>
      </xdr:txBody>
    </xdr:sp>
    <xdr:clientData/>
  </xdr:twoCellAnchor>
  <xdr:twoCellAnchor>
    <xdr:from>
      <xdr:col>11</xdr:col>
      <xdr:colOff>376071</xdr:colOff>
      <xdr:row>31</xdr:row>
      <xdr:rowOff>36754</xdr:rowOff>
    </xdr:from>
    <xdr:to>
      <xdr:col>14</xdr:col>
      <xdr:colOff>108703</xdr:colOff>
      <xdr:row>34</xdr:row>
      <xdr:rowOff>97713</xdr:rowOff>
    </xdr:to>
    <xdr:sp macro="" textlink="Processing!Q7">
      <xdr:nvSpPr>
        <xdr:cNvPr id="86" name="TextBox 85">
          <a:extLst>
            <a:ext uri="{FF2B5EF4-FFF2-40B4-BE49-F238E27FC236}">
              <a16:creationId xmlns:a16="http://schemas.microsoft.com/office/drawing/2014/main" id="{1C73B0BC-6E36-4271-B159-D3C2C5AB3A95}"/>
            </a:ext>
          </a:extLst>
        </xdr:cNvPr>
        <xdr:cNvSpPr txBox="1"/>
      </xdr:nvSpPr>
      <xdr:spPr>
        <a:xfrm>
          <a:off x="7081671"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E4B0666-B243-4377-AC13-F7942F964248}" type="TxLink">
            <a:rPr lang="en-US" sz="1400" b="1" i="0" u="none" strike="noStrike">
              <a:solidFill>
                <a:schemeClr val="bg1"/>
              </a:solidFill>
              <a:latin typeface="Calibri"/>
              <a:ea typeface="+mn-ea"/>
              <a:cs typeface="Calibri"/>
            </a:rPr>
            <a:pPr marL="0" indent="0" algn="l"/>
            <a:t>Used Budget</a:t>
          </a:fld>
          <a:endParaRPr lang="ru-RU" sz="1400" b="1" i="0" u="none" strike="noStrike">
            <a:solidFill>
              <a:schemeClr val="bg1"/>
            </a:solidFill>
            <a:latin typeface="Calibri"/>
            <a:ea typeface="+mn-ea"/>
            <a:cs typeface="Calibri"/>
          </a:endParaRPr>
        </a:p>
      </xdr:txBody>
    </xdr:sp>
    <xdr:clientData/>
  </xdr:twoCellAnchor>
  <xdr:twoCellAnchor>
    <xdr:from>
      <xdr:col>11</xdr:col>
      <xdr:colOff>251009</xdr:colOff>
      <xdr:row>33</xdr:row>
      <xdr:rowOff>143433</xdr:rowOff>
    </xdr:from>
    <xdr:to>
      <xdr:col>21</xdr:col>
      <xdr:colOff>132982</xdr:colOff>
      <xdr:row>43</xdr:row>
      <xdr:rowOff>170328</xdr:rowOff>
    </xdr:to>
    <xdr:graphicFrame macro="">
      <xdr:nvGraphicFramePr>
        <xdr:cNvPr id="87" name="Chart 86">
          <a:extLst>
            <a:ext uri="{FF2B5EF4-FFF2-40B4-BE49-F238E27FC236}">
              <a16:creationId xmlns:a16="http://schemas.microsoft.com/office/drawing/2014/main" id="{819D2F9F-44E5-4A67-807F-D79488112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90" name="TextBox 89">
          <a:extLst>
            <a:ext uri="{FF2B5EF4-FFF2-40B4-BE49-F238E27FC236}">
              <a16:creationId xmlns:a16="http://schemas.microsoft.com/office/drawing/2014/main" id="{49B0BAC1-452E-4B66-A323-48CA4D1F9F3C}"/>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17</xdr:col>
      <xdr:colOff>314343</xdr:colOff>
      <xdr:row>31</xdr:row>
      <xdr:rowOff>45719</xdr:rowOff>
    </xdr:from>
    <xdr:to>
      <xdr:col>19</xdr:col>
      <xdr:colOff>385583</xdr:colOff>
      <xdr:row>34</xdr:row>
      <xdr:rowOff>106678</xdr:rowOff>
    </xdr:to>
    <xdr:sp macro="" textlink="Processing!B62">
      <xdr:nvSpPr>
        <xdr:cNvPr id="98" name="TextBox 97">
          <a:extLst>
            <a:ext uri="{FF2B5EF4-FFF2-40B4-BE49-F238E27FC236}">
              <a16:creationId xmlns:a16="http://schemas.microsoft.com/office/drawing/2014/main" id="{046CCC43-5574-6624-5C27-FA2C511DF3C7}"/>
            </a:ext>
          </a:extLst>
        </xdr:cNvPr>
        <xdr:cNvSpPr txBox="1"/>
      </xdr:nvSpPr>
      <xdr:spPr>
        <a:xfrm>
          <a:off x="10677543" y="652720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AFDAE4-B611-477F-9146-A48AF62E57A6}" type="TxLink">
            <a:rPr lang="en-US" sz="1200" b="1" i="0" u="none" strike="noStrike">
              <a:gradFill>
                <a:gsLst>
                  <a:gs pos="0">
                    <a:srgbClr val="55E7F9"/>
                  </a:gs>
                  <a:gs pos="100000">
                    <a:srgbClr val="0C68BE"/>
                  </a:gs>
                </a:gsLst>
                <a:lin ang="5400000" scaled="1"/>
              </a:gradFill>
              <a:latin typeface="Calibri"/>
              <a:ea typeface="+mn-ea"/>
              <a:cs typeface="Calibri"/>
            </a:rPr>
            <a:pPr marL="0" indent="0" algn="l"/>
            <a:t>Non-Fixed Cost</a:t>
          </a:fld>
          <a:endParaRPr lang="ru-RU" sz="1600" b="0" i="0" u="none" strike="noStrike">
            <a:gradFill>
              <a:gsLst>
                <a:gs pos="0">
                  <a:srgbClr val="55E7F9"/>
                </a:gs>
                <a:gs pos="100000">
                  <a:srgbClr val="0C68BE"/>
                </a:gs>
              </a:gsLst>
              <a:lin ang="5400000" scaled="1"/>
            </a:gradFill>
            <a:latin typeface="Calibri"/>
            <a:ea typeface="+mn-ea"/>
            <a:cs typeface="Calibri"/>
          </a:endParaRPr>
        </a:p>
      </xdr:txBody>
    </xdr:sp>
    <xdr:clientData/>
  </xdr:twoCellAnchor>
  <xdr:twoCellAnchor>
    <xdr:from>
      <xdr:col>17</xdr:col>
      <xdr:colOff>197222</xdr:colOff>
      <xdr:row>32</xdr:row>
      <xdr:rowOff>98608</xdr:rowOff>
    </xdr:from>
    <xdr:to>
      <xdr:col>17</xdr:col>
      <xdr:colOff>341222</xdr:colOff>
      <xdr:row>33</xdr:row>
      <xdr:rowOff>63313</xdr:rowOff>
    </xdr:to>
    <xdr:sp macro="" textlink="">
      <xdr:nvSpPr>
        <xdr:cNvPr id="100" name="Oval 99">
          <a:extLst>
            <a:ext uri="{FF2B5EF4-FFF2-40B4-BE49-F238E27FC236}">
              <a16:creationId xmlns:a16="http://schemas.microsoft.com/office/drawing/2014/main" id="{01CE0C84-56EA-52AF-066D-555566E5C568}"/>
            </a:ext>
          </a:extLst>
        </xdr:cNvPr>
        <xdr:cNvSpPr/>
      </xdr:nvSpPr>
      <xdr:spPr>
        <a:xfrm>
          <a:off x="10560422" y="6759384"/>
          <a:ext cx="144000" cy="144000"/>
        </a:xfrm>
        <a:prstGeom prst="ellipse">
          <a:avLst/>
        </a:prstGeom>
        <a:gradFill>
          <a:gsLst>
            <a:gs pos="0">
              <a:srgbClr val="55E7F9"/>
            </a:gs>
            <a:gs pos="100000">
              <a:srgbClr val="0C68B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510988</xdr:colOff>
      <xdr:row>31</xdr:row>
      <xdr:rowOff>63645</xdr:rowOff>
    </xdr:from>
    <xdr:to>
      <xdr:col>17</xdr:col>
      <xdr:colOff>251111</xdr:colOff>
      <xdr:row>34</xdr:row>
      <xdr:rowOff>124605</xdr:rowOff>
    </xdr:to>
    <xdr:grpSp>
      <xdr:nvGrpSpPr>
        <xdr:cNvPr id="106" name="Group 105">
          <a:extLst>
            <a:ext uri="{FF2B5EF4-FFF2-40B4-BE49-F238E27FC236}">
              <a16:creationId xmlns:a16="http://schemas.microsoft.com/office/drawing/2014/main" id="{2F162571-14A6-090B-88DA-AF9224BCA5E7}"/>
            </a:ext>
          </a:extLst>
        </xdr:cNvPr>
        <xdr:cNvGrpSpPr/>
      </xdr:nvGrpSpPr>
      <xdr:grpSpPr>
        <a:xfrm>
          <a:off x="8229949" y="6731145"/>
          <a:ext cx="2115188" cy="617616"/>
          <a:chOff x="8489575" y="6500304"/>
          <a:chExt cx="2178523" cy="598843"/>
        </a:xfrm>
      </xdr:grpSpPr>
      <xdr:sp macro="" textlink="Processing!B73">
        <xdr:nvSpPr>
          <xdr:cNvPr id="97" name="TextBox 96">
            <a:extLst>
              <a:ext uri="{FF2B5EF4-FFF2-40B4-BE49-F238E27FC236}">
                <a16:creationId xmlns:a16="http://schemas.microsoft.com/office/drawing/2014/main" id="{CBFB98CB-95F0-B8FD-F78D-BFEAABD3987B}"/>
              </a:ext>
            </a:extLst>
          </xdr:cNvPr>
          <xdr:cNvSpPr txBox="1"/>
        </xdr:nvSpPr>
        <xdr:spPr>
          <a:xfrm>
            <a:off x="8606696" y="6500305"/>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3197E3-AFE0-446B-998A-D1C0C09309DA}" type="TxLink">
              <a:rPr lang="en-US" sz="1200" b="1" i="0" u="none" strike="noStrike">
                <a:gradFill>
                  <a:gsLst>
                    <a:gs pos="13000">
                      <a:srgbClr val="B871FF"/>
                    </a:gs>
                    <a:gs pos="76000">
                      <a:srgbClr val="C7D5ED"/>
                    </a:gs>
                  </a:gsLst>
                  <a:lin ang="2700000" scaled="1"/>
                </a:gradFill>
                <a:latin typeface="Calibri"/>
                <a:ea typeface="+mn-ea"/>
                <a:cs typeface="Calibri"/>
              </a:rPr>
              <a:pPr marL="0" indent="0" algn="l"/>
              <a:t>Fixed Costs</a:t>
            </a:fld>
            <a:endParaRPr lang="ru-RU" sz="2400" b="0" i="0" u="none" strike="noStrike">
              <a:gradFill>
                <a:gsLst>
                  <a:gs pos="13000">
                    <a:srgbClr val="B871FF"/>
                  </a:gs>
                  <a:gs pos="76000">
                    <a:srgbClr val="C7D5ED"/>
                  </a:gs>
                </a:gsLst>
                <a:lin ang="2700000" scaled="1"/>
              </a:gradFill>
              <a:latin typeface="Calibri"/>
              <a:ea typeface="+mn-ea"/>
              <a:cs typeface="Calibri"/>
            </a:endParaRPr>
          </a:p>
        </xdr:txBody>
      </xdr:sp>
      <xdr:sp macro="" textlink="">
        <xdr:nvSpPr>
          <xdr:cNvPr id="99" name="Oval 98">
            <a:extLst>
              <a:ext uri="{FF2B5EF4-FFF2-40B4-BE49-F238E27FC236}">
                <a16:creationId xmlns:a16="http://schemas.microsoft.com/office/drawing/2014/main" id="{9D1911FB-6F9F-D1EA-180B-6404B47A00CF}"/>
              </a:ext>
            </a:extLst>
          </xdr:cNvPr>
          <xdr:cNvSpPr/>
        </xdr:nvSpPr>
        <xdr:spPr>
          <a:xfrm>
            <a:off x="8489575" y="6723526"/>
            <a:ext cx="144000" cy="144000"/>
          </a:xfrm>
          <a:prstGeom prst="ellipse">
            <a:avLst/>
          </a:prstGeom>
          <a:gradFill>
            <a:gsLst>
              <a:gs pos="13000">
                <a:srgbClr val="B871FF"/>
              </a:gs>
              <a:gs pos="76000">
                <a:srgbClr val="C7D5ED"/>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A98">
        <xdr:nvSpPr>
          <xdr:cNvPr id="101" name="TextBox 100">
            <a:extLst>
              <a:ext uri="{FF2B5EF4-FFF2-40B4-BE49-F238E27FC236}">
                <a16:creationId xmlns:a16="http://schemas.microsoft.com/office/drawing/2014/main" id="{A2E4EC9E-8EBE-6EF5-CE4E-49DD7DEA711D}"/>
              </a:ext>
            </a:extLst>
          </xdr:cNvPr>
          <xdr:cNvSpPr txBox="1"/>
        </xdr:nvSpPr>
        <xdr:spPr>
          <a:xfrm>
            <a:off x="9377658" y="650030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A7A56D-44E7-45CC-A505-6AEC7852D4AF}" type="TxLink">
              <a:rPr lang="en-US" sz="1800" b="0" i="0" u="none" strike="noStrike">
                <a:gradFill>
                  <a:gsLst>
                    <a:gs pos="13000">
                      <a:srgbClr val="B871FF"/>
                    </a:gs>
                    <a:gs pos="76000">
                      <a:srgbClr val="C7D5ED"/>
                    </a:gs>
                  </a:gsLst>
                  <a:lin ang="2700000" scaled="1"/>
                </a:gradFill>
                <a:latin typeface="Calibri"/>
                <a:ea typeface="+mn-ea"/>
                <a:cs typeface="Calibri"/>
              </a:rPr>
              <a:pPr marL="0" indent="0" algn="l"/>
              <a:t> $16,773 </a:t>
            </a:fld>
            <a:endParaRPr lang="ru-RU" sz="6000" b="0" i="0" u="none" strike="noStrike">
              <a:gradFill>
                <a:gsLst>
                  <a:gs pos="13000">
                    <a:srgbClr val="B871FF"/>
                  </a:gs>
                  <a:gs pos="76000">
                    <a:srgbClr val="C7D5ED"/>
                  </a:gs>
                </a:gsLst>
                <a:lin ang="2700000" scaled="1"/>
              </a:gradFill>
              <a:latin typeface="Calibri"/>
              <a:ea typeface="+mn-ea"/>
              <a:cs typeface="Calibri"/>
            </a:endParaRPr>
          </a:p>
        </xdr:txBody>
      </xdr:sp>
    </xdr:grpSp>
    <xdr:clientData/>
  </xdr:twoCellAnchor>
  <xdr:twoCellAnchor>
    <xdr:from>
      <xdr:col>19</xdr:col>
      <xdr:colOff>108152</xdr:colOff>
      <xdr:row>31</xdr:row>
      <xdr:rowOff>54681</xdr:rowOff>
    </xdr:from>
    <xdr:to>
      <xdr:col>21</xdr:col>
      <xdr:colOff>179392</xdr:colOff>
      <xdr:row>34</xdr:row>
      <xdr:rowOff>115640</xdr:rowOff>
    </xdr:to>
    <xdr:sp macro="" textlink="Processing!B98">
      <xdr:nvSpPr>
        <xdr:cNvPr id="102" name="TextBox 101">
          <a:extLst>
            <a:ext uri="{FF2B5EF4-FFF2-40B4-BE49-F238E27FC236}">
              <a16:creationId xmlns:a16="http://schemas.microsoft.com/office/drawing/2014/main" id="{734F1600-5BFF-2A8A-D8C9-EA733F50971E}"/>
            </a:ext>
          </a:extLst>
        </xdr:cNvPr>
        <xdr:cNvSpPr txBox="1"/>
      </xdr:nvSpPr>
      <xdr:spPr>
        <a:xfrm>
          <a:off x="11690552" y="6536163"/>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2FF887-A73F-4603-AD01-C7E10AC5ADE9}" type="TxLink">
            <a:rPr lang="en-US" sz="1800" b="0" i="0" u="none" strike="noStrike">
              <a:gradFill>
                <a:gsLst>
                  <a:gs pos="0">
                    <a:srgbClr val="55E7F9"/>
                  </a:gs>
                  <a:gs pos="100000">
                    <a:srgbClr val="0C68BE"/>
                  </a:gs>
                </a:gsLst>
                <a:lin ang="5400000" scaled="1"/>
              </a:gradFill>
              <a:latin typeface="Calibri"/>
              <a:ea typeface="+mn-ea"/>
              <a:cs typeface="Calibri"/>
            </a:rPr>
            <a:pPr marL="0" indent="0" algn="l"/>
            <a:t> $8,064 </a:t>
          </a:fld>
          <a:endParaRPr lang="ru-RU" sz="6000" b="0" i="0" u="none" strike="noStrike">
            <a:gradFill>
              <a:gsLst>
                <a:gs pos="0">
                  <a:srgbClr val="55E7F9"/>
                </a:gs>
                <a:gs pos="100000">
                  <a:srgbClr val="0C68BE"/>
                </a:gs>
              </a:gsLst>
              <a:lin ang="5400000" scaled="1"/>
            </a:gradFill>
            <a:latin typeface="Calibri"/>
            <a:ea typeface="+mn-ea"/>
            <a:cs typeface="Calibri"/>
          </a:endParaRPr>
        </a:p>
      </xdr:txBody>
    </xdr:sp>
    <xdr:clientData/>
  </xdr:twoCellAnchor>
  <xdr:twoCellAnchor>
    <xdr:from>
      <xdr:col>11</xdr:col>
      <xdr:colOff>125505</xdr:colOff>
      <xdr:row>5</xdr:row>
      <xdr:rowOff>161363</xdr:rowOff>
    </xdr:from>
    <xdr:to>
      <xdr:col>21</xdr:col>
      <xdr:colOff>62752</xdr:colOff>
      <xdr:row>29</xdr:row>
      <xdr:rowOff>134471</xdr:rowOff>
    </xdr:to>
    <xdr:sp macro="" textlink="">
      <xdr:nvSpPr>
        <xdr:cNvPr id="105" name="Rectangle: Rounded Corners 104">
          <a:extLst>
            <a:ext uri="{FF2B5EF4-FFF2-40B4-BE49-F238E27FC236}">
              <a16:creationId xmlns:a16="http://schemas.microsoft.com/office/drawing/2014/main" id="{7FA00C15-4A6C-F822-8535-976BAA555E09}"/>
            </a:ext>
          </a:extLst>
        </xdr:cNvPr>
        <xdr:cNvSpPr/>
      </xdr:nvSpPr>
      <xdr:spPr>
        <a:xfrm>
          <a:off x="6831105" y="1981198"/>
          <a:ext cx="6033247" cy="427616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224117</xdr:colOff>
      <xdr:row>8</xdr:row>
      <xdr:rowOff>116541</xdr:rowOff>
    </xdr:from>
    <xdr:to>
      <xdr:col>10</xdr:col>
      <xdr:colOff>403411</xdr:colOff>
      <xdr:row>44</xdr:row>
      <xdr:rowOff>116541</xdr:rowOff>
    </xdr:to>
    <xdr:graphicFrame macro="">
      <xdr:nvGraphicFramePr>
        <xdr:cNvPr id="17" name="Chart 16">
          <a:extLst>
            <a:ext uri="{FF2B5EF4-FFF2-40B4-BE49-F238E27FC236}">
              <a16:creationId xmlns:a16="http://schemas.microsoft.com/office/drawing/2014/main" id="{76D5638C-15EE-4854-ADE5-7591E2DE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142427</xdr:colOff>
      <xdr:row>5</xdr:row>
      <xdr:rowOff>135362</xdr:rowOff>
    </xdr:from>
    <xdr:to>
      <xdr:col>14</xdr:col>
      <xdr:colOff>484659</xdr:colOff>
      <xdr:row>9</xdr:row>
      <xdr:rowOff>17027</xdr:rowOff>
    </xdr:to>
    <xdr:sp macro="" textlink="Processing!B73">
      <xdr:nvSpPr>
        <xdr:cNvPr id="18" name="TextBox 17">
          <a:extLst>
            <a:ext uri="{FF2B5EF4-FFF2-40B4-BE49-F238E27FC236}">
              <a16:creationId xmlns:a16="http://schemas.microsoft.com/office/drawing/2014/main" id="{DE758937-7AAC-FE4A-0D4F-0F83772C46D2}"/>
            </a:ext>
          </a:extLst>
        </xdr:cNvPr>
        <xdr:cNvSpPr txBox="1"/>
      </xdr:nvSpPr>
      <xdr:spPr>
        <a:xfrm>
          <a:off x="7457627" y="195519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8EE10F-EBB6-4C55-B4CA-71B424891830}" type="TxLink">
            <a:rPr lang="en-US" sz="1400" b="1" i="0" u="none" strike="noStrike">
              <a:solidFill>
                <a:schemeClr val="bg1"/>
              </a:solidFill>
              <a:latin typeface="Calibri"/>
              <a:ea typeface="+mn-ea"/>
              <a:cs typeface="Calibri"/>
            </a:rPr>
            <a:pPr marL="0" indent="0" algn="r"/>
            <a:t>Fixed Costs</a:t>
          </a:fld>
          <a:endParaRPr lang="ru-RU" sz="1400" b="1" i="0" u="none" strike="noStrike">
            <a:solidFill>
              <a:schemeClr val="bg1"/>
            </a:solidFill>
            <a:latin typeface="Calibri"/>
            <a:ea typeface="+mn-ea"/>
            <a:cs typeface="Calibri"/>
          </a:endParaRPr>
        </a:p>
      </xdr:txBody>
    </xdr:sp>
    <xdr:clientData/>
  </xdr:twoCellAnchor>
  <xdr:twoCellAnchor>
    <xdr:from>
      <xdr:col>11</xdr:col>
      <xdr:colOff>309061</xdr:colOff>
      <xdr:row>7</xdr:row>
      <xdr:rowOff>125505</xdr:rowOff>
    </xdr:from>
    <xdr:to>
      <xdr:col>16</xdr:col>
      <xdr:colOff>389744</xdr:colOff>
      <xdr:row>29</xdr:row>
      <xdr:rowOff>98612</xdr:rowOff>
    </xdr:to>
    <xdr:graphicFrame macro="">
      <xdr:nvGraphicFramePr>
        <xdr:cNvPr id="21" name="Chart 20">
          <a:extLst>
            <a:ext uri="{FF2B5EF4-FFF2-40B4-BE49-F238E27FC236}">
              <a16:creationId xmlns:a16="http://schemas.microsoft.com/office/drawing/2014/main" id="{DAF11433-1D50-40CA-A232-6F321E57B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335171</xdr:colOff>
      <xdr:row>5</xdr:row>
      <xdr:rowOff>135362</xdr:rowOff>
    </xdr:from>
    <xdr:to>
      <xdr:col>20</xdr:col>
      <xdr:colOff>67803</xdr:colOff>
      <xdr:row>9</xdr:row>
      <xdr:rowOff>17027</xdr:rowOff>
    </xdr:to>
    <xdr:sp macro="" textlink="Processing!B62">
      <xdr:nvSpPr>
        <xdr:cNvPr id="22" name="TextBox 21">
          <a:extLst>
            <a:ext uri="{FF2B5EF4-FFF2-40B4-BE49-F238E27FC236}">
              <a16:creationId xmlns:a16="http://schemas.microsoft.com/office/drawing/2014/main" id="{61199A46-7E93-E60A-1547-B377D97E53FA}"/>
            </a:ext>
          </a:extLst>
        </xdr:cNvPr>
        <xdr:cNvSpPr txBox="1"/>
      </xdr:nvSpPr>
      <xdr:spPr>
        <a:xfrm>
          <a:off x="10698371" y="195519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6C621BC-6019-4AE7-AE4C-9052EB53153B}" type="TxLink">
            <a:rPr lang="en-US" sz="1400" b="1" i="0" u="none" strike="noStrike">
              <a:solidFill>
                <a:schemeClr val="bg1"/>
              </a:solidFill>
              <a:latin typeface="Calibri"/>
              <a:ea typeface="+mn-ea"/>
              <a:cs typeface="Calibri"/>
            </a:rPr>
            <a:pPr marL="0" indent="0" algn="r"/>
            <a:t>Non-Fixed Cost</a:t>
          </a:fld>
          <a:endParaRPr lang="ru-RU" sz="1400" b="1" i="0" u="none" strike="noStrike">
            <a:solidFill>
              <a:schemeClr val="bg1"/>
            </a:solidFill>
            <a:latin typeface="Calibri"/>
            <a:ea typeface="+mn-ea"/>
            <a:cs typeface="Calibri"/>
          </a:endParaRPr>
        </a:p>
      </xdr:txBody>
    </xdr:sp>
    <xdr:clientData/>
  </xdr:twoCellAnchor>
  <xdr:twoCellAnchor>
    <xdr:from>
      <xdr:col>16</xdr:col>
      <xdr:colOff>474909</xdr:colOff>
      <xdr:row>7</xdr:row>
      <xdr:rowOff>125505</xdr:rowOff>
    </xdr:from>
    <xdr:to>
      <xdr:col>20</xdr:col>
      <xdr:colOff>430085</xdr:colOff>
      <xdr:row>22</xdr:row>
      <xdr:rowOff>62753</xdr:rowOff>
    </xdr:to>
    <xdr:graphicFrame macro="">
      <xdr:nvGraphicFramePr>
        <xdr:cNvPr id="23" name="Chart 22">
          <a:extLst>
            <a:ext uri="{FF2B5EF4-FFF2-40B4-BE49-F238E27FC236}">
              <a16:creationId xmlns:a16="http://schemas.microsoft.com/office/drawing/2014/main" id="{A58B1F81-25EE-4CB5-AA50-B34C35C1E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358588</xdr:colOff>
      <xdr:row>22</xdr:row>
      <xdr:rowOff>8964</xdr:rowOff>
    </xdr:from>
    <xdr:to>
      <xdr:col>20</xdr:col>
      <xdr:colOff>421338</xdr:colOff>
      <xdr:row>29</xdr:row>
      <xdr:rowOff>107576</xdr:rowOff>
    </xdr:to>
    <xdr:graphicFrame macro="">
      <xdr:nvGraphicFramePr>
        <xdr:cNvPr id="19" name="Chart 18">
          <a:extLst>
            <a:ext uri="{FF2B5EF4-FFF2-40B4-BE49-F238E27FC236}">
              <a16:creationId xmlns:a16="http://schemas.microsoft.com/office/drawing/2014/main" id="{F4986324-EE18-4DC4-9818-15EE18D9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412953</xdr:colOff>
      <xdr:row>25</xdr:row>
      <xdr:rowOff>892</xdr:rowOff>
    </xdr:from>
    <xdr:to>
      <xdr:col>19</xdr:col>
      <xdr:colOff>376515</xdr:colOff>
      <xdr:row>28</xdr:row>
      <xdr:rowOff>61852</xdr:rowOff>
    </xdr:to>
    <xdr:sp macro="" textlink="Processing!A99">
      <xdr:nvSpPr>
        <xdr:cNvPr id="20" name="TextBox 19">
          <a:extLst>
            <a:ext uri="{FF2B5EF4-FFF2-40B4-BE49-F238E27FC236}">
              <a16:creationId xmlns:a16="http://schemas.microsoft.com/office/drawing/2014/main" id="{3274D6D1-CCE9-FA04-A9F0-B154A54F1C6A}"/>
            </a:ext>
          </a:extLst>
        </xdr:cNvPr>
        <xdr:cNvSpPr txBox="1"/>
      </xdr:nvSpPr>
      <xdr:spPr>
        <a:xfrm>
          <a:off x="11385753" y="5406610"/>
          <a:ext cx="57316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F5E599-C405-4FB8-92E7-3010F3EFB7BA}" type="TxLink">
            <a:rPr lang="en-US" sz="1300" b="0" i="0" u="none" strike="noStrike">
              <a:solidFill>
                <a:schemeClr val="bg1"/>
              </a:solidFill>
              <a:latin typeface="Calibri"/>
              <a:ea typeface="+mn-ea"/>
              <a:cs typeface="Calibri"/>
            </a:rPr>
            <a:pPr marL="0" indent="0" algn="ctr"/>
            <a:t>68%</a:t>
          </a:fld>
          <a:endParaRPr lang="ru-RU" sz="1300" b="0" i="0" u="none" strike="noStrike">
            <a:solidFill>
              <a:schemeClr val="bg1"/>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71" name="Day 7">
              <a:extLst>
                <a:ext uri="{FF2B5EF4-FFF2-40B4-BE49-F238E27FC236}">
                  <a16:creationId xmlns:a16="http://schemas.microsoft.com/office/drawing/2014/main" id="{A99B0557-FE26-43D6-AB95-E79234CBF964}"/>
                </a:ext>
              </a:extLst>
            </xdr:cNvPr>
            <xdr:cNvGraphicFramePr/>
          </xdr:nvGraphicFramePr>
          <xdr:xfrm>
            <a:off x="0" y="0"/>
            <a:ext cx="0" cy="0"/>
          </xdr:xfrm>
          <a:graphic>
            <a:graphicData uri="http://schemas.microsoft.com/office/drawing/2010/slicer">
              <sle:slicer xmlns:sle="http://schemas.microsoft.com/office/drawing/2010/slicer" name="Day 7"/>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A37EF39A-1529-4489-97B8-95037DF62A71}"/>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99FF015D-08D2-45B3-A884-287A5FCFA91A}"/>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107577</xdr:colOff>
      <xdr:row>5</xdr:row>
      <xdr:rowOff>161363</xdr:rowOff>
    </xdr:from>
    <xdr:to>
      <xdr:col>10</xdr:col>
      <xdr:colOff>484094</xdr:colOff>
      <xdr:row>45</xdr:row>
      <xdr:rowOff>80682</xdr:rowOff>
    </xdr:to>
    <xdr:sp macro="" textlink="">
      <xdr:nvSpPr>
        <xdr:cNvPr id="4" name="Rectangle: Rounded Corners 3">
          <a:extLst>
            <a:ext uri="{FF2B5EF4-FFF2-40B4-BE49-F238E27FC236}">
              <a16:creationId xmlns:a16="http://schemas.microsoft.com/office/drawing/2014/main" id="{C1083D6A-0D49-43ED-90B3-66EC7021D4F7}"/>
            </a:ext>
          </a:extLst>
        </xdr:cNvPr>
        <xdr:cNvSpPr/>
      </xdr:nvSpPr>
      <xdr:spPr>
        <a:xfrm>
          <a:off x="2545977" y="1997783"/>
          <a:ext cx="4034117" cy="7234519"/>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FEB13D6F-B8FF-491C-8D82-5B348B03ABBF}"/>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134471</xdr:colOff>
      <xdr:row>31</xdr:row>
      <xdr:rowOff>43904</xdr:rowOff>
    </xdr:from>
    <xdr:to>
      <xdr:col>21</xdr:col>
      <xdr:colOff>54775</xdr:colOff>
      <xdr:row>45</xdr:row>
      <xdr:rowOff>53786</xdr:rowOff>
    </xdr:to>
    <xdr:sp macro="" textlink="">
      <xdr:nvSpPr>
        <xdr:cNvPr id="6" name="Rectangle: Rounded Corners 5">
          <a:extLst>
            <a:ext uri="{FF2B5EF4-FFF2-40B4-BE49-F238E27FC236}">
              <a16:creationId xmlns:a16="http://schemas.microsoft.com/office/drawing/2014/main" id="{A938DA42-7786-4893-966E-0934A7564E94}"/>
            </a:ext>
          </a:extLst>
        </xdr:cNvPr>
        <xdr:cNvSpPr/>
      </xdr:nvSpPr>
      <xdr:spPr>
        <a:xfrm>
          <a:off x="6840071" y="6635204"/>
          <a:ext cx="6016304" cy="2570202"/>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97E37614-EB13-4B3C-B43F-D1DEADA1508B}"/>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32A281A7-9748-4C37-83B6-CB8A6B7621F4}"/>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DEE09F45-89E3-4931-B105-5970685A67D0}"/>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92F5AFA6-8207-DE70-7CB7-E9A0CDB8991E}"/>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C47C1371-4766-82B2-BE87-BF44BDDC5D0A}"/>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0B86F696-40EF-6606-04C2-5385F99BF079}"/>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8DD1B30E-EA8E-4129-88B2-E4B09346B1DB}"/>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05718115-F20A-67BF-4B49-87522A143AD0}"/>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48E40B1B-056D-F63F-CDEB-D5214BBBCE72}"/>
              </a:ext>
            </a:extLst>
          </xdr:cNvPr>
          <xdr:cNvSpPr/>
        </xdr:nvSpPr>
        <xdr:spPr>
          <a:xfrm rot="18324177">
            <a:off x="14829219" y="190232"/>
            <a:ext cx="942318" cy="930488"/>
          </a:xfrm>
          <a:prstGeom prst="ellipse">
            <a:avLst/>
          </a:pr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11">
              <a:extLst>
                <a:ext uri="{FF2B5EF4-FFF2-40B4-BE49-F238E27FC236}">
                  <a16:creationId xmlns:a16="http://schemas.microsoft.com/office/drawing/2014/main" id="{39F500E2-88B3-4F38-BE7D-D7960BD649C3}"/>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322283</xdr:colOff>
      <xdr:row>5</xdr:row>
      <xdr:rowOff>135362</xdr:rowOff>
    </xdr:from>
    <xdr:to>
      <xdr:col>9</xdr:col>
      <xdr:colOff>54915</xdr:colOff>
      <xdr:row>9</xdr:row>
      <xdr:rowOff>17027</xdr:rowOff>
    </xdr:to>
    <xdr:sp macro="" textlink="Processing!I62">
      <xdr:nvSpPr>
        <xdr:cNvPr id="17" name="TextBox 16">
          <a:extLst>
            <a:ext uri="{FF2B5EF4-FFF2-40B4-BE49-F238E27FC236}">
              <a16:creationId xmlns:a16="http://schemas.microsoft.com/office/drawing/2014/main" id="{DD50A7AF-738B-42B8-B4D0-32253ED14842}"/>
            </a:ext>
          </a:extLst>
        </xdr:cNvPr>
        <xdr:cNvSpPr txBox="1"/>
      </xdr:nvSpPr>
      <xdr:spPr>
        <a:xfrm>
          <a:off x="3979883" y="197178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C6906E-474A-48B1-B5FD-A989D2C39C7A}" type="TxLink">
            <a:rPr lang="en-US" sz="1400" b="1" i="0" u="none" strike="noStrike">
              <a:solidFill>
                <a:schemeClr val="tx1">
                  <a:lumMod val="65000"/>
                  <a:lumOff val="35000"/>
                </a:schemeClr>
              </a:solidFill>
              <a:latin typeface="Calibri"/>
              <a:ea typeface="+mn-ea"/>
              <a:cs typeface="Calibri"/>
            </a:rPr>
            <a:pPr marL="0" indent="0" algn="l"/>
            <a:t>Cost Ranking</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15</xdr:row>
      <xdr:rowOff>178255</xdr:rowOff>
    </xdr:from>
    <xdr:to>
      <xdr:col>3</xdr:col>
      <xdr:colOff>518160</xdr:colOff>
      <xdr:row>18</xdr:row>
      <xdr:rowOff>97854</xdr:rowOff>
    </xdr:to>
    <xdr:sp macro="" textlink="">
      <xdr:nvSpPr>
        <xdr:cNvPr id="18" name="Freeform: Shape 17">
          <a:extLst>
            <a:ext uri="{FF2B5EF4-FFF2-40B4-BE49-F238E27FC236}">
              <a16:creationId xmlns:a16="http://schemas.microsoft.com/office/drawing/2014/main" id="{8E023BB2-A7F1-44D8-A549-8058FD6E1EE6}"/>
            </a:ext>
          </a:extLst>
        </xdr:cNvPr>
        <xdr:cNvSpPr/>
      </xdr:nvSpPr>
      <xdr:spPr>
        <a:xfrm>
          <a:off x="8966" y="3843475"/>
          <a:ext cx="2337994" cy="468239"/>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2"/>
          <a:extLst>
            <a:ext uri="{FF2B5EF4-FFF2-40B4-BE49-F238E27FC236}">
              <a16:creationId xmlns:a16="http://schemas.microsoft.com/office/drawing/2014/main" id="{3F75473C-E07A-40BA-8505-AD8A7ADD78C6}"/>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3"/>
          <a:extLst>
            <a:ext uri="{FF2B5EF4-FFF2-40B4-BE49-F238E27FC236}">
              <a16:creationId xmlns:a16="http://schemas.microsoft.com/office/drawing/2014/main" id="{67FD99B5-1C01-4504-8BDD-AF19E1DDAE5B}"/>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hlinkClick xmlns:r="http://schemas.openxmlformats.org/officeDocument/2006/relationships" r:id="rId4"/>
          <a:extLst>
            <a:ext uri="{FF2B5EF4-FFF2-40B4-BE49-F238E27FC236}">
              <a16:creationId xmlns:a16="http://schemas.microsoft.com/office/drawing/2014/main" id="{C9F86B0D-01A4-4BFC-AC20-E9ECA97BAF97}"/>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extLst>
            <a:ext uri="{FF2B5EF4-FFF2-40B4-BE49-F238E27FC236}">
              <a16:creationId xmlns:a16="http://schemas.microsoft.com/office/drawing/2014/main" id="{AA6C0673-E133-47EC-8969-406DFD76F3D6}"/>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hlinkClick xmlns:r="http://schemas.openxmlformats.org/officeDocument/2006/relationships" r:id="rId5"/>
          <a:extLst>
            <a:ext uri="{FF2B5EF4-FFF2-40B4-BE49-F238E27FC236}">
              <a16:creationId xmlns:a16="http://schemas.microsoft.com/office/drawing/2014/main" id="{942BAA2C-7015-4FBF-8414-9BFDAC055F4E}"/>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hlinkClick xmlns:r="http://schemas.openxmlformats.org/officeDocument/2006/relationships" r:id="rId6"/>
          <a:extLst>
            <a:ext uri="{FF2B5EF4-FFF2-40B4-BE49-F238E27FC236}">
              <a16:creationId xmlns:a16="http://schemas.microsoft.com/office/drawing/2014/main" id="{02D17E2C-B4E2-49C8-9592-0CF9F6978DF7}"/>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hlinkClick xmlns:r="http://schemas.openxmlformats.org/officeDocument/2006/relationships" r:id="rId7"/>
          <a:extLst>
            <a:ext uri="{FF2B5EF4-FFF2-40B4-BE49-F238E27FC236}">
              <a16:creationId xmlns:a16="http://schemas.microsoft.com/office/drawing/2014/main" id="{7602762A-62F7-4176-8B9F-3C4E8D5614B4}"/>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31AF8A73-B8EC-41EB-BE58-C60A791F388B}"/>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9227A545-EC2C-4B4E-9461-EF5B81BD0913}"/>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2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DE0FEE8A-276B-4390-949D-128F6827D37C}"/>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2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84FFB1BE-E588-473F-92F3-42F2B86BDEAF}"/>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0D71059E-2E20-490C-B5D9-963A602633B9}"/>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2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D951C4BF-B5D6-4AD4-968A-C936A4A5975D}"/>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DD343DD0-7DAA-47CD-8BD5-1325B97B8A5D}"/>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2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400784</xdr:colOff>
      <xdr:row>5</xdr:row>
      <xdr:rowOff>44823</xdr:rowOff>
    </xdr:to>
    <xdr:grpSp>
      <xdr:nvGrpSpPr>
        <xdr:cNvPr id="33" name="Group 32">
          <a:extLst>
            <a:ext uri="{FF2B5EF4-FFF2-40B4-BE49-F238E27FC236}">
              <a16:creationId xmlns:a16="http://schemas.microsoft.com/office/drawing/2014/main" id="{B78947DE-DDF8-4048-A9A4-56AC017CBEDD}"/>
            </a:ext>
          </a:extLst>
        </xdr:cNvPr>
        <xdr:cNvGrpSpPr/>
      </xdr:nvGrpSpPr>
      <xdr:grpSpPr>
        <a:xfrm>
          <a:off x="519952" y="779927"/>
          <a:ext cx="1068364" cy="1108045"/>
          <a:chOff x="0" y="0"/>
          <a:chExt cx="3878601" cy="3794658"/>
        </a:xfrm>
        <a:solidFill>
          <a:schemeClr val="bg1">
            <a:lumMod val="95000"/>
          </a:schemeClr>
        </a:solidFill>
      </xdr:grpSpPr>
      <xdr:sp macro="" textlink="">
        <xdr:nvSpPr>
          <xdr:cNvPr id="34" name="Freeform: Shape 33">
            <a:extLst>
              <a:ext uri="{FF2B5EF4-FFF2-40B4-BE49-F238E27FC236}">
                <a16:creationId xmlns:a16="http://schemas.microsoft.com/office/drawing/2014/main" id="{4749153D-E4E8-5F1D-62B3-8413E63D11CF}"/>
              </a:ext>
            </a:extLst>
          </xdr:cNvPr>
          <xdr:cNvSpPr/>
        </xdr:nvSpPr>
        <xdr:spPr>
          <a:xfrm>
            <a:off x="1314367" y="24810"/>
            <a:ext cx="2564234" cy="2564957"/>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564235"/>
              <a:gd name="connsiteY0" fmla="*/ 2064657 h 2470873"/>
              <a:gd name="connsiteX1" fmla="*/ 614632 w 2564235"/>
              <a:gd name="connsiteY1" fmla="*/ 2470874 h 2470873"/>
              <a:gd name="connsiteX2" fmla="*/ 1411852 w 2564235"/>
              <a:gd name="connsiteY2" fmla="*/ 1760773 h 2470873"/>
              <a:gd name="connsiteX3" fmla="*/ 1251076 w 2564235"/>
              <a:gd name="connsiteY3" fmla="*/ 1472701 h 2470873"/>
              <a:gd name="connsiteX4" fmla="*/ 2470457 w 2564235"/>
              <a:gd name="connsiteY4" fmla="*/ 1010449 h 2470873"/>
              <a:gd name="connsiteX5" fmla="*/ 2463761 w 2564235"/>
              <a:gd name="connsiteY5" fmla="*/ 286930 h 2470873"/>
              <a:gd name="connsiteX6" fmla="*/ 2564235 w 2564235"/>
              <a:gd name="connsiteY6" fmla="*/ 286929 h 2470873"/>
              <a:gd name="connsiteX7" fmla="*/ 2416888 w 2564235"/>
              <a:gd name="connsiteY7" fmla="*/ 0 h 2470873"/>
              <a:gd name="connsiteX8" fmla="*/ 2215769 w 2564235"/>
              <a:gd name="connsiteY8" fmla="*/ 280229 h 2470873"/>
              <a:gd name="connsiteX9" fmla="*/ 2319053 w 2564235"/>
              <a:gd name="connsiteY9" fmla="*/ 283782 h 2470873"/>
              <a:gd name="connsiteX10" fmla="*/ 2302853 w 2564235"/>
              <a:gd name="connsiteY10" fmla="*/ 769275 h 2470873"/>
              <a:gd name="connsiteX11" fmla="*/ 628024 w 2564235"/>
              <a:gd name="connsiteY11" fmla="*/ 1271720 h 2470873"/>
              <a:gd name="connsiteX12" fmla="*/ 849100 w 2564235"/>
              <a:gd name="connsiteY12" fmla="*/ 1673689 h 2470873"/>
              <a:gd name="connsiteX13" fmla="*/ 0 w 2564235"/>
              <a:gd name="connsiteY13" fmla="*/ 2064657 h 2470873"/>
              <a:gd name="connsiteX0" fmla="*/ 0 w 2564235"/>
              <a:gd name="connsiteY0" fmla="*/ 2064657 h 2564955"/>
              <a:gd name="connsiteX1" fmla="*/ 424977 w 2564235"/>
              <a:gd name="connsiteY1" fmla="*/ 2564955 h 2564955"/>
              <a:gd name="connsiteX2" fmla="*/ 1411852 w 2564235"/>
              <a:gd name="connsiteY2" fmla="*/ 1760773 h 2564955"/>
              <a:gd name="connsiteX3" fmla="*/ 1251076 w 2564235"/>
              <a:gd name="connsiteY3" fmla="*/ 1472701 h 2564955"/>
              <a:gd name="connsiteX4" fmla="*/ 2470457 w 2564235"/>
              <a:gd name="connsiteY4" fmla="*/ 1010449 h 2564955"/>
              <a:gd name="connsiteX5" fmla="*/ 2463761 w 2564235"/>
              <a:gd name="connsiteY5" fmla="*/ 286930 h 2564955"/>
              <a:gd name="connsiteX6" fmla="*/ 2564235 w 2564235"/>
              <a:gd name="connsiteY6" fmla="*/ 286929 h 2564955"/>
              <a:gd name="connsiteX7" fmla="*/ 2416888 w 2564235"/>
              <a:gd name="connsiteY7" fmla="*/ 0 h 2564955"/>
              <a:gd name="connsiteX8" fmla="*/ 2215769 w 2564235"/>
              <a:gd name="connsiteY8" fmla="*/ 280229 h 2564955"/>
              <a:gd name="connsiteX9" fmla="*/ 2319053 w 2564235"/>
              <a:gd name="connsiteY9" fmla="*/ 283782 h 2564955"/>
              <a:gd name="connsiteX10" fmla="*/ 2302853 w 2564235"/>
              <a:gd name="connsiteY10" fmla="*/ 769275 h 2564955"/>
              <a:gd name="connsiteX11" fmla="*/ 628024 w 2564235"/>
              <a:gd name="connsiteY11" fmla="*/ 1271720 h 2564955"/>
              <a:gd name="connsiteX12" fmla="*/ 849100 w 2564235"/>
              <a:gd name="connsiteY12" fmla="*/ 1673689 h 2564955"/>
              <a:gd name="connsiteX13" fmla="*/ 0 w 2564235"/>
              <a:gd name="connsiteY13" fmla="*/ 2064657 h 25649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64235" h="2564955">
                <a:moveTo>
                  <a:pt x="0" y="2064657"/>
                </a:moveTo>
                <a:cubicBezTo>
                  <a:pt x="230616" y="2264998"/>
                  <a:pt x="370617" y="2435139"/>
                  <a:pt x="424977" y="2564955"/>
                </a:cubicBezTo>
                <a:lnTo>
                  <a:pt x="1411852" y="1760773"/>
                </a:lnTo>
                <a:lnTo>
                  <a:pt x="1251076" y="1472701"/>
                </a:lnTo>
                <a:cubicBezTo>
                  <a:pt x="1251076" y="1472701"/>
                  <a:pt x="2205253" y="1136105"/>
                  <a:pt x="2470457" y="1010449"/>
                </a:cubicBezTo>
                <a:cubicBezTo>
                  <a:pt x="2492709" y="999906"/>
                  <a:pt x="2463761" y="286930"/>
                  <a:pt x="2463761" y="286930"/>
                </a:cubicBezTo>
                <a:lnTo>
                  <a:pt x="2564235" y="286929"/>
                </a:lnTo>
                <a:lnTo>
                  <a:pt x="2416888" y="0"/>
                </a:lnTo>
                <a:lnTo>
                  <a:pt x="2215769" y="280229"/>
                </a:lnTo>
                <a:lnTo>
                  <a:pt x="2319053" y="283782"/>
                </a:lnTo>
                <a:lnTo>
                  <a:pt x="2302853" y="769275"/>
                </a:lnTo>
                <a:lnTo>
                  <a:pt x="628024" y="1271720"/>
                </a:lnTo>
                <a:lnTo>
                  <a:pt x="849100" y="1673689"/>
                </a:lnTo>
                <a:cubicBezTo>
                  <a:pt x="650356" y="1783105"/>
                  <a:pt x="198744" y="1955241"/>
                  <a:pt x="0" y="2064657"/>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3A1E67E9-7862-A2D1-0538-95365D0678C7}"/>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DB9C87C1-3A4B-60A2-D633-B56DCA2A0FCD}"/>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10AA7811-15F0-53C1-AD04-40F516AB0440}"/>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8374B4EA-B303-7788-8F84-BE5A1DA8B806}"/>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259520F5-6356-6626-3C9C-802C88B10231}"/>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82EED556-08A5-8DA4-83E9-1432CC92FDF6}"/>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B26B1033-5651-E5F3-AF91-5A2DCFF18D6A}"/>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7BE42476-15CF-4C5F-9861-0F255929010C}"/>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1BF09EF2-7A0F-D1EB-1901-7DB145CB9E3E}"/>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EA0EDB1F-385E-A8E2-9F9C-3CB39DA9DC12}"/>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C81829AF-6D2F-79B0-B90C-7CB1F486C4BD}"/>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19881AFC-7D7A-3A2D-78CB-85D9FAE9757F}"/>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A0EAB8B0-2F55-5075-1ACD-57E2B9551206}"/>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96D8E330-083F-BE2E-C149-5E383058C273}"/>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2E9F7CFF-AC28-0147-9CF5-14BAD2E49A61}"/>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1E26F0FB-E55F-197C-60A1-61383D237F68}"/>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4B56E6C4-3C15-5323-A8D1-022D5CCDC08C}"/>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C7A7D5BE-24ED-F496-D2F3-0628CB444543}"/>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1B75ACB3-561A-3273-150B-DF3376D32956}"/>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FE1C8F42-C72C-CCDA-C324-6691652B2642}"/>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B85A1CE8-393C-4633-81B1-468049FB7C4A}"/>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61202578-190A-495D-B32D-FA75CE3E492E}"/>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57" name="TextBox 56">
          <a:extLst>
            <a:ext uri="{FF2B5EF4-FFF2-40B4-BE49-F238E27FC236}">
              <a16:creationId xmlns:a16="http://schemas.microsoft.com/office/drawing/2014/main" id="{08CF016B-ECA0-4D6E-92A1-80763525E48B}"/>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tx1">
                  <a:lumMod val="65000"/>
                  <a:lumOff val="35000"/>
                </a:schemeClr>
              </a:solidFill>
              <a:latin typeface="Calibri"/>
              <a:ea typeface="+mn-ea"/>
              <a:cs typeface="Calibri"/>
            </a:rPr>
            <a:pPr marL="0" indent="0" algn="l"/>
            <a:t>Calendar</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8" name="TextBox 57">
          <a:extLst>
            <a:ext uri="{FF2B5EF4-FFF2-40B4-BE49-F238E27FC236}">
              <a16:creationId xmlns:a16="http://schemas.microsoft.com/office/drawing/2014/main" id="{D195D8CA-57EE-4C3A-A141-76F11DF192A2}"/>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59" name="TextBox 58">
          <a:extLst>
            <a:ext uri="{FF2B5EF4-FFF2-40B4-BE49-F238E27FC236}">
              <a16:creationId xmlns:a16="http://schemas.microsoft.com/office/drawing/2014/main" id="{886E89AE-8527-46C8-BEB9-1397CFACCADE}"/>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chemeClr val="tx1">
                  <a:lumMod val="65000"/>
                  <a:lumOff val="35000"/>
                </a:schemeClr>
              </a:solidFill>
              <a:effectLst/>
              <a:latin typeface="+mj-lt"/>
              <a:ea typeface="+mn-ea"/>
              <a:cs typeface="+mn-cs"/>
            </a:rPr>
            <a:t>   </a:t>
          </a:r>
          <a:r>
            <a:rPr lang="en-US" sz="1200" b="0" i="0" u="none" strike="noStrike">
              <a:solidFill>
                <a:schemeClr val="tx1">
                  <a:lumMod val="65000"/>
                  <a:lumOff val="35000"/>
                </a:schemeClr>
              </a:solidFill>
              <a:latin typeface="+mj-lt"/>
              <a:cs typeface="Calibri"/>
            </a:rPr>
            <a:t>MO      TU      WE      TH      FR </a:t>
          </a:r>
          <a:r>
            <a:rPr lang="en-US" sz="1200" b="0" i="0">
              <a:solidFill>
                <a:schemeClr val="tx1">
                  <a:lumMod val="65000"/>
                  <a:lumOff val="3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0" name="TextBox 59">
          <a:extLst>
            <a:ext uri="{FF2B5EF4-FFF2-40B4-BE49-F238E27FC236}">
              <a16:creationId xmlns:a16="http://schemas.microsoft.com/office/drawing/2014/main" id="{501E888C-5F2B-4EE2-8F0A-585214B13E00}"/>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tx1">
                  <a:lumMod val="65000"/>
                  <a:lumOff val="35000"/>
                </a:schemeClr>
              </a:solidFill>
              <a:latin typeface="Calibri"/>
              <a:ea typeface="+mn-ea"/>
              <a:cs typeface="Calibri"/>
            </a:rPr>
            <a:pPr marL="0" indent="0" algn="ctr"/>
            <a:t>JUNE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1" name="TextBox 60">
          <a:extLst>
            <a:ext uri="{FF2B5EF4-FFF2-40B4-BE49-F238E27FC236}">
              <a16:creationId xmlns:a16="http://schemas.microsoft.com/office/drawing/2014/main" id="{0EE31081-6267-44B9-B620-E19E2FA30C4C}"/>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tx1">
                  <a:lumMod val="65000"/>
                  <a:lumOff val="35000"/>
                </a:schemeClr>
              </a:solidFill>
              <a:latin typeface="Calibri"/>
              <a:ea typeface="+mn-ea"/>
              <a:cs typeface="Calibri"/>
            </a:rPr>
            <a:pPr marL="0" indent="0" algn="r"/>
            <a:t>2024</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376071</xdr:colOff>
      <xdr:row>31</xdr:row>
      <xdr:rowOff>36754</xdr:rowOff>
    </xdr:from>
    <xdr:to>
      <xdr:col>14</xdr:col>
      <xdr:colOff>108703</xdr:colOff>
      <xdr:row>34</xdr:row>
      <xdr:rowOff>97713</xdr:rowOff>
    </xdr:to>
    <xdr:sp macro="" textlink="Processing!Q7">
      <xdr:nvSpPr>
        <xdr:cNvPr id="62" name="TextBox 61">
          <a:extLst>
            <a:ext uri="{FF2B5EF4-FFF2-40B4-BE49-F238E27FC236}">
              <a16:creationId xmlns:a16="http://schemas.microsoft.com/office/drawing/2014/main" id="{88E0AD9D-32AC-4CDE-88DF-8A71B93179F6}"/>
            </a:ext>
          </a:extLst>
        </xdr:cNvPr>
        <xdr:cNvSpPr txBox="1"/>
      </xdr:nvSpPr>
      <xdr:spPr>
        <a:xfrm>
          <a:off x="7081671"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E4B0666-B243-4377-AC13-F7942F964248}" type="TxLink">
            <a:rPr lang="en-US" sz="1400" b="1" i="0" u="none" strike="noStrike">
              <a:solidFill>
                <a:schemeClr val="tx1">
                  <a:lumMod val="65000"/>
                  <a:lumOff val="35000"/>
                </a:schemeClr>
              </a:solidFill>
              <a:latin typeface="Calibri"/>
              <a:ea typeface="+mn-ea"/>
              <a:cs typeface="Calibri"/>
            </a:rPr>
            <a:pPr marL="0" indent="0" algn="l"/>
            <a:t>Used Budget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251009</xdr:colOff>
      <xdr:row>33</xdr:row>
      <xdr:rowOff>143433</xdr:rowOff>
    </xdr:from>
    <xdr:to>
      <xdr:col>21</xdr:col>
      <xdr:colOff>132982</xdr:colOff>
      <xdr:row>43</xdr:row>
      <xdr:rowOff>170328</xdr:rowOff>
    </xdr:to>
    <xdr:graphicFrame macro="">
      <xdr:nvGraphicFramePr>
        <xdr:cNvPr id="63" name="Chart 62">
          <a:extLst>
            <a:ext uri="{FF2B5EF4-FFF2-40B4-BE49-F238E27FC236}">
              <a16:creationId xmlns:a16="http://schemas.microsoft.com/office/drawing/2014/main" id="{0E9397AD-A821-4813-8133-C8BD5E39D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4" name="TextBox 63">
          <a:extLst>
            <a:ext uri="{FF2B5EF4-FFF2-40B4-BE49-F238E27FC236}">
              <a16:creationId xmlns:a16="http://schemas.microsoft.com/office/drawing/2014/main" id="{99388365-A4E5-4B45-8D4E-079609FE600B}"/>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314343</xdr:colOff>
      <xdr:row>31</xdr:row>
      <xdr:rowOff>45719</xdr:rowOff>
    </xdr:from>
    <xdr:to>
      <xdr:col>19</xdr:col>
      <xdr:colOff>385583</xdr:colOff>
      <xdr:row>34</xdr:row>
      <xdr:rowOff>106678</xdr:rowOff>
    </xdr:to>
    <xdr:sp macro="" textlink="Processing!B62">
      <xdr:nvSpPr>
        <xdr:cNvPr id="65" name="TextBox 64">
          <a:extLst>
            <a:ext uri="{FF2B5EF4-FFF2-40B4-BE49-F238E27FC236}">
              <a16:creationId xmlns:a16="http://schemas.microsoft.com/office/drawing/2014/main" id="{D98F2514-DEBE-49E2-BB4D-9FC1CD3EB796}"/>
            </a:ext>
          </a:extLst>
        </xdr:cNvPr>
        <xdr:cNvSpPr txBox="1"/>
      </xdr:nvSpPr>
      <xdr:spPr>
        <a:xfrm>
          <a:off x="10677543" y="6637019"/>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AFDAE4-B611-477F-9146-A48AF62E57A6}" type="TxLink">
            <a:rPr lang="en-US" sz="1200" b="1" i="0" u="none" strike="noStrike">
              <a:solidFill>
                <a:schemeClr val="tx1">
                  <a:lumMod val="65000"/>
                  <a:lumOff val="35000"/>
                </a:schemeClr>
              </a:solidFill>
              <a:latin typeface="Calibri"/>
              <a:ea typeface="+mn-ea"/>
              <a:cs typeface="Calibri"/>
            </a:rPr>
            <a:pPr marL="0" indent="0" algn="l"/>
            <a:t>Non-Fixed Cost</a:t>
          </a:fld>
          <a:endParaRPr lang="ru-RU" sz="16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197222</xdr:colOff>
      <xdr:row>32</xdr:row>
      <xdr:rowOff>98608</xdr:rowOff>
    </xdr:from>
    <xdr:to>
      <xdr:col>17</xdr:col>
      <xdr:colOff>341222</xdr:colOff>
      <xdr:row>33</xdr:row>
      <xdr:rowOff>63313</xdr:rowOff>
    </xdr:to>
    <xdr:sp macro="" textlink="">
      <xdr:nvSpPr>
        <xdr:cNvPr id="66" name="Oval 65">
          <a:extLst>
            <a:ext uri="{FF2B5EF4-FFF2-40B4-BE49-F238E27FC236}">
              <a16:creationId xmlns:a16="http://schemas.microsoft.com/office/drawing/2014/main" id="{428AE4B6-297C-4BE7-B63E-FFB61FAB8536}"/>
            </a:ext>
          </a:extLst>
        </xdr:cNvPr>
        <xdr:cNvSpPr/>
      </xdr:nvSpPr>
      <xdr:spPr>
        <a:xfrm>
          <a:off x="10560422" y="6872788"/>
          <a:ext cx="144000" cy="147585"/>
        </a:xfrm>
        <a:prstGeom prst="ellipse">
          <a:avLst/>
        </a:prstGeom>
        <a:gradFill>
          <a:gsLst>
            <a:gs pos="0">
              <a:srgbClr val="55E7F9"/>
            </a:gs>
            <a:gs pos="100000">
              <a:srgbClr val="0C68B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510988</xdr:colOff>
      <xdr:row>31</xdr:row>
      <xdr:rowOff>63645</xdr:rowOff>
    </xdr:from>
    <xdr:to>
      <xdr:col>17</xdr:col>
      <xdr:colOff>251111</xdr:colOff>
      <xdr:row>34</xdr:row>
      <xdr:rowOff>124605</xdr:rowOff>
    </xdr:to>
    <xdr:grpSp>
      <xdr:nvGrpSpPr>
        <xdr:cNvPr id="67" name="Group 66">
          <a:extLst>
            <a:ext uri="{FF2B5EF4-FFF2-40B4-BE49-F238E27FC236}">
              <a16:creationId xmlns:a16="http://schemas.microsoft.com/office/drawing/2014/main" id="{A467F473-BBFB-4A5B-AE12-A39B8FA073CE}"/>
            </a:ext>
          </a:extLst>
        </xdr:cNvPr>
        <xdr:cNvGrpSpPr/>
      </xdr:nvGrpSpPr>
      <xdr:grpSpPr>
        <a:xfrm>
          <a:off x="8229949" y="6731145"/>
          <a:ext cx="2115188" cy="617616"/>
          <a:chOff x="8489575" y="6500304"/>
          <a:chExt cx="2178523" cy="598843"/>
        </a:xfrm>
      </xdr:grpSpPr>
      <xdr:sp macro="" textlink="Processing!B73">
        <xdr:nvSpPr>
          <xdr:cNvPr id="68" name="TextBox 67">
            <a:extLst>
              <a:ext uri="{FF2B5EF4-FFF2-40B4-BE49-F238E27FC236}">
                <a16:creationId xmlns:a16="http://schemas.microsoft.com/office/drawing/2014/main" id="{A8C35F9C-2413-2A6F-5207-8E7DF7952B8D}"/>
              </a:ext>
            </a:extLst>
          </xdr:cNvPr>
          <xdr:cNvSpPr txBox="1"/>
        </xdr:nvSpPr>
        <xdr:spPr>
          <a:xfrm>
            <a:off x="8606696" y="6500305"/>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3197E3-AFE0-446B-998A-D1C0C09309DA}" type="TxLink">
              <a:rPr lang="en-US" sz="1200" b="1" i="0" u="none" strike="noStrike">
                <a:solidFill>
                  <a:schemeClr val="tx1">
                    <a:lumMod val="65000"/>
                    <a:lumOff val="35000"/>
                  </a:schemeClr>
                </a:solidFill>
                <a:latin typeface="Calibri"/>
                <a:ea typeface="+mn-ea"/>
                <a:cs typeface="Calibri"/>
              </a:rPr>
              <a:pPr marL="0" indent="0" algn="l"/>
              <a:t>Fixed Costs</a:t>
            </a:fld>
            <a:endParaRPr lang="ru-RU" sz="2400" b="0" i="0" u="none" strike="noStrike">
              <a:solidFill>
                <a:schemeClr val="tx1">
                  <a:lumMod val="65000"/>
                  <a:lumOff val="35000"/>
                </a:schemeClr>
              </a:solidFill>
              <a:latin typeface="Calibri"/>
              <a:ea typeface="+mn-ea"/>
              <a:cs typeface="Calibri"/>
            </a:endParaRPr>
          </a:p>
        </xdr:txBody>
      </xdr:sp>
      <xdr:sp macro="" textlink="">
        <xdr:nvSpPr>
          <xdr:cNvPr id="69" name="Oval 68">
            <a:extLst>
              <a:ext uri="{FF2B5EF4-FFF2-40B4-BE49-F238E27FC236}">
                <a16:creationId xmlns:a16="http://schemas.microsoft.com/office/drawing/2014/main" id="{5041900A-78A0-3B1C-547B-2A4204335832}"/>
              </a:ext>
            </a:extLst>
          </xdr:cNvPr>
          <xdr:cNvSpPr/>
        </xdr:nvSpPr>
        <xdr:spPr>
          <a:xfrm>
            <a:off x="8489575" y="6723526"/>
            <a:ext cx="144000" cy="144000"/>
          </a:xfrm>
          <a:prstGeom prst="ellipse">
            <a:avLst/>
          </a:prstGeom>
          <a:gradFill>
            <a:gsLst>
              <a:gs pos="13000">
                <a:srgbClr val="B871FF"/>
              </a:gs>
              <a:gs pos="76000">
                <a:srgbClr val="C7D5ED"/>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A98">
        <xdr:nvSpPr>
          <xdr:cNvPr id="70" name="TextBox 69">
            <a:extLst>
              <a:ext uri="{FF2B5EF4-FFF2-40B4-BE49-F238E27FC236}">
                <a16:creationId xmlns:a16="http://schemas.microsoft.com/office/drawing/2014/main" id="{9754E63E-67E5-EF73-3747-5157C234C5AE}"/>
              </a:ext>
            </a:extLst>
          </xdr:cNvPr>
          <xdr:cNvSpPr txBox="1"/>
        </xdr:nvSpPr>
        <xdr:spPr>
          <a:xfrm>
            <a:off x="9377658" y="650030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A7A56D-44E7-45CC-A505-6AEC7852D4AF}" type="TxLink">
              <a:rPr lang="en-US" sz="1800" b="0" i="0" u="none" strike="noStrike">
                <a:solidFill>
                  <a:schemeClr val="tx1">
                    <a:lumMod val="65000"/>
                    <a:lumOff val="35000"/>
                  </a:schemeClr>
                </a:solidFill>
                <a:latin typeface="Calibri"/>
                <a:ea typeface="+mn-ea"/>
                <a:cs typeface="Calibri"/>
              </a:rPr>
              <a:pPr marL="0" indent="0" algn="l"/>
              <a:t> $16,773 </a:t>
            </a:fld>
            <a:endParaRPr lang="ru-RU" sz="6000" b="0" i="0" u="none" strike="noStrike">
              <a:solidFill>
                <a:schemeClr val="tx1">
                  <a:lumMod val="65000"/>
                  <a:lumOff val="35000"/>
                </a:schemeClr>
              </a:solidFill>
              <a:latin typeface="Calibri"/>
              <a:ea typeface="+mn-ea"/>
              <a:cs typeface="Calibri"/>
            </a:endParaRPr>
          </a:p>
        </xdr:txBody>
      </xdr:sp>
    </xdr:grpSp>
    <xdr:clientData/>
  </xdr:twoCellAnchor>
  <xdr:twoCellAnchor>
    <xdr:from>
      <xdr:col>19</xdr:col>
      <xdr:colOff>108152</xdr:colOff>
      <xdr:row>31</xdr:row>
      <xdr:rowOff>54681</xdr:rowOff>
    </xdr:from>
    <xdr:to>
      <xdr:col>21</xdr:col>
      <xdr:colOff>179392</xdr:colOff>
      <xdr:row>34</xdr:row>
      <xdr:rowOff>115640</xdr:rowOff>
    </xdr:to>
    <xdr:sp macro="" textlink="Processing!B98">
      <xdr:nvSpPr>
        <xdr:cNvPr id="71" name="TextBox 70">
          <a:extLst>
            <a:ext uri="{FF2B5EF4-FFF2-40B4-BE49-F238E27FC236}">
              <a16:creationId xmlns:a16="http://schemas.microsoft.com/office/drawing/2014/main" id="{75BEDC4C-5142-4CB9-AD82-FAE5F396F9F6}"/>
            </a:ext>
          </a:extLst>
        </xdr:cNvPr>
        <xdr:cNvSpPr txBox="1"/>
      </xdr:nvSpPr>
      <xdr:spPr>
        <a:xfrm>
          <a:off x="11690552" y="6645981"/>
          <a:ext cx="129044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2FF887-A73F-4603-AD01-C7E10AC5ADE9}" type="TxLink">
            <a:rPr lang="en-US" sz="1800" b="0" i="0" u="none" strike="noStrike">
              <a:solidFill>
                <a:schemeClr val="tx1">
                  <a:lumMod val="65000"/>
                  <a:lumOff val="35000"/>
                </a:schemeClr>
              </a:solidFill>
              <a:latin typeface="Calibri"/>
              <a:ea typeface="+mn-ea"/>
              <a:cs typeface="Calibri"/>
            </a:rPr>
            <a:pPr marL="0" indent="0" algn="l"/>
            <a:t> $8,064 </a:t>
          </a:fld>
          <a:endParaRPr lang="ru-RU" sz="6000" b="0"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125505</xdr:colOff>
      <xdr:row>5</xdr:row>
      <xdr:rowOff>161363</xdr:rowOff>
    </xdr:from>
    <xdr:to>
      <xdr:col>21</xdr:col>
      <xdr:colOff>62752</xdr:colOff>
      <xdr:row>29</xdr:row>
      <xdr:rowOff>134471</xdr:rowOff>
    </xdr:to>
    <xdr:sp macro="" textlink="">
      <xdr:nvSpPr>
        <xdr:cNvPr id="72" name="Rectangle: Rounded Corners 71">
          <a:extLst>
            <a:ext uri="{FF2B5EF4-FFF2-40B4-BE49-F238E27FC236}">
              <a16:creationId xmlns:a16="http://schemas.microsoft.com/office/drawing/2014/main" id="{9F0756A1-AD20-4E9E-B049-714B0D32E82B}"/>
            </a:ext>
          </a:extLst>
        </xdr:cNvPr>
        <xdr:cNvSpPr/>
      </xdr:nvSpPr>
      <xdr:spPr>
        <a:xfrm>
          <a:off x="6831105" y="1997783"/>
          <a:ext cx="6033247" cy="4362228"/>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224117</xdr:colOff>
      <xdr:row>8</xdr:row>
      <xdr:rowOff>116541</xdr:rowOff>
    </xdr:from>
    <xdr:to>
      <xdr:col>10</xdr:col>
      <xdr:colOff>403411</xdr:colOff>
      <xdr:row>44</xdr:row>
      <xdr:rowOff>116541</xdr:rowOff>
    </xdr:to>
    <xdr:graphicFrame macro="">
      <xdr:nvGraphicFramePr>
        <xdr:cNvPr id="73" name="Chart 72">
          <a:extLst>
            <a:ext uri="{FF2B5EF4-FFF2-40B4-BE49-F238E27FC236}">
              <a16:creationId xmlns:a16="http://schemas.microsoft.com/office/drawing/2014/main" id="{A7235D1F-A333-49D4-8673-0A1A0DC3D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142427</xdr:colOff>
      <xdr:row>5</xdr:row>
      <xdr:rowOff>135362</xdr:rowOff>
    </xdr:from>
    <xdr:to>
      <xdr:col>14</xdr:col>
      <xdr:colOff>484659</xdr:colOff>
      <xdr:row>9</xdr:row>
      <xdr:rowOff>17027</xdr:rowOff>
    </xdr:to>
    <xdr:sp macro="" textlink="Processing!B73">
      <xdr:nvSpPr>
        <xdr:cNvPr id="74" name="TextBox 73">
          <a:extLst>
            <a:ext uri="{FF2B5EF4-FFF2-40B4-BE49-F238E27FC236}">
              <a16:creationId xmlns:a16="http://schemas.microsoft.com/office/drawing/2014/main" id="{D8B285FA-8A56-4E89-96D6-AD2578006045}"/>
            </a:ext>
          </a:extLst>
        </xdr:cNvPr>
        <xdr:cNvSpPr txBox="1"/>
      </xdr:nvSpPr>
      <xdr:spPr>
        <a:xfrm>
          <a:off x="7457627" y="197178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8EE10F-EBB6-4C55-B4CA-71B424891830}" type="TxLink">
            <a:rPr lang="en-US" sz="1400" b="1" i="0" u="none" strike="noStrike">
              <a:solidFill>
                <a:schemeClr val="tx1">
                  <a:lumMod val="65000"/>
                  <a:lumOff val="35000"/>
                </a:schemeClr>
              </a:solidFill>
              <a:latin typeface="Calibri"/>
              <a:ea typeface="+mn-ea"/>
              <a:cs typeface="Calibri"/>
            </a:rPr>
            <a:pPr marL="0" indent="0" algn="r"/>
            <a:t>Fixed Costs</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309061</xdr:colOff>
      <xdr:row>7</xdr:row>
      <xdr:rowOff>125505</xdr:rowOff>
    </xdr:from>
    <xdr:to>
      <xdr:col>16</xdr:col>
      <xdr:colOff>389744</xdr:colOff>
      <xdr:row>29</xdr:row>
      <xdr:rowOff>98612</xdr:rowOff>
    </xdr:to>
    <xdr:graphicFrame macro="">
      <xdr:nvGraphicFramePr>
        <xdr:cNvPr id="75" name="Chart 74">
          <a:extLst>
            <a:ext uri="{FF2B5EF4-FFF2-40B4-BE49-F238E27FC236}">
              <a16:creationId xmlns:a16="http://schemas.microsoft.com/office/drawing/2014/main" id="{3241F636-321F-4956-9B44-AE5CE0925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335171</xdr:colOff>
      <xdr:row>5</xdr:row>
      <xdr:rowOff>135362</xdr:rowOff>
    </xdr:from>
    <xdr:to>
      <xdr:col>20</xdr:col>
      <xdr:colOff>67803</xdr:colOff>
      <xdr:row>9</xdr:row>
      <xdr:rowOff>17027</xdr:rowOff>
    </xdr:to>
    <xdr:sp macro="" textlink="Processing!B62">
      <xdr:nvSpPr>
        <xdr:cNvPr id="76" name="TextBox 75">
          <a:extLst>
            <a:ext uri="{FF2B5EF4-FFF2-40B4-BE49-F238E27FC236}">
              <a16:creationId xmlns:a16="http://schemas.microsoft.com/office/drawing/2014/main" id="{A2E4DFEF-06BD-4EA1-A685-E967B0DE4641}"/>
            </a:ext>
          </a:extLst>
        </xdr:cNvPr>
        <xdr:cNvSpPr txBox="1"/>
      </xdr:nvSpPr>
      <xdr:spPr>
        <a:xfrm>
          <a:off x="10698371" y="1971782"/>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6C621BC-6019-4AE7-AE4C-9052EB53153B}" type="TxLink">
            <a:rPr lang="en-US" sz="1400" b="1" i="0" u="none" strike="noStrike">
              <a:solidFill>
                <a:schemeClr val="tx1">
                  <a:lumMod val="65000"/>
                  <a:lumOff val="35000"/>
                </a:schemeClr>
              </a:solidFill>
              <a:latin typeface="Calibri"/>
              <a:ea typeface="+mn-ea"/>
              <a:cs typeface="Calibri"/>
            </a:rPr>
            <a:pPr marL="0" indent="0" algn="r"/>
            <a:t>Non-Fixed Cost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474909</xdr:colOff>
      <xdr:row>7</xdr:row>
      <xdr:rowOff>125505</xdr:rowOff>
    </xdr:from>
    <xdr:to>
      <xdr:col>20</xdr:col>
      <xdr:colOff>430085</xdr:colOff>
      <xdr:row>22</xdr:row>
      <xdr:rowOff>62753</xdr:rowOff>
    </xdr:to>
    <xdr:graphicFrame macro="">
      <xdr:nvGraphicFramePr>
        <xdr:cNvPr id="77" name="Chart 76">
          <a:extLst>
            <a:ext uri="{FF2B5EF4-FFF2-40B4-BE49-F238E27FC236}">
              <a16:creationId xmlns:a16="http://schemas.microsoft.com/office/drawing/2014/main" id="{AB154279-79EB-4062-8035-3724CED4E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358588</xdr:colOff>
      <xdr:row>22</xdr:row>
      <xdr:rowOff>8964</xdr:rowOff>
    </xdr:from>
    <xdr:to>
      <xdr:col>20</xdr:col>
      <xdr:colOff>421338</xdr:colOff>
      <xdr:row>29</xdr:row>
      <xdr:rowOff>107576</xdr:rowOff>
    </xdr:to>
    <xdr:graphicFrame macro="">
      <xdr:nvGraphicFramePr>
        <xdr:cNvPr id="78" name="Chart 77">
          <a:extLst>
            <a:ext uri="{FF2B5EF4-FFF2-40B4-BE49-F238E27FC236}">
              <a16:creationId xmlns:a16="http://schemas.microsoft.com/office/drawing/2014/main" id="{A01F7D7E-6BE4-40F4-A95F-D77174385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412953</xdr:colOff>
      <xdr:row>25</xdr:row>
      <xdr:rowOff>892</xdr:rowOff>
    </xdr:from>
    <xdr:to>
      <xdr:col>19</xdr:col>
      <xdr:colOff>376515</xdr:colOff>
      <xdr:row>28</xdr:row>
      <xdr:rowOff>61852</xdr:rowOff>
    </xdr:to>
    <xdr:sp macro="" textlink="Processing!A99">
      <xdr:nvSpPr>
        <xdr:cNvPr id="79" name="TextBox 78">
          <a:extLst>
            <a:ext uri="{FF2B5EF4-FFF2-40B4-BE49-F238E27FC236}">
              <a16:creationId xmlns:a16="http://schemas.microsoft.com/office/drawing/2014/main" id="{FDE21A27-DD86-4BC4-A5D0-D7885292CFE1}"/>
            </a:ext>
          </a:extLst>
        </xdr:cNvPr>
        <xdr:cNvSpPr txBox="1"/>
      </xdr:nvSpPr>
      <xdr:spPr>
        <a:xfrm>
          <a:off x="11385753" y="5494912"/>
          <a:ext cx="57316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F5E599-C405-4FB8-92E7-3010F3EFB7BA}" type="TxLink">
            <a:rPr lang="en-US" sz="1300" b="0" i="0" u="none" strike="noStrike">
              <a:solidFill>
                <a:schemeClr val="tx1">
                  <a:lumMod val="65000"/>
                  <a:lumOff val="35000"/>
                </a:schemeClr>
              </a:solidFill>
              <a:latin typeface="Calibri"/>
              <a:ea typeface="+mn-ea"/>
              <a:cs typeface="Calibri"/>
            </a:rPr>
            <a:pPr marL="0" indent="0" algn="ctr"/>
            <a:t>68%</a:t>
          </a:fld>
          <a:endParaRPr lang="ru-RU" sz="1300" b="0" i="0" u="none" strike="noStrike">
            <a:solidFill>
              <a:schemeClr val="tx1">
                <a:lumMod val="65000"/>
                <a:lumOff val="35000"/>
              </a:schemeClr>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80" name="Day 12">
              <a:extLst>
                <a:ext uri="{FF2B5EF4-FFF2-40B4-BE49-F238E27FC236}">
                  <a16:creationId xmlns:a16="http://schemas.microsoft.com/office/drawing/2014/main" id="{03EE67B9-7B96-4162-9779-4550AAC6090C}"/>
                </a:ext>
              </a:extLst>
            </xdr:cNvPr>
            <xdr:cNvGraphicFramePr/>
          </xdr:nvGraphicFramePr>
          <xdr:xfrm>
            <a:off x="0" y="0"/>
            <a:ext cx="0" cy="0"/>
          </xdr:xfrm>
          <a:graphic>
            <a:graphicData uri="http://schemas.microsoft.com/office/drawing/2010/slicer">
              <sle:slicer xmlns:sle="http://schemas.microsoft.com/office/drawing/2010/slicer" name="Day 12"/>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4A94E3ED-0FE3-4C30-B32A-4C3A08DD8E21}"/>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5A781293-6C35-4F3C-B60F-8F7DC3185453}"/>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A95D07E9-6B32-43D3-82D3-47F9966420A8}"/>
            </a:ext>
          </a:extLst>
        </xdr:cNvPr>
        <xdr:cNvSpPr/>
      </xdr:nvSpPr>
      <xdr:spPr>
        <a:xfrm>
          <a:off x="2545976" y="1997784"/>
          <a:ext cx="10309412" cy="4370061"/>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983D7995-CCCE-480F-98C6-2DA543ADEF4B}"/>
            </a:ext>
          </a:extLst>
        </xdr:cNvPr>
        <xdr:cNvSpPr/>
      </xdr:nvSpPr>
      <xdr:spPr>
        <a:xfrm>
          <a:off x="13106400" y="5382859"/>
          <a:ext cx="3630706" cy="382254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6" name="Rectangle: Rounded Corners 5">
          <a:extLst>
            <a:ext uri="{FF2B5EF4-FFF2-40B4-BE49-F238E27FC236}">
              <a16:creationId xmlns:a16="http://schemas.microsoft.com/office/drawing/2014/main" id="{B500DC00-82E3-43BA-8D2A-3203F9853AFF}"/>
            </a:ext>
          </a:extLst>
        </xdr:cNvPr>
        <xdr:cNvSpPr/>
      </xdr:nvSpPr>
      <xdr:spPr>
        <a:xfrm>
          <a:off x="2545976" y="6525386"/>
          <a:ext cx="10310400" cy="2520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8A17D970-C304-4406-A039-05509BB7CA1A}"/>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CFF04BCC-2821-4414-ACAA-7225CAD6809A}"/>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extLst>
            <a:ext uri="{FF2B5EF4-FFF2-40B4-BE49-F238E27FC236}">
              <a16:creationId xmlns:a16="http://schemas.microsoft.com/office/drawing/2014/main" id="{ACFD5C1E-D4CA-474E-822C-33AC6F3D20FD}"/>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A30A41F6-9DDB-1FB1-8CB6-8F27D5ECC290}"/>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495665E1-B433-C199-927A-CA2F8E10DD1E}"/>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35BC7C6D-20EC-5A99-4894-C96229C85129}"/>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hlinkClick xmlns:r="http://schemas.openxmlformats.org/officeDocument/2006/relationships" r:id="rId1"/>
          <a:extLst>
            <a:ext uri="{FF2B5EF4-FFF2-40B4-BE49-F238E27FC236}">
              <a16:creationId xmlns:a16="http://schemas.microsoft.com/office/drawing/2014/main" id="{FBC4C29E-8682-47A6-A89B-2F3174AD9115}"/>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7EC3AFFD-1EC3-16E1-3A72-87813BF8A49C}"/>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57B8ACF5-2239-E716-CF1C-BAEF004DF035}"/>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349616</xdr:colOff>
      <xdr:row>6</xdr:row>
      <xdr:rowOff>116543</xdr:rowOff>
    </xdr:from>
    <xdr:to>
      <xdr:col>15</xdr:col>
      <xdr:colOff>298814</xdr:colOff>
      <xdr:row>37</xdr:row>
      <xdr:rowOff>14343</xdr:rowOff>
    </xdr:to>
    <xdr:grpSp>
      <xdr:nvGrpSpPr>
        <xdr:cNvPr id="19" name="Group 18">
          <a:extLst>
            <a:ext uri="{FF2B5EF4-FFF2-40B4-BE49-F238E27FC236}">
              <a16:creationId xmlns:a16="http://schemas.microsoft.com/office/drawing/2014/main" id="{375E99CD-0984-D550-9B43-CDB4A625FC8C}"/>
            </a:ext>
          </a:extLst>
        </xdr:cNvPr>
        <xdr:cNvGrpSpPr/>
      </xdr:nvGrpSpPr>
      <xdr:grpSpPr>
        <a:xfrm>
          <a:off x="349616" y="2145244"/>
          <a:ext cx="8855692" cy="5649911"/>
          <a:chOff x="331686" y="2115672"/>
          <a:chExt cx="9093198" cy="5455918"/>
        </a:xfrm>
      </xdr:grpSpPr>
      <xdr:sp macro="" textlink="">
        <xdr:nvSpPr>
          <xdr:cNvPr id="17" name="Oval 16">
            <a:extLst>
              <a:ext uri="{FF2B5EF4-FFF2-40B4-BE49-F238E27FC236}">
                <a16:creationId xmlns:a16="http://schemas.microsoft.com/office/drawing/2014/main" id="{FE8FAF36-7779-4304-9A3F-75891DD4F558}"/>
              </a:ext>
            </a:extLst>
          </xdr:cNvPr>
          <xdr:cNvSpPr/>
        </xdr:nvSpPr>
        <xdr:spPr>
          <a:xfrm>
            <a:off x="4553869" y="4772946"/>
            <a:ext cx="927094" cy="917702"/>
          </a:xfrm>
          <a:prstGeom prst="ellipse">
            <a:avLst/>
          </a:prstGeom>
          <a:solidFill>
            <a:srgbClr val="DABEF7">
              <a:alpha val="20000"/>
            </a:srgb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 name="Rectangle 17">
            <a:extLst>
              <a:ext uri="{FF2B5EF4-FFF2-40B4-BE49-F238E27FC236}">
                <a16:creationId xmlns:a16="http://schemas.microsoft.com/office/drawing/2014/main" id="{0C152E9E-6447-4B5A-87B4-F029E74BEDDA}"/>
              </a:ext>
            </a:extLst>
          </xdr:cNvPr>
          <xdr:cNvSpPr/>
        </xdr:nvSpPr>
        <xdr:spPr>
          <a:xfrm>
            <a:off x="3801033" y="5244354"/>
            <a:ext cx="2419700" cy="753927"/>
          </a:xfrm>
          <a:prstGeom prst="rect">
            <a:avLst/>
          </a:prstGeom>
          <a:solidFill>
            <a:srgbClr val="24273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04" name="Chart 103">
            <a:extLst>
              <a:ext uri="{FF2B5EF4-FFF2-40B4-BE49-F238E27FC236}">
                <a16:creationId xmlns:a16="http://schemas.microsoft.com/office/drawing/2014/main" id="{F577C1C6-7249-447D-AD03-E360B9A174A6}"/>
              </a:ext>
            </a:extLst>
          </xdr:cNvPr>
          <xdr:cNvGraphicFramePr>
            <a:graphicFrameLocks/>
          </xdr:cNvGraphicFramePr>
        </xdr:nvGraphicFramePr>
        <xdr:xfrm>
          <a:off x="331686" y="2115672"/>
          <a:ext cx="9093198" cy="545591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4">
              <a:extLst>
                <a:ext uri="{FF2B5EF4-FFF2-40B4-BE49-F238E27FC236}">
                  <a16:creationId xmlns:a16="http://schemas.microsoft.com/office/drawing/2014/main" id="{AE87F0AD-8D62-4BBA-97AD-73014D942099}"/>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385036</xdr:colOff>
      <xdr:row>6</xdr:row>
      <xdr:rowOff>27788</xdr:rowOff>
    </xdr:from>
    <xdr:to>
      <xdr:col>7</xdr:col>
      <xdr:colOff>320236</xdr:colOff>
      <xdr:row>9</xdr:row>
      <xdr:rowOff>88747</xdr:rowOff>
    </xdr:to>
    <xdr:sp macro="" textlink="Processing!A101">
      <xdr:nvSpPr>
        <xdr:cNvPr id="24" name="TextBox 23">
          <a:extLst>
            <a:ext uri="{FF2B5EF4-FFF2-40B4-BE49-F238E27FC236}">
              <a16:creationId xmlns:a16="http://schemas.microsoft.com/office/drawing/2014/main" id="{54B0579E-39FE-4563-AD93-4E5EEF441A7E}"/>
            </a:ext>
          </a:extLst>
        </xdr:cNvPr>
        <xdr:cNvSpPr txBox="1"/>
      </xdr:nvSpPr>
      <xdr:spPr>
        <a:xfrm>
          <a:off x="2823436" y="2026917"/>
          <a:ext cx="1764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BC46D4-0D4F-4283-8C71-34B6363FC8AC}" type="TxLink">
            <a:rPr lang="en-US" sz="1400" b="1" i="0" u="none" strike="noStrike">
              <a:solidFill>
                <a:schemeClr val="bg1"/>
              </a:solidFill>
              <a:latin typeface="Calibri"/>
              <a:ea typeface="+mn-ea"/>
              <a:cs typeface="Calibri"/>
            </a:rPr>
            <a:pPr marL="0" indent="0" algn="l"/>
            <a:t>Investment Portfolio</a:t>
          </a:fld>
          <a:endParaRPr lang="ru-RU" sz="1400" b="1" i="0" u="none" strike="noStrike">
            <a:solidFill>
              <a:schemeClr val="bg1"/>
            </a:solidFill>
            <a:latin typeface="Calibri"/>
            <a:ea typeface="+mn-ea"/>
            <a:cs typeface="Calibri"/>
          </a:endParaRPr>
        </a:p>
      </xdr:txBody>
    </xdr:sp>
    <xdr:clientData/>
  </xdr:twoCellAnchor>
  <xdr:twoCellAnchor>
    <xdr:from>
      <xdr:col>0</xdr:col>
      <xdr:colOff>8966</xdr:colOff>
      <xdr:row>18</xdr:row>
      <xdr:rowOff>106545</xdr:rowOff>
    </xdr:from>
    <xdr:to>
      <xdr:col>3</xdr:col>
      <xdr:colOff>518160</xdr:colOff>
      <xdr:row>21</xdr:row>
      <xdr:rowOff>26145</xdr:rowOff>
    </xdr:to>
    <xdr:sp macro="" textlink="">
      <xdr:nvSpPr>
        <xdr:cNvPr id="25" name="Freeform: Shape 24">
          <a:extLst>
            <a:ext uri="{FF2B5EF4-FFF2-40B4-BE49-F238E27FC236}">
              <a16:creationId xmlns:a16="http://schemas.microsoft.com/office/drawing/2014/main" id="{AB4EF1A6-944E-4B93-B2BC-9F2AA0B3C02E}"/>
            </a:ext>
          </a:extLst>
        </xdr:cNvPr>
        <xdr:cNvSpPr/>
      </xdr:nvSpPr>
      <xdr:spPr>
        <a:xfrm>
          <a:off x="8966" y="4257204"/>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26" name="TextBox 25">
          <a:hlinkClick xmlns:r="http://schemas.openxmlformats.org/officeDocument/2006/relationships" r:id="rId3"/>
          <a:extLst>
            <a:ext uri="{FF2B5EF4-FFF2-40B4-BE49-F238E27FC236}">
              <a16:creationId xmlns:a16="http://schemas.microsoft.com/office/drawing/2014/main" id="{7479E43F-2FF8-4C04-B634-35EC37306C4C}"/>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7" name="TextBox 26">
          <a:hlinkClick xmlns:r="http://schemas.openxmlformats.org/officeDocument/2006/relationships" r:id="rId4"/>
          <a:extLst>
            <a:ext uri="{FF2B5EF4-FFF2-40B4-BE49-F238E27FC236}">
              <a16:creationId xmlns:a16="http://schemas.microsoft.com/office/drawing/2014/main" id="{53024E2E-D9C8-446E-A032-95FCB788A738}"/>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8" name="TextBox 27">
          <a:hlinkClick xmlns:r="http://schemas.openxmlformats.org/officeDocument/2006/relationships" r:id="rId5"/>
          <a:extLst>
            <a:ext uri="{FF2B5EF4-FFF2-40B4-BE49-F238E27FC236}">
              <a16:creationId xmlns:a16="http://schemas.microsoft.com/office/drawing/2014/main" id="{547CB196-4140-4319-9407-1C5026A83CF6}"/>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9" name="TextBox 28">
          <a:hlinkClick xmlns:r="http://schemas.openxmlformats.org/officeDocument/2006/relationships" r:id="rId6"/>
          <a:extLst>
            <a:ext uri="{FF2B5EF4-FFF2-40B4-BE49-F238E27FC236}">
              <a16:creationId xmlns:a16="http://schemas.microsoft.com/office/drawing/2014/main" id="{A2C8AF34-2F13-4486-821E-6AFAA892150E}"/>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0" name="TextBox 29">
          <a:extLst>
            <a:ext uri="{FF2B5EF4-FFF2-40B4-BE49-F238E27FC236}">
              <a16:creationId xmlns:a16="http://schemas.microsoft.com/office/drawing/2014/main" id="{345FBB62-3771-42AE-BACF-5D617227DE9C}"/>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31" name="TextBox 30">
          <a:hlinkClick xmlns:r="http://schemas.openxmlformats.org/officeDocument/2006/relationships" r:id="rId7"/>
          <a:extLst>
            <a:ext uri="{FF2B5EF4-FFF2-40B4-BE49-F238E27FC236}">
              <a16:creationId xmlns:a16="http://schemas.microsoft.com/office/drawing/2014/main" id="{30748958-176C-45CC-8FBB-96DE1BBC45B4}"/>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32" name="TextBox 31">
          <a:hlinkClick xmlns:r="http://schemas.openxmlformats.org/officeDocument/2006/relationships" r:id="rId8"/>
          <a:extLst>
            <a:ext uri="{FF2B5EF4-FFF2-40B4-BE49-F238E27FC236}">
              <a16:creationId xmlns:a16="http://schemas.microsoft.com/office/drawing/2014/main" id="{E7C8F96A-DE9E-41AF-8ED8-0811ADE41D40}"/>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33" name="Freeform: Shape 32">
          <a:extLst>
            <a:ext uri="{FF2B5EF4-FFF2-40B4-BE49-F238E27FC236}">
              <a16:creationId xmlns:a16="http://schemas.microsoft.com/office/drawing/2014/main" id="{C31380CC-5AE4-4E06-BF37-DB5759F13934}"/>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34" name="Freeform: Shape 33">
          <a:extLst>
            <a:ext uri="{FF2B5EF4-FFF2-40B4-BE49-F238E27FC236}">
              <a16:creationId xmlns:a16="http://schemas.microsoft.com/office/drawing/2014/main" id="{21CFF02D-1F68-4F53-BD26-0C6C03EF6C66}"/>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35" name="Freeform: Shape 34">
          <a:extLst>
            <a:ext uri="{FF2B5EF4-FFF2-40B4-BE49-F238E27FC236}">
              <a16:creationId xmlns:a16="http://schemas.microsoft.com/office/drawing/2014/main" id="{A30014B8-3887-4309-9BEA-1E15466356E7}"/>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36" name="Freeform: Shape 35">
          <a:extLst>
            <a:ext uri="{FF2B5EF4-FFF2-40B4-BE49-F238E27FC236}">
              <a16:creationId xmlns:a16="http://schemas.microsoft.com/office/drawing/2014/main" id="{34A8E560-6E53-4F34-A3E2-82CEE6A5B350}"/>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7" name="Freeform: Shape 36">
          <a:extLst>
            <a:ext uri="{FF2B5EF4-FFF2-40B4-BE49-F238E27FC236}">
              <a16:creationId xmlns:a16="http://schemas.microsoft.com/office/drawing/2014/main" id="{C65BA4DF-2F71-4EC4-A768-D2BE7F2276BD}"/>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8" name="Freeform: Shape 37">
          <a:extLst>
            <a:ext uri="{FF2B5EF4-FFF2-40B4-BE49-F238E27FC236}">
              <a16:creationId xmlns:a16="http://schemas.microsoft.com/office/drawing/2014/main" id="{7820D3AA-1728-4897-955F-21BD8BE5D327}"/>
            </a:ext>
          </a:extLst>
        </xdr:cNvPr>
        <xdr:cNvSpPr/>
      </xdr:nvSpPr>
      <xdr:spPr>
        <a:xfrm>
          <a:off x="299103"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9" name="Freeform: Shape 38">
          <a:extLst>
            <a:ext uri="{FF2B5EF4-FFF2-40B4-BE49-F238E27FC236}">
              <a16:creationId xmlns:a16="http://schemas.microsoft.com/office/drawing/2014/main" id="{3EFA2D4F-A991-43F2-8526-69249ED9029E}"/>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0" name="Group 39">
          <a:extLst>
            <a:ext uri="{FF2B5EF4-FFF2-40B4-BE49-F238E27FC236}">
              <a16:creationId xmlns:a16="http://schemas.microsoft.com/office/drawing/2014/main" id="{647A7E93-2F74-4269-9B2C-3D63921698B2}"/>
            </a:ext>
          </a:extLst>
        </xdr:cNvPr>
        <xdr:cNvGrpSpPr/>
      </xdr:nvGrpSpPr>
      <xdr:grpSpPr>
        <a:xfrm>
          <a:off x="519952" y="779927"/>
          <a:ext cx="1068365" cy="1108045"/>
          <a:chOff x="0" y="0"/>
          <a:chExt cx="3878604" cy="3794658"/>
        </a:xfrm>
        <a:solidFill>
          <a:schemeClr val="bg1"/>
        </a:solidFill>
      </xdr:grpSpPr>
      <xdr:sp macro="" textlink="">
        <xdr:nvSpPr>
          <xdr:cNvPr id="41" name="Freeform: Shape 40">
            <a:extLst>
              <a:ext uri="{FF2B5EF4-FFF2-40B4-BE49-F238E27FC236}">
                <a16:creationId xmlns:a16="http://schemas.microsoft.com/office/drawing/2014/main" id="{C56B43D5-F948-4A52-6453-42BC6CFBF042}"/>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2" name="Freeform: Shape 41">
            <a:extLst>
              <a:ext uri="{FF2B5EF4-FFF2-40B4-BE49-F238E27FC236}">
                <a16:creationId xmlns:a16="http://schemas.microsoft.com/office/drawing/2014/main" id="{49B76782-08D8-5423-3518-877683966DD2}"/>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3" name="Freeform: Shape 42">
            <a:extLst>
              <a:ext uri="{FF2B5EF4-FFF2-40B4-BE49-F238E27FC236}">
                <a16:creationId xmlns:a16="http://schemas.microsoft.com/office/drawing/2014/main" id="{75225095-810D-33C8-FE3C-3536F45EDF9B}"/>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EB054793-D473-FCA5-71EB-062AA17526F1}"/>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5" name="Freeform: Shape 44">
            <a:extLst>
              <a:ext uri="{FF2B5EF4-FFF2-40B4-BE49-F238E27FC236}">
                <a16:creationId xmlns:a16="http://schemas.microsoft.com/office/drawing/2014/main" id="{17EE5A76-1F11-16DF-0091-CD40C7F32A35}"/>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6" name="Freeform: Shape 45">
            <a:extLst>
              <a:ext uri="{FF2B5EF4-FFF2-40B4-BE49-F238E27FC236}">
                <a16:creationId xmlns:a16="http://schemas.microsoft.com/office/drawing/2014/main" id="{EE519FA9-4CA6-78B6-C1B7-CB7739CFE018}"/>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7" name="Freeform: Shape 46">
            <a:extLst>
              <a:ext uri="{FF2B5EF4-FFF2-40B4-BE49-F238E27FC236}">
                <a16:creationId xmlns:a16="http://schemas.microsoft.com/office/drawing/2014/main" id="{A9797A0F-4F98-3663-BCDE-F7F3DA0E6934}"/>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8" name="Freeform: Shape 47">
            <a:extLst>
              <a:ext uri="{FF2B5EF4-FFF2-40B4-BE49-F238E27FC236}">
                <a16:creationId xmlns:a16="http://schemas.microsoft.com/office/drawing/2014/main" id="{3D0C53C6-0D33-5D95-8415-46C8B1E558AD}"/>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9" name="Group 48">
          <a:extLst>
            <a:ext uri="{FF2B5EF4-FFF2-40B4-BE49-F238E27FC236}">
              <a16:creationId xmlns:a16="http://schemas.microsoft.com/office/drawing/2014/main" id="{21A8BFF4-41DD-474C-AEF3-FDFE2D512AEC}"/>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33C87087-021E-EA76-4D25-19B5F9952825}"/>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3AFE7D8B-ADCA-0DED-A135-735C005FA40C}"/>
              </a:ext>
            </a:extLst>
          </xdr:cNvPr>
          <xdr:cNvGrpSpPr/>
        </xdr:nvGrpSpPr>
        <xdr:grpSpPr>
          <a:xfrm>
            <a:off x="7138979" y="2378947"/>
            <a:ext cx="710550" cy="501799"/>
            <a:chOff x="2716066" y="2011251"/>
            <a:chExt cx="710550" cy="501799"/>
          </a:xfrm>
          <a:solidFill>
            <a:srgbClr val="FBF1BD"/>
          </a:solidFill>
        </xdr:grpSpPr>
        <xdr:sp macro="" textlink="">
          <xdr:nvSpPr>
            <xdr:cNvPr id="55" name="Freeform: Shape 54">
              <a:extLst>
                <a:ext uri="{FF2B5EF4-FFF2-40B4-BE49-F238E27FC236}">
                  <a16:creationId xmlns:a16="http://schemas.microsoft.com/office/drawing/2014/main" id="{E2FE7564-C6FD-C246-592A-4D471A610A27}"/>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AEB4F35A-F4CA-5E4D-0EC6-1A4F0A75819E}"/>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B876B0B0-605C-899B-782A-0BFDD918F5B8}"/>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5A48491D-344F-AD23-D193-683F52D7F791}"/>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Freeform: Shape 58">
              <a:extLst>
                <a:ext uri="{FF2B5EF4-FFF2-40B4-BE49-F238E27FC236}">
                  <a16:creationId xmlns:a16="http://schemas.microsoft.com/office/drawing/2014/main" id="{14FDEB56-CEF0-B0A0-E30C-0172C32CFBBF}"/>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3FE34CEB-CD0B-DFA0-4984-F2720E586FC7}"/>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Rounded Corners 60">
              <a:extLst>
                <a:ext uri="{FF2B5EF4-FFF2-40B4-BE49-F238E27FC236}">
                  <a16:creationId xmlns:a16="http://schemas.microsoft.com/office/drawing/2014/main" id="{EC1284F4-F228-8938-D6A0-055BFB2AEB85}"/>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2" name="Oval 51">
            <a:extLst>
              <a:ext uri="{FF2B5EF4-FFF2-40B4-BE49-F238E27FC236}">
                <a16:creationId xmlns:a16="http://schemas.microsoft.com/office/drawing/2014/main" id="{0B4C6D8D-DD62-AA55-6EF1-6BA9DE1BBEF4}"/>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Oval 52">
            <a:extLst>
              <a:ext uri="{FF2B5EF4-FFF2-40B4-BE49-F238E27FC236}">
                <a16:creationId xmlns:a16="http://schemas.microsoft.com/office/drawing/2014/main" id="{C8D27942-9B22-02C4-F28C-AE8C377E4BAD}"/>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TextBox 55">
            <a:extLst>
              <a:ext uri="{FF2B5EF4-FFF2-40B4-BE49-F238E27FC236}">
                <a16:creationId xmlns:a16="http://schemas.microsoft.com/office/drawing/2014/main" id="{C9C599A2-9B20-F155-1C6E-A7A8372152F0}"/>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62" name="TextBox 61">
          <a:extLst>
            <a:ext uri="{FF2B5EF4-FFF2-40B4-BE49-F238E27FC236}">
              <a16:creationId xmlns:a16="http://schemas.microsoft.com/office/drawing/2014/main" id="{F50175C2-CA5E-4522-AFF1-FDE9E00AE093}"/>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63" name="TextBox 62">
          <a:extLst>
            <a:ext uri="{FF2B5EF4-FFF2-40B4-BE49-F238E27FC236}">
              <a16:creationId xmlns:a16="http://schemas.microsoft.com/office/drawing/2014/main" id="{989311A8-E4BB-499C-BD30-4B058784229B}"/>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64" name="TextBox 63">
          <a:extLst>
            <a:ext uri="{FF2B5EF4-FFF2-40B4-BE49-F238E27FC236}">
              <a16:creationId xmlns:a16="http://schemas.microsoft.com/office/drawing/2014/main" id="{AC68A015-1FEE-47D2-8A5C-F8C6136B941C}"/>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bg1"/>
              </a:solidFill>
              <a:latin typeface="Calibri"/>
              <a:ea typeface="+mn-ea"/>
              <a:cs typeface="Calibri"/>
            </a:rPr>
            <a:pPr marL="0" indent="0" algn="l"/>
            <a:t>Calendar</a:t>
          </a:fld>
          <a:endParaRPr lang="ru-RU" sz="1400" b="1" i="0" u="none" strike="noStrike">
            <a:solidFill>
              <a:schemeClr val="bg1"/>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65" name="TextBox 64">
          <a:extLst>
            <a:ext uri="{FF2B5EF4-FFF2-40B4-BE49-F238E27FC236}">
              <a16:creationId xmlns:a16="http://schemas.microsoft.com/office/drawing/2014/main" id="{A68C372B-EB77-4EA8-9CE6-00D8E0FC44A7}"/>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67" name="TextBox 66">
          <a:extLst>
            <a:ext uri="{FF2B5EF4-FFF2-40B4-BE49-F238E27FC236}">
              <a16:creationId xmlns:a16="http://schemas.microsoft.com/office/drawing/2014/main" id="{62174EB9-A3D3-40FA-BE31-401C6254DDBD}"/>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bg1">
                  <a:lumMod val="9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8" name="TextBox 67">
          <a:extLst>
            <a:ext uri="{FF2B5EF4-FFF2-40B4-BE49-F238E27FC236}">
              <a16:creationId xmlns:a16="http://schemas.microsoft.com/office/drawing/2014/main" id="{735E40B9-28A4-473C-9A30-5D4C0E0A82FF}"/>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bg1"/>
              </a:solidFill>
              <a:latin typeface="Calibri"/>
              <a:ea typeface="+mn-ea"/>
              <a:cs typeface="Calibri"/>
            </a:rPr>
            <a:pPr marL="0" indent="0" algn="ctr"/>
            <a:t>JUNE</a:t>
          </a:fld>
          <a:endParaRPr lang="ru-RU" sz="1800" b="0" i="0" u="none" strike="noStrike">
            <a:solidFill>
              <a:schemeClr val="bg1"/>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9" name="TextBox 68">
          <a:extLst>
            <a:ext uri="{FF2B5EF4-FFF2-40B4-BE49-F238E27FC236}">
              <a16:creationId xmlns:a16="http://schemas.microsoft.com/office/drawing/2014/main" id="{A5DA9947-745B-41DD-8F8A-076829E4D081}"/>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bg1"/>
              </a:solidFill>
              <a:latin typeface="Calibri"/>
              <a:ea typeface="+mn-ea"/>
              <a:cs typeface="Calibri"/>
            </a:rPr>
            <a:pPr marL="0" indent="0" algn="r"/>
            <a:t>2024</a:t>
          </a:fld>
          <a:endParaRPr lang="ru-RU" sz="1400" b="0" i="0" u="none" strike="noStrike">
            <a:solidFill>
              <a:schemeClr val="bg1"/>
            </a:solidFill>
            <a:latin typeface="Calibri"/>
            <a:ea typeface="+mn-ea"/>
            <a:cs typeface="Calibri"/>
          </a:endParaRPr>
        </a:p>
      </xdr:txBody>
    </xdr:sp>
    <xdr:clientData/>
  </xdr:twoCellAnchor>
  <xdr:twoCellAnchor>
    <xdr:from>
      <xdr:col>4</xdr:col>
      <xdr:colOff>385036</xdr:colOff>
      <xdr:row>31</xdr:row>
      <xdr:rowOff>36754</xdr:rowOff>
    </xdr:from>
    <xdr:to>
      <xdr:col>7</xdr:col>
      <xdr:colOff>500236</xdr:colOff>
      <xdr:row>34</xdr:row>
      <xdr:rowOff>97713</xdr:rowOff>
    </xdr:to>
    <xdr:sp macro="" textlink="Processing!L24">
      <xdr:nvSpPr>
        <xdr:cNvPr id="86" name="TextBox 85">
          <a:extLst>
            <a:ext uri="{FF2B5EF4-FFF2-40B4-BE49-F238E27FC236}">
              <a16:creationId xmlns:a16="http://schemas.microsoft.com/office/drawing/2014/main" id="{F6E526C0-7791-47FF-A529-A42AE5B49272}"/>
            </a:ext>
          </a:extLst>
        </xdr:cNvPr>
        <xdr:cNvSpPr txBox="1"/>
      </xdr:nvSpPr>
      <xdr:spPr>
        <a:xfrm>
          <a:off x="2823436" y="6518236"/>
          <a:ext cx="1944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EF4025-6DE6-40D0-B35B-EDC92B2644EB}" type="TxLink">
            <a:rPr lang="en-US" sz="1400" b="1" i="0" u="none" strike="noStrike">
              <a:solidFill>
                <a:schemeClr val="bg1"/>
              </a:solidFill>
              <a:latin typeface="Calibri"/>
              <a:ea typeface="+mn-ea"/>
              <a:cs typeface="Calibri"/>
            </a:rPr>
            <a:pPr marL="0" indent="0" algn="l"/>
            <a:t>Portfolio Capitalization</a:t>
          </a:fld>
          <a:endParaRPr lang="ru-RU" sz="1400" b="1" i="0" u="none" strike="noStrike">
            <a:solidFill>
              <a:schemeClr val="bg1"/>
            </a:solidFill>
            <a:latin typeface="Calibri"/>
            <a:ea typeface="+mn-ea"/>
            <a:cs typeface="Calibri"/>
          </a:endParaRPr>
        </a:p>
      </xdr:txBody>
    </xdr:sp>
    <xdr:clientData/>
  </xdr:twoCellAnchor>
  <xdr:twoCellAnchor>
    <xdr:from>
      <xdr:col>4</xdr:col>
      <xdr:colOff>430304</xdr:colOff>
      <xdr:row>34</xdr:row>
      <xdr:rowOff>8964</xdr:rowOff>
    </xdr:from>
    <xdr:to>
      <xdr:col>15</xdr:col>
      <xdr:colOff>204704</xdr:colOff>
      <xdr:row>44</xdr:row>
      <xdr:rowOff>35859</xdr:rowOff>
    </xdr:to>
    <xdr:graphicFrame macro="">
      <xdr:nvGraphicFramePr>
        <xdr:cNvPr id="87" name="Chart 86">
          <a:extLst>
            <a:ext uri="{FF2B5EF4-FFF2-40B4-BE49-F238E27FC236}">
              <a16:creationId xmlns:a16="http://schemas.microsoft.com/office/drawing/2014/main" id="{66E05EC1-AC55-4E09-A811-122C4C57F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197221</xdr:colOff>
      <xdr:row>33</xdr:row>
      <xdr:rowOff>152400</xdr:rowOff>
    </xdr:from>
    <xdr:to>
      <xdr:col>20</xdr:col>
      <xdr:colOff>134470</xdr:colOff>
      <xdr:row>43</xdr:row>
      <xdr:rowOff>118583</xdr:rowOff>
    </xdr:to>
    <xdr:graphicFrame macro="">
      <xdr:nvGraphicFramePr>
        <xdr:cNvPr id="88" name="Chart 87">
          <a:extLst>
            <a:ext uri="{FF2B5EF4-FFF2-40B4-BE49-F238E27FC236}">
              <a16:creationId xmlns:a16="http://schemas.microsoft.com/office/drawing/2014/main" id="{1C2E9D24-37ED-4931-A67F-FBEC8C54F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331247</xdr:colOff>
      <xdr:row>31</xdr:row>
      <xdr:rowOff>36754</xdr:rowOff>
    </xdr:from>
    <xdr:to>
      <xdr:col>20</xdr:col>
      <xdr:colOff>63879</xdr:colOff>
      <xdr:row>34</xdr:row>
      <xdr:rowOff>97713</xdr:rowOff>
    </xdr:to>
    <xdr:sp macro="" textlink="Processing!H104">
      <xdr:nvSpPr>
        <xdr:cNvPr id="89" name="TextBox 88">
          <a:extLst>
            <a:ext uri="{FF2B5EF4-FFF2-40B4-BE49-F238E27FC236}">
              <a16:creationId xmlns:a16="http://schemas.microsoft.com/office/drawing/2014/main" id="{196B189B-FA6D-45F8-9FE9-62EB237FD5FC}"/>
            </a:ext>
          </a:extLst>
        </xdr:cNvPr>
        <xdr:cNvSpPr txBox="1"/>
      </xdr:nvSpPr>
      <xdr:spPr>
        <a:xfrm>
          <a:off x="10694447"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051F84-A9DF-4026-AE9F-E7139BB1E6F1}" type="TxLink">
            <a:rPr lang="en-US" sz="1400" b="1" i="0" u="none" strike="noStrike">
              <a:solidFill>
                <a:schemeClr val="bg1"/>
              </a:solidFill>
              <a:latin typeface="Calibri"/>
              <a:ea typeface="+mn-ea"/>
              <a:cs typeface="Calibri"/>
            </a:rPr>
            <a:pPr marL="0" indent="0" algn="ctr"/>
            <a:t>Profit Portfolio</a:t>
          </a:fld>
          <a:endParaRPr lang="ru-RU" sz="1400" b="1" i="0" u="none" strike="noStrike">
            <a:solidFill>
              <a:schemeClr val="bg1"/>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90" name="TextBox 89">
          <a:extLst>
            <a:ext uri="{FF2B5EF4-FFF2-40B4-BE49-F238E27FC236}">
              <a16:creationId xmlns:a16="http://schemas.microsoft.com/office/drawing/2014/main" id="{412B47F0-AE50-4949-9099-E685D93362E4}"/>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17</xdr:col>
      <xdr:colOff>457779</xdr:colOff>
      <xdr:row>37</xdr:row>
      <xdr:rowOff>27790</xdr:rowOff>
    </xdr:from>
    <xdr:to>
      <xdr:col>19</xdr:col>
      <xdr:colOff>529019</xdr:colOff>
      <xdr:row>40</xdr:row>
      <xdr:rowOff>88750</xdr:rowOff>
    </xdr:to>
    <xdr:sp macro="" textlink="Processing!K106">
      <xdr:nvSpPr>
        <xdr:cNvPr id="94" name="TextBox 93">
          <a:extLst>
            <a:ext uri="{FF2B5EF4-FFF2-40B4-BE49-F238E27FC236}">
              <a16:creationId xmlns:a16="http://schemas.microsoft.com/office/drawing/2014/main" id="{15D673CA-195D-497E-A1BB-CD967C7298CE}"/>
            </a:ext>
          </a:extLst>
        </xdr:cNvPr>
        <xdr:cNvSpPr txBox="1"/>
      </xdr:nvSpPr>
      <xdr:spPr>
        <a:xfrm>
          <a:off x="10820979" y="7585037"/>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E749B4-66A6-4F5B-B791-11D1F162ADAA}" type="TxLink">
            <a:rPr lang="en-US" sz="2000" b="0" i="0" u="none" strike="noStrike">
              <a:solidFill>
                <a:schemeClr val="bg1"/>
              </a:solidFill>
              <a:latin typeface="Calibri"/>
              <a:ea typeface="+mn-ea"/>
              <a:cs typeface="Calibri"/>
            </a:rPr>
            <a:pPr marL="0" indent="0" algn="ctr"/>
            <a:t>-24%</a:t>
          </a:fld>
          <a:endParaRPr lang="ru-RU" sz="4000" b="0" i="0" u="none" strike="noStrike">
            <a:solidFill>
              <a:schemeClr val="bg1"/>
            </a:solidFill>
            <a:latin typeface="Calibri"/>
            <a:ea typeface="+mn-ea"/>
            <a:cs typeface="Calibri"/>
          </a:endParaRPr>
        </a:p>
      </xdr:txBody>
    </xdr:sp>
    <xdr:clientData/>
  </xdr:twoCellAnchor>
  <xdr:twoCellAnchor>
    <xdr:from>
      <xdr:col>15</xdr:col>
      <xdr:colOff>251009</xdr:colOff>
      <xdr:row>36</xdr:row>
      <xdr:rowOff>63646</xdr:rowOff>
    </xdr:from>
    <xdr:to>
      <xdr:col>17</xdr:col>
      <xdr:colOff>511090</xdr:colOff>
      <xdr:row>42</xdr:row>
      <xdr:rowOff>34961</xdr:rowOff>
    </xdr:to>
    <xdr:grpSp>
      <xdr:nvGrpSpPr>
        <xdr:cNvPr id="96" name="Group 95">
          <a:extLst>
            <a:ext uri="{FF2B5EF4-FFF2-40B4-BE49-F238E27FC236}">
              <a16:creationId xmlns:a16="http://schemas.microsoft.com/office/drawing/2014/main" id="{F3DDFAF6-12D3-4DB7-85C3-D005BCF3E29E}"/>
            </a:ext>
          </a:extLst>
        </xdr:cNvPr>
        <xdr:cNvGrpSpPr/>
      </xdr:nvGrpSpPr>
      <xdr:grpSpPr>
        <a:xfrm>
          <a:off x="9157503" y="7658906"/>
          <a:ext cx="1447613" cy="1084626"/>
          <a:chOff x="9108140" y="7325061"/>
          <a:chExt cx="1479281" cy="1047080"/>
        </a:xfrm>
      </xdr:grpSpPr>
      <xdr:sp macro="" textlink="Processing!H102">
        <xdr:nvSpPr>
          <xdr:cNvPr id="97" name="TextBox 96">
            <a:extLst>
              <a:ext uri="{FF2B5EF4-FFF2-40B4-BE49-F238E27FC236}">
                <a16:creationId xmlns:a16="http://schemas.microsoft.com/office/drawing/2014/main" id="{54C17ED6-A6F7-A0D4-8C9C-52A97E3F6A48}"/>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C6D720E-71AD-4F88-8D51-AF313CA3B939}" type="TxLink">
              <a:rPr lang="en-US" sz="1100" b="0" i="0" u="none" strike="noStrike">
                <a:solidFill>
                  <a:srgbClr val="BFCDE4"/>
                </a:solidFill>
                <a:latin typeface="Calibri"/>
                <a:ea typeface="+mn-ea"/>
                <a:cs typeface="Calibri"/>
              </a:rPr>
              <a:pPr marL="0" indent="0" algn="l"/>
              <a:t>Price</a:t>
            </a:fld>
            <a:endParaRPr lang="ru-RU" sz="1100" b="0" i="0" u="none" strike="noStrike">
              <a:solidFill>
                <a:srgbClr val="BFCDE4"/>
              </a:solidFill>
              <a:latin typeface="Calibri"/>
              <a:ea typeface="+mn-ea"/>
              <a:cs typeface="Calibri"/>
            </a:endParaRPr>
          </a:p>
        </xdr:txBody>
      </xdr:sp>
      <xdr:sp macro="" textlink="Processing!H103">
        <xdr:nvSpPr>
          <xdr:cNvPr id="98" name="TextBox 97">
            <a:extLst>
              <a:ext uri="{FF2B5EF4-FFF2-40B4-BE49-F238E27FC236}">
                <a16:creationId xmlns:a16="http://schemas.microsoft.com/office/drawing/2014/main" id="{5D76954C-0C36-E5CF-A635-3FC9FD425852}"/>
              </a:ext>
            </a:extLst>
          </xdr:cNvPr>
          <xdr:cNvSpPr txBox="1"/>
        </xdr:nvSpPr>
        <xdr:spPr>
          <a:xfrm>
            <a:off x="9296981" y="7773299"/>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1BBF2F-0DFF-4487-8235-D109CD8BE980}" type="TxLink">
              <a:rPr lang="en-US" sz="1100" b="0" i="0" u="none" strike="noStrike">
                <a:solidFill>
                  <a:srgbClr val="BFCDE4"/>
                </a:solidFill>
                <a:latin typeface="Calibri"/>
                <a:ea typeface="+mn-ea"/>
                <a:cs typeface="Calibri"/>
              </a:rPr>
              <a:pPr marL="0" indent="0" algn="l"/>
              <a:t>Drawdown</a:t>
            </a:fld>
            <a:endParaRPr lang="ru-RU" sz="1100" b="0" i="0" u="none" strike="noStrike">
              <a:solidFill>
                <a:srgbClr val="BFCDE4"/>
              </a:solidFill>
              <a:latin typeface="Calibri"/>
              <a:ea typeface="+mn-ea"/>
              <a:cs typeface="Calibri"/>
            </a:endParaRPr>
          </a:p>
        </xdr:txBody>
      </xdr:sp>
      <xdr:sp macro="" textlink="">
        <xdr:nvSpPr>
          <xdr:cNvPr id="99" name="Oval 98">
            <a:extLst>
              <a:ext uri="{FF2B5EF4-FFF2-40B4-BE49-F238E27FC236}">
                <a16:creationId xmlns:a16="http://schemas.microsoft.com/office/drawing/2014/main" id="{E9873BA1-A963-F1F2-CBA6-D3F0F4BDEC78}"/>
              </a:ext>
            </a:extLst>
          </xdr:cNvPr>
          <xdr:cNvSpPr/>
        </xdr:nvSpPr>
        <xdr:spPr>
          <a:xfrm>
            <a:off x="9126070" y="7548282"/>
            <a:ext cx="144000" cy="144000"/>
          </a:xfrm>
          <a:prstGeom prst="ellipse">
            <a:avLst/>
          </a:prstGeom>
          <a:gradFill>
            <a:gsLst>
              <a:gs pos="0">
                <a:srgbClr val="7CF89B"/>
              </a:gs>
              <a:gs pos="100000">
                <a:srgbClr val="20D323"/>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0" name="Oval 99">
            <a:extLst>
              <a:ext uri="{FF2B5EF4-FFF2-40B4-BE49-F238E27FC236}">
                <a16:creationId xmlns:a16="http://schemas.microsoft.com/office/drawing/2014/main" id="{1080188B-1D43-C77D-EE39-9DB0183F89F0}"/>
              </a:ext>
            </a:extLst>
          </xdr:cNvPr>
          <xdr:cNvSpPr/>
        </xdr:nvSpPr>
        <xdr:spPr>
          <a:xfrm>
            <a:off x="9108140" y="8005482"/>
            <a:ext cx="144000" cy="144000"/>
          </a:xfrm>
          <a:prstGeom prst="ellipse">
            <a:avLst/>
          </a:prstGeom>
          <a:solidFill>
            <a:srgbClr val="FE2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125501</xdr:colOff>
      <xdr:row>9</xdr:row>
      <xdr:rowOff>44823</xdr:rowOff>
    </xdr:from>
    <xdr:to>
      <xdr:col>20</xdr:col>
      <xdr:colOff>471101</xdr:colOff>
      <xdr:row>27</xdr:row>
      <xdr:rowOff>71719</xdr:rowOff>
    </xdr:to>
    <xdr:grpSp>
      <xdr:nvGrpSpPr>
        <xdr:cNvPr id="20" name="Group 19">
          <a:extLst>
            <a:ext uri="{FF2B5EF4-FFF2-40B4-BE49-F238E27FC236}">
              <a16:creationId xmlns:a16="http://schemas.microsoft.com/office/drawing/2014/main" id="{F850FD62-15FE-D853-08BD-5CDB3E63FCEF}"/>
            </a:ext>
          </a:extLst>
        </xdr:cNvPr>
        <xdr:cNvGrpSpPr/>
      </xdr:nvGrpSpPr>
      <xdr:grpSpPr>
        <a:xfrm>
          <a:off x="6656930" y="2630180"/>
          <a:ext cx="5689496" cy="3366831"/>
          <a:chOff x="6831101" y="2581835"/>
          <a:chExt cx="5832000" cy="3254190"/>
        </a:xfrm>
      </xdr:grpSpPr>
      <xdr:graphicFrame macro="">
        <xdr:nvGraphicFramePr>
          <xdr:cNvPr id="22" name="Chart 21">
            <a:extLst>
              <a:ext uri="{FF2B5EF4-FFF2-40B4-BE49-F238E27FC236}">
                <a16:creationId xmlns:a16="http://schemas.microsoft.com/office/drawing/2014/main" id="{EA79D4D8-2F16-4CC7-ABB5-7159FECADC14}"/>
              </a:ext>
            </a:extLst>
          </xdr:cNvPr>
          <xdr:cNvGraphicFramePr>
            <a:graphicFrameLocks/>
          </xdr:cNvGraphicFramePr>
        </xdr:nvGraphicFramePr>
        <xdr:xfrm>
          <a:off x="6831101" y="2581835"/>
          <a:ext cx="5832000" cy="316800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3A8210DD-A84E-4ED4-82D5-FC18EA79C2BF}"/>
                  </a:ext>
                </a:extLst>
              </xdr:cNvPr>
              <xdr:cNvGraphicFramePr/>
            </xdr:nvGraphicFramePr>
            <xdr:xfrm>
              <a:off x="6875929" y="2653555"/>
              <a:ext cx="5746377" cy="318247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875929" y="2653555"/>
                <a:ext cx="5746377" cy="3182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215155</xdr:colOff>
      <xdr:row>6</xdr:row>
      <xdr:rowOff>45718</xdr:rowOff>
    </xdr:from>
    <xdr:to>
      <xdr:col>19</xdr:col>
      <xdr:colOff>350746</xdr:colOff>
      <xdr:row>9</xdr:row>
      <xdr:rowOff>106677</xdr:rowOff>
    </xdr:to>
    <xdr:sp macro="" textlink="Processing!E101">
      <xdr:nvSpPr>
        <xdr:cNvPr id="70" name="TextBox 69">
          <a:extLst>
            <a:ext uri="{FF2B5EF4-FFF2-40B4-BE49-F238E27FC236}">
              <a16:creationId xmlns:a16="http://schemas.microsoft.com/office/drawing/2014/main" id="{A72B6428-8DD3-0B50-EA56-86C2484BF1A4}"/>
            </a:ext>
          </a:extLst>
        </xdr:cNvPr>
        <xdr:cNvSpPr txBox="1"/>
      </xdr:nvSpPr>
      <xdr:spPr>
        <a:xfrm>
          <a:off x="10578355" y="2044847"/>
          <a:ext cx="1354791"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76F4731-F46D-4AAE-B48C-09897E34BEB5}" type="TxLink">
            <a:rPr lang="en-US" sz="1400" b="1" i="0" u="none" strike="noStrike">
              <a:solidFill>
                <a:srgbClr val="C4FEF9"/>
              </a:solidFill>
              <a:latin typeface="Calibri"/>
              <a:ea typeface="+mn-ea"/>
              <a:cs typeface="Calibri"/>
            </a:rPr>
            <a:pPr marL="0" indent="0" algn="r"/>
            <a:t> $89,000 </a:t>
          </a:fld>
          <a:endParaRPr lang="ru-RU" sz="1400" b="1" i="0" u="none" strike="noStrike">
            <a:solidFill>
              <a:srgbClr val="C4FEF9"/>
            </a:solidFill>
            <a:latin typeface="Calibri"/>
            <a:ea typeface="+mn-ea"/>
            <a:cs typeface="Calibri"/>
          </a:endParaRPr>
        </a:p>
      </xdr:txBody>
    </xdr:sp>
    <xdr:clientData/>
  </xdr:twoCellAnchor>
  <xdr:twoCellAnchor>
    <xdr:from>
      <xdr:col>19</xdr:col>
      <xdr:colOff>215153</xdr:colOff>
      <xdr:row>6</xdr:row>
      <xdr:rowOff>45718</xdr:rowOff>
    </xdr:from>
    <xdr:to>
      <xdr:col>20</xdr:col>
      <xdr:colOff>395568</xdr:colOff>
      <xdr:row>9</xdr:row>
      <xdr:rowOff>106677</xdr:rowOff>
    </xdr:to>
    <xdr:sp macro="" textlink="Processing!D101">
      <xdr:nvSpPr>
        <xdr:cNvPr id="71" name="TextBox 70">
          <a:extLst>
            <a:ext uri="{FF2B5EF4-FFF2-40B4-BE49-F238E27FC236}">
              <a16:creationId xmlns:a16="http://schemas.microsoft.com/office/drawing/2014/main" id="{FCEDF035-088A-863B-28D2-B9706F8C9993}"/>
            </a:ext>
          </a:extLst>
        </xdr:cNvPr>
        <xdr:cNvSpPr txBox="1"/>
      </xdr:nvSpPr>
      <xdr:spPr>
        <a:xfrm>
          <a:off x="11797553" y="2044847"/>
          <a:ext cx="790015"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DAB044C-E88D-4315-9BFD-4E8F54B26500}" type="TxLink">
            <a:rPr lang="en-US" sz="1400" b="1" i="0" u="none" strike="noStrike">
              <a:solidFill>
                <a:srgbClr val="C4FEF9"/>
              </a:solidFill>
              <a:latin typeface="Calibri"/>
              <a:ea typeface="+mn-ea"/>
              <a:cs typeface="Calibri"/>
            </a:rPr>
            <a:pPr marL="0" indent="0" algn="r"/>
            <a:t>-23,9%</a:t>
          </a:fld>
          <a:endParaRPr lang="ru-RU" sz="1400" b="1" i="0" u="none" strike="noStrike">
            <a:solidFill>
              <a:srgbClr val="C4FEF9"/>
            </a:solidFill>
            <a:latin typeface="Calibri"/>
            <a:ea typeface="+mn-ea"/>
            <a:cs typeface="Calibri"/>
          </a:endParaRPr>
        </a:p>
      </xdr:txBody>
    </xdr:sp>
    <xdr:clientData/>
  </xdr:twoCellAnchor>
  <xdr:twoCellAnchor>
    <xdr:from>
      <xdr:col>7</xdr:col>
      <xdr:colOff>71719</xdr:colOff>
      <xdr:row>21</xdr:row>
      <xdr:rowOff>126401</xdr:rowOff>
    </xdr:from>
    <xdr:to>
      <xdr:col>9</xdr:col>
      <xdr:colOff>207310</xdr:colOff>
      <xdr:row>25</xdr:row>
      <xdr:rowOff>8066</xdr:rowOff>
    </xdr:to>
    <xdr:sp macro="" textlink="Processing!I16">
      <xdr:nvSpPr>
        <xdr:cNvPr id="72" name="TextBox 71">
          <a:extLst>
            <a:ext uri="{FF2B5EF4-FFF2-40B4-BE49-F238E27FC236}">
              <a16:creationId xmlns:a16="http://schemas.microsoft.com/office/drawing/2014/main" id="{9F575F42-01E2-8B6C-AA6F-C34DF5D89CBB}"/>
            </a:ext>
          </a:extLst>
        </xdr:cNvPr>
        <xdr:cNvSpPr txBox="1"/>
      </xdr:nvSpPr>
      <xdr:spPr>
        <a:xfrm>
          <a:off x="4338919" y="4814942"/>
          <a:ext cx="1354791"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C24079-5FBD-4C3A-9CB5-ACA0782D21A3}" type="TxLink">
            <a:rPr lang="en-US" sz="1200" b="0" i="0" u="none" strike="noStrike">
              <a:solidFill>
                <a:schemeClr val="bg1"/>
              </a:solidFill>
              <a:latin typeface="Calibri"/>
              <a:ea typeface="+mn-ea"/>
              <a:cs typeface="Calibri"/>
            </a:rPr>
            <a:pPr marL="0" indent="0" algn="ctr"/>
            <a:t> $89,000 </a:t>
          </a:fld>
          <a:endParaRPr lang="ru-RU" sz="1400" b="0" i="0" u="none" strike="noStrike">
            <a:solidFill>
              <a:schemeClr val="bg1"/>
            </a:solidFill>
            <a:latin typeface="Calibri"/>
            <a:ea typeface="+mn-ea"/>
            <a:cs typeface="Calibri"/>
          </a:endParaRPr>
        </a:p>
      </xdr:txBody>
    </xdr:sp>
    <xdr:clientData/>
  </xdr:twoCellAnchor>
  <xdr:twoCellAnchor>
    <xdr:from>
      <xdr:col>17</xdr:col>
      <xdr:colOff>44824</xdr:colOff>
      <xdr:row>6</xdr:row>
      <xdr:rowOff>45718</xdr:rowOff>
    </xdr:from>
    <xdr:to>
      <xdr:col>18</xdr:col>
      <xdr:colOff>81804</xdr:colOff>
      <xdr:row>9</xdr:row>
      <xdr:rowOff>106677</xdr:rowOff>
    </xdr:to>
    <xdr:sp macro="" textlink="Processing!D102">
      <xdr:nvSpPr>
        <xdr:cNvPr id="23" name="TextBox 22">
          <a:extLst>
            <a:ext uri="{FF2B5EF4-FFF2-40B4-BE49-F238E27FC236}">
              <a16:creationId xmlns:a16="http://schemas.microsoft.com/office/drawing/2014/main" id="{96BDD9F7-CECB-2FAD-9A06-1C34975C32E3}"/>
            </a:ext>
          </a:extLst>
        </xdr:cNvPr>
        <xdr:cNvSpPr txBox="1"/>
      </xdr:nvSpPr>
      <xdr:spPr>
        <a:xfrm>
          <a:off x="10408024" y="2044847"/>
          <a:ext cx="64658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2848632-C2C5-4D28-A1DA-56270B84F01C}" type="TxLink">
            <a:rPr lang="en-US" sz="1400" b="1" i="0" u="none" strike="noStrike">
              <a:solidFill>
                <a:schemeClr val="bg1"/>
              </a:solidFill>
              <a:latin typeface="Calibri"/>
              <a:ea typeface="+mn-ea"/>
              <a:cs typeface="Calibri"/>
            </a:rPr>
            <a:pPr marL="0" indent="0" algn="r"/>
            <a:t>TVL</a:t>
          </a:fld>
          <a:endParaRPr lang="ru-RU" sz="1400" b="1" i="0" u="none" strike="noStrike">
            <a:solidFill>
              <a:schemeClr val="bg1"/>
            </a:solidFill>
            <a:latin typeface="Calibri"/>
            <a:ea typeface="+mn-ea"/>
            <a:cs typeface="Calibri"/>
          </a:endParaRPr>
        </a:p>
      </xdr:txBody>
    </xdr:sp>
    <xdr:clientData/>
  </xdr:twoCellAnchor>
  <xdr:twoCellAnchor>
    <xdr:from>
      <xdr:col>14</xdr:col>
      <xdr:colOff>591670</xdr:colOff>
      <xdr:row>6</xdr:row>
      <xdr:rowOff>45718</xdr:rowOff>
    </xdr:from>
    <xdr:to>
      <xdr:col>16</xdr:col>
      <xdr:colOff>19050</xdr:colOff>
      <xdr:row>9</xdr:row>
      <xdr:rowOff>106677</xdr:rowOff>
    </xdr:to>
    <xdr:sp macro="" textlink="Processing!C101">
      <xdr:nvSpPr>
        <xdr:cNvPr id="73" name="TextBox 72">
          <a:extLst>
            <a:ext uri="{FF2B5EF4-FFF2-40B4-BE49-F238E27FC236}">
              <a16:creationId xmlns:a16="http://schemas.microsoft.com/office/drawing/2014/main" id="{64CC4E40-0C57-43EB-F226-778D2D991A11}"/>
            </a:ext>
          </a:extLst>
        </xdr:cNvPr>
        <xdr:cNvSpPr txBox="1"/>
      </xdr:nvSpPr>
      <xdr:spPr>
        <a:xfrm>
          <a:off x="9126070" y="2044847"/>
          <a:ext cx="64658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66E7E9-A6B4-4D7A-8ECE-750805D0647F}" type="TxLink">
            <a:rPr lang="en-US" sz="1400" b="1" i="0" u="none" strike="noStrike">
              <a:solidFill>
                <a:srgbClr val="FF8A80"/>
              </a:solidFill>
              <a:latin typeface="Calibri"/>
              <a:ea typeface="+mn-ea"/>
              <a:cs typeface="Calibri"/>
            </a:rPr>
            <a:pPr marL="0" indent="0" algn="r"/>
            <a:t>-16%</a:t>
          </a:fld>
          <a:endParaRPr lang="ru-RU" sz="1400" b="1" i="0" u="none" strike="noStrike">
            <a:solidFill>
              <a:srgbClr val="FF8A80"/>
            </a:solidFill>
            <a:latin typeface="Calibri"/>
            <a:ea typeface="+mn-ea"/>
            <a:cs typeface="Calibri"/>
          </a:endParaRPr>
        </a:p>
      </xdr:txBody>
    </xdr:sp>
    <xdr:clientData/>
  </xdr:twoCellAnchor>
  <xdr:twoCellAnchor>
    <xdr:from>
      <xdr:col>14</xdr:col>
      <xdr:colOff>591670</xdr:colOff>
      <xdr:row>6</xdr:row>
      <xdr:rowOff>45718</xdr:rowOff>
    </xdr:from>
    <xdr:to>
      <xdr:col>16</xdr:col>
      <xdr:colOff>19050</xdr:colOff>
      <xdr:row>9</xdr:row>
      <xdr:rowOff>106677</xdr:rowOff>
    </xdr:to>
    <xdr:sp macro="" textlink="Processing!C100">
      <xdr:nvSpPr>
        <xdr:cNvPr id="74" name="TextBox 73">
          <a:extLst>
            <a:ext uri="{FF2B5EF4-FFF2-40B4-BE49-F238E27FC236}">
              <a16:creationId xmlns:a16="http://schemas.microsoft.com/office/drawing/2014/main" id="{F5F51DB0-DC5A-923F-CDBC-23EA06CC0569}"/>
            </a:ext>
          </a:extLst>
        </xdr:cNvPr>
        <xdr:cNvSpPr txBox="1"/>
      </xdr:nvSpPr>
      <xdr:spPr>
        <a:xfrm>
          <a:off x="9126070" y="2044847"/>
          <a:ext cx="64658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52898DE-E5C9-4B3C-A9D3-4CF2C22EF58F}" type="TxLink">
            <a:rPr lang="en-US" sz="1400" b="1" i="0" u="none" strike="noStrike">
              <a:solidFill>
                <a:srgbClr val="7CF89B"/>
              </a:solidFill>
              <a:latin typeface="Calibri"/>
              <a:ea typeface="+mn-ea"/>
              <a:cs typeface="Calibri"/>
            </a:rPr>
            <a:pPr marL="0" indent="0" algn="r"/>
            <a:t> </a:t>
          </a:fld>
          <a:endParaRPr lang="ru-RU" sz="1400" b="1" i="0" u="none" strike="noStrike">
            <a:solidFill>
              <a:srgbClr val="7CF89B"/>
            </a:solidFill>
            <a:latin typeface="Calibri"/>
            <a:ea typeface="+mn-ea"/>
            <a:cs typeface="Calibri"/>
          </a:endParaRPr>
        </a:p>
      </xdr:txBody>
    </xdr:sp>
    <xdr:clientData/>
  </xdr:twoCellAnchor>
  <xdr:twoCellAnchor>
    <xdr:from>
      <xdr:col>10</xdr:col>
      <xdr:colOff>547104</xdr:colOff>
      <xdr:row>6</xdr:row>
      <xdr:rowOff>45718</xdr:rowOff>
    </xdr:from>
    <xdr:to>
      <xdr:col>13</xdr:col>
      <xdr:colOff>242906</xdr:colOff>
      <xdr:row>9</xdr:row>
      <xdr:rowOff>106677</xdr:rowOff>
    </xdr:to>
    <xdr:sp macro="" textlink="Processing!B102">
      <xdr:nvSpPr>
        <xdr:cNvPr id="75" name="TextBox 74">
          <a:extLst>
            <a:ext uri="{FF2B5EF4-FFF2-40B4-BE49-F238E27FC236}">
              <a16:creationId xmlns:a16="http://schemas.microsoft.com/office/drawing/2014/main" id="{9461DBB2-EDF1-E2EA-0F0C-CE5EF412C8CF}"/>
            </a:ext>
          </a:extLst>
        </xdr:cNvPr>
        <xdr:cNvSpPr txBox="1"/>
      </xdr:nvSpPr>
      <xdr:spPr>
        <a:xfrm>
          <a:off x="6643104" y="2044847"/>
          <a:ext cx="152460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99A7C0-B032-40F3-9078-D47F3526439E}" type="TxLink">
            <a:rPr lang="en-US" sz="1400" b="1" i="0" u="none" strike="noStrike">
              <a:solidFill>
                <a:schemeClr val="bg1"/>
              </a:solidFill>
              <a:latin typeface="Calibri"/>
              <a:ea typeface="+mn-ea"/>
              <a:cs typeface="Calibri"/>
            </a:rPr>
            <a:pPr marL="0" indent="0" algn="r"/>
            <a:t>Price Change</a:t>
          </a:fld>
          <a:endParaRPr lang="ru-RU" sz="1400" b="1" i="0" u="none" strike="noStrike">
            <a:solidFill>
              <a:schemeClr val="bg1"/>
            </a:solidFill>
            <a:latin typeface="Calibri"/>
            <a:ea typeface="+mn-ea"/>
            <a:cs typeface="Calibri"/>
          </a:endParaRPr>
        </a:p>
      </xdr:txBody>
    </xdr:sp>
    <xdr:clientData/>
  </xdr:twoCellAnchor>
  <xdr:twoCellAnchor>
    <xdr:from>
      <xdr:col>12</xdr:col>
      <xdr:colOff>278161</xdr:colOff>
      <xdr:row>6</xdr:row>
      <xdr:rowOff>45718</xdr:rowOff>
    </xdr:from>
    <xdr:to>
      <xdr:col>14</xdr:col>
      <xdr:colOff>583563</xdr:colOff>
      <xdr:row>9</xdr:row>
      <xdr:rowOff>106677</xdr:rowOff>
    </xdr:to>
    <xdr:sp macro="" textlink="Processing!B101">
      <xdr:nvSpPr>
        <xdr:cNvPr id="76" name="TextBox 75">
          <a:extLst>
            <a:ext uri="{FF2B5EF4-FFF2-40B4-BE49-F238E27FC236}">
              <a16:creationId xmlns:a16="http://schemas.microsoft.com/office/drawing/2014/main" id="{9B3565D4-ADE3-6DD2-3C8F-078709255D8C}"/>
            </a:ext>
          </a:extLst>
        </xdr:cNvPr>
        <xdr:cNvSpPr txBox="1"/>
      </xdr:nvSpPr>
      <xdr:spPr>
        <a:xfrm>
          <a:off x="7593361" y="2044847"/>
          <a:ext cx="152460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3208355-C7B0-4EA2-8D37-6A413A3F73FA}" type="TxLink">
            <a:rPr lang="en-US" sz="1400" b="1" i="0" u="none" strike="noStrike">
              <a:solidFill>
                <a:srgbClr val="BFCDE4"/>
              </a:solidFill>
              <a:latin typeface="Calibri"/>
              <a:ea typeface="+mn-ea"/>
              <a:cs typeface="Calibri"/>
            </a:rPr>
            <a:pPr marL="0" indent="0" algn="r"/>
            <a:t> $-17,000 </a:t>
          </a:fld>
          <a:endParaRPr lang="ru-RU" sz="1400" b="1" i="0" u="none" strike="noStrike">
            <a:solidFill>
              <a:srgbClr val="BFCDE4"/>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77" name="Day 8">
              <a:extLst>
                <a:ext uri="{FF2B5EF4-FFF2-40B4-BE49-F238E27FC236}">
                  <a16:creationId xmlns:a16="http://schemas.microsoft.com/office/drawing/2014/main" id="{ADDF50F2-C58C-4CF8-8905-06D1BFE4AB9E}"/>
                </a:ext>
              </a:extLst>
            </xdr:cNvPr>
            <xdr:cNvGraphicFramePr/>
          </xdr:nvGraphicFramePr>
          <xdr:xfrm>
            <a:off x="0" y="0"/>
            <a:ext cx="0" cy="0"/>
          </xdr:xfrm>
          <a:graphic>
            <a:graphicData uri="http://schemas.microsoft.com/office/drawing/2010/slicer">
              <sle:slicer xmlns:sle="http://schemas.microsoft.com/office/drawing/2010/slicer" name="Day 8"/>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520204</xdr:colOff>
      <xdr:row>6</xdr:row>
      <xdr:rowOff>45718</xdr:rowOff>
    </xdr:from>
    <xdr:to>
      <xdr:col>9</xdr:col>
      <xdr:colOff>216006</xdr:colOff>
      <xdr:row>9</xdr:row>
      <xdr:rowOff>106677</xdr:rowOff>
    </xdr:to>
    <xdr:sp macro="" textlink="Processing!O25">
      <xdr:nvSpPr>
        <xdr:cNvPr id="79" name="TextBox 78">
          <a:extLst>
            <a:ext uri="{FF2B5EF4-FFF2-40B4-BE49-F238E27FC236}">
              <a16:creationId xmlns:a16="http://schemas.microsoft.com/office/drawing/2014/main" id="{4C61FC19-12F0-C32D-C340-FF65A51F27DB}"/>
            </a:ext>
          </a:extLst>
        </xdr:cNvPr>
        <xdr:cNvSpPr txBox="1"/>
      </xdr:nvSpPr>
      <xdr:spPr>
        <a:xfrm>
          <a:off x="4177804" y="2044847"/>
          <a:ext cx="152460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A3CC2B0-003A-471A-9628-8F9AED468A45}" type="TxLink">
            <a:rPr lang="en-US" sz="1400" b="1" i="0" u="none" strike="noStrike">
              <a:solidFill>
                <a:schemeClr val="bg1"/>
              </a:solidFill>
              <a:latin typeface="Calibri"/>
              <a:ea typeface="+mn-ea"/>
              <a:cs typeface="Calibri"/>
            </a:rPr>
            <a:pPr marL="0" indent="0" algn="r"/>
            <a:t>Start Price</a:t>
          </a:fld>
          <a:endParaRPr lang="ru-RU" sz="1400" b="1" i="0" u="none" strike="noStrike">
            <a:solidFill>
              <a:schemeClr val="bg1"/>
            </a:solidFill>
            <a:latin typeface="Calibri"/>
            <a:ea typeface="+mn-ea"/>
            <a:cs typeface="Calibri"/>
          </a:endParaRPr>
        </a:p>
      </xdr:txBody>
    </xdr:sp>
    <xdr:clientData/>
  </xdr:twoCellAnchor>
  <xdr:twoCellAnchor>
    <xdr:from>
      <xdr:col>8</xdr:col>
      <xdr:colOff>161621</xdr:colOff>
      <xdr:row>6</xdr:row>
      <xdr:rowOff>45718</xdr:rowOff>
    </xdr:from>
    <xdr:to>
      <xdr:col>10</xdr:col>
      <xdr:colOff>467023</xdr:colOff>
      <xdr:row>9</xdr:row>
      <xdr:rowOff>106677</xdr:rowOff>
    </xdr:to>
    <xdr:sp macro="" textlink="Processing!O56">
      <xdr:nvSpPr>
        <xdr:cNvPr id="80" name="TextBox 79">
          <a:extLst>
            <a:ext uri="{FF2B5EF4-FFF2-40B4-BE49-F238E27FC236}">
              <a16:creationId xmlns:a16="http://schemas.microsoft.com/office/drawing/2014/main" id="{ABF5DA26-43CF-1984-84C7-17A10F328787}"/>
            </a:ext>
          </a:extLst>
        </xdr:cNvPr>
        <xdr:cNvSpPr txBox="1"/>
      </xdr:nvSpPr>
      <xdr:spPr>
        <a:xfrm>
          <a:off x="5038421" y="2044847"/>
          <a:ext cx="152460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4D872A1-3AC9-49BA-8210-CC391C4326D6}" type="TxLink">
            <a:rPr lang="en-US" sz="1400" b="1" i="0" u="none" strike="noStrike">
              <a:solidFill>
                <a:srgbClr val="7CF89B"/>
              </a:solidFill>
              <a:latin typeface="Calibri"/>
              <a:ea typeface="+mn-ea"/>
              <a:cs typeface="Calibri"/>
            </a:rPr>
            <a:pPr marL="0" indent="0" algn="r"/>
            <a:t> $-   </a:t>
          </a:fld>
          <a:endParaRPr lang="ru-RU" sz="1400" b="1" i="0" u="none" strike="noStrike">
            <a:solidFill>
              <a:srgbClr val="7CF89B"/>
            </a:solidFill>
            <a:latin typeface="Calibri"/>
            <a:ea typeface="+mn-ea"/>
            <a:cs typeface="Calibri"/>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6B38A274-3850-4BC5-B555-E23A9B2FD0D1}"/>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79275437-B081-4902-A546-F146BD1FBE51}"/>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127514FB-6BDF-49BD-B913-A95759855223}"/>
            </a:ext>
          </a:extLst>
        </xdr:cNvPr>
        <xdr:cNvSpPr/>
      </xdr:nvSpPr>
      <xdr:spPr>
        <a:xfrm>
          <a:off x="2545976" y="1997784"/>
          <a:ext cx="10309412" cy="4370061"/>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E06AFD36-3CA7-4DF7-9D90-295C1FF152BA}"/>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6" name="Rectangle: Rounded Corners 5">
          <a:extLst>
            <a:ext uri="{FF2B5EF4-FFF2-40B4-BE49-F238E27FC236}">
              <a16:creationId xmlns:a16="http://schemas.microsoft.com/office/drawing/2014/main" id="{0A6145F0-87AA-4779-A777-74507D611CB4}"/>
            </a:ext>
          </a:extLst>
        </xdr:cNvPr>
        <xdr:cNvSpPr/>
      </xdr:nvSpPr>
      <xdr:spPr>
        <a:xfrm>
          <a:off x="2545976" y="6635204"/>
          <a:ext cx="10310400" cy="2570202"/>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7FEFEAC7-1F82-411C-ACCF-7D1E910C3C0E}"/>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22F06751-2BC7-4FFD-BEEA-30CFCEF30B62}"/>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67631AC8-1535-4FE3-BF94-F48898E22298}"/>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8E3EBB7F-D29A-F7A1-FB40-E42E7FBFC3F7}"/>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57C7BD52-A5A7-EAA6-1FBF-5CD434FCD084}"/>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937BA62E-7C7A-A98A-9851-4981E98BE05C}"/>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331B317A-BFF8-446F-BBA1-A5CAA44403C0}"/>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95871EF9-2941-24A1-4C36-1DDD2F30C979}"/>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FD4E9A58-8D3E-1B91-C2B7-86C9795C95DA}"/>
              </a:ext>
            </a:extLst>
          </xdr:cNvPr>
          <xdr:cNvSpPr/>
        </xdr:nvSpPr>
        <xdr:spPr>
          <a:xfrm rot="18324177">
            <a:off x="14829219" y="190232"/>
            <a:ext cx="942318" cy="930488"/>
          </a:xfrm>
          <a:prstGeom prst="ellipse">
            <a:avLst/>
          </a:pr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12">
              <a:extLst>
                <a:ext uri="{FF2B5EF4-FFF2-40B4-BE49-F238E27FC236}">
                  <a16:creationId xmlns:a16="http://schemas.microsoft.com/office/drawing/2014/main" id="{DA115FAB-7941-49EE-93E8-647C638D7A8C}"/>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349616</xdr:colOff>
      <xdr:row>6</xdr:row>
      <xdr:rowOff>116543</xdr:rowOff>
    </xdr:from>
    <xdr:to>
      <xdr:col>15</xdr:col>
      <xdr:colOff>298814</xdr:colOff>
      <xdr:row>37</xdr:row>
      <xdr:rowOff>14343</xdr:rowOff>
    </xdr:to>
    <xdr:grpSp>
      <xdr:nvGrpSpPr>
        <xdr:cNvPr id="92" name="Group 91">
          <a:extLst>
            <a:ext uri="{FF2B5EF4-FFF2-40B4-BE49-F238E27FC236}">
              <a16:creationId xmlns:a16="http://schemas.microsoft.com/office/drawing/2014/main" id="{1C9A23F6-77B0-0FBD-2433-C55C0B10E4EB}"/>
            </a:ext>
          </a:extLst>
        </xdr:cNvPr>
        <xdr:cNvGrpSpPr/>
      </xdr:nvGrpSpPr>
      <xdr:grpSpPr>
        <a:xfrm>
          <a:off x="349616" y="2145244"/>
          <a:ext cx="8855692" cy="5649911"/>
          <a:chOff x="349616" y="2115672"/>
          <a:chExt cx="9093198" cy="5455918"/>
        </a:xfrm>
      </xdr:grpSpPr>
      <xdr:sp macro="" textlink="">
        <xdr:nvSpPr>
          <xdr:cNvPr id="91" name="Oval 90">
            <a:extLst>
              <a:ext uri="{FF2B5EF4-FFF2-40B4-BE49-F238E27FC236}">
                <a16:creationId xmlns:a16="http://schemas.microsoft.com/office/drawing/2014/main" id="{0499A7F2-9BD0-46A7-9775-19CCD7606F58}"/>
              </a:ext>
            </a:extLst>
          </xdr:cNvPr>
          <xdr:cNvSpPr/>
        </xdr:nvSpPr>
        <xdr:spPr>
          <a:xfrm>
            <a:off x="4563035" y="4778187"/>
            <a:ext cx="928800" cy="928800"/>
          </a:xfrm>
          <a:prstGeom prst="ellipse">
            <a:avLst/>
          </a:prstGeom>
          <a:solidFill>
            <a:srgbClr val="DABEF7">
              <a:alpha val="15000"/>
            </a:srgbClr>
          </a:solidFill>
          <a:ln>
            <a:solidFill>
              <a:schemeClr val="tx1">
                <a:lumMod val="85000"/>
                <a:lumOff val="15000"/>
                <a:alpha val="2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5" name="Rectangle 74">
            <a:extLst>
              <a:ext uri="{FF2B5EF4-FFF2-40B4-BE49-F238E27FC236}">
                <a16:creationId xmlns:a16="http://schemas.microsoft.com/office/drawing/2014/main" id="{9570CAEA-A0AB-365F-F556-D8C0E3372EDA}"/>
              </a:ext>
            </a:extLst>
          </xdr:cNvPr>
          <xdr:cNvSpPr/>
        </xdr:nvSpPr>
        <xdr:spPr>
          <a:xfrm>
            <a:off x="3818963" y="5244354"/>
            <a:ext cx="2419700" cy="753927"/>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76" name="Chart 75">
            <a:extLst>
              <a:ext uri="{FF2B5EF4-FFF2-40B4-BE49-F238E27FC236}">
                <a16:creationId xmlns:a16="http://schemas.microsoft.com/office/drawing/2014/main" id="{597A4C55-2D27-A6C2-F899-5EBECAB3DA69}"/>
              </a:ext>
            </a:extLst>
          </xdr:cNvPr>
          <xdr:cNvGraphicFramePr>
            <a:graphicFrameLocks/>
          </xdr:cNvGraphicFramePr>
        </xdr:nvGraphicFramePr>
        <xdr:xfrm>
          <a:off x="349616" y="2115672"/>
          <a:ext cx="9093198" cy="545591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385036</xdr:colOff>
      <xdr:row>6</xdr:row>
      <xdr:rowOff>27788</xdr:rowOff>
    </xdr:from>
    <xdr:to>
      <xdr:col>7</xdr:col>
      <xdr:colOff>320236</xdr:colOff>
      <xdr:row>9</xdr:row>
      <xdr:rowOff>88747</xdr:rowOff>
    </xdr:to>
    <xdr:sp macro="" textlink="Processing!A101">
      <xdr:nvSpPr>
        <xdr:cNvPr id="17" name="TextBox 16">
          <a:extLst>
            <a:ext uri="{FF2B5EF4-FFF2-40B4-BE49-F238E27FC236}">
              <a16:creationId xmlns:a16="http://schemas.microsoft.com/office/drawing/2014/main" id="{AB72A14D-9A56-4670-8BEF-4B85457950EB}"/>
            </a:ext>
          </a:extLst>
        </xdr:cNvPr>
        <xdr:cNvSpPr txBox="1"/>
      </xdr:nvSpPr>
      <xdr:spPr>
        <a:xfrm>
          <a:off x="2823436" y="2047088"/>
          <a:ext cx="1764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BC46D4-0D4F-4283-8C71-34B6363FC8AC}" type="TxLink">
            <a:rPr lang="en-US" sz="1400" b="1" i="0" u="none" strike="noStrike">
              <a:solidFill>
                <a:schemeClr val="tx1">
                  <a:lumMod val="65000"/>
                  <a:lumOff val="35000"/>
                </a:schemeClr>
              </a:solidFill>
              <a:latin typeface="Calibri"/>
              <a:ea typeface="+mn-ea"/>
              <a:cs typeface="Calibri"/>
            </a:rPr>
            <a:pPr marL="0" indent="0" algn="l"/>
            <a:t>Investment Portfolio</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18</xdr:row>
      <xdr:rowOff>106545</xdr:rowOff>
    </xdr:from>
    <xdr:to>
      <xdr:col>3</xdr:col>
      <xdr:colOff>518160</xdr:colOff>
      <xdr:row>21</xdr:row>
      <xdr:rowOff>26145</xdr:rowOff>
    </xdr:to>
    <xdr:sp macro="" textlink="">
      <xdr:nvSpPr>
        <xdr:cNvPr id="18" name="Freeform: Shape 17">
          <a:extLst>
            <a:ext uri="{FF2B5EF4-FFF2-40B4-BE49-F238E27FC236}">
              <a16:creationId xmlns:a16="http://schemas.microsoft.com/office/drawing/2014/main" id="{EB26292B-F6B4-4F8C-B353-5574957B2E0D}"/>
            </a:ext>
          </a:extLst>
        </xdr:cNvPr>
        <xdr:cNvSpPr/>
      </xdr:nvSpPr>
      <xdr:spPr>
        <a:xfrm>
          <a:off x="8966" y="4257204"/>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3"/>
          <a:extLst>
            <a:ext uri="{FF2B5EF4-FFF2-40B4-BE49-F238E27FC236}">
              <a16:creationId xmlns:a16="http://schemas.microsoft.com/office/drawing/2014/main" id="{8D77D835-75BA-4044-856C-73EDF82CD25D}"/>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4"/>
          <a:extLst>
            <a:ext uri="{FF2B5EF4-FFF2-40B4-BE49-F238E27FC236}">
              <a16:creationId xmlns:a16="http://schemas.microsoft.com/office/drawing/2014/main" id="{7EE96237-BAD3-4D78-BAED-03B725AF7A7C}"/>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hlinkClick xmlns:r="http://schemas.openxmlformats.org/officeDocument/2006/relationships" r:id="rId5"/>
          <a:extLst>
            <a:ext uri="{FF2B5EF4-FFF2-40B4-BE49-F238E27FC236}">
              <a16:creationId xmlns:a16="http://schemas.microsoft.com/office/drawing/2014/main" id="{7E2E4167-B53E-42FA-8C45-C8AD4470949D}"/>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hlinkClick xmlns:r="http://schemas.openxmlformats.org/officeDocument/2006/relationships" r:id="rId6"/>
          <a:extLst>
            <a:ext uri="{FF2B5EF4-FFF2-40B4-BE49-F238E27FC236}">
              <a16:creationId xmlns:a16="http://schemas.microsoft.com/office/drawing/2014/main" id="{3B67D728-5A94-4CC7-BEFA-F3FC6B6E2DF7}"/>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extLst>
            <a:ext uri="{FF2B5EF4-FFF2-40B4-BE49-F238E27FC236}">
              <a16:creationId xmlns:a16="http://schemas.microsoft.com/office/drawing/2014/main" id="{A414FD27-6064-4196-8E4D-208DCD10E0CF}"/>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hlinkClick xmlns:r="http://schemas.openxmlformats.org/officeDocument/2006/relationships" r:id="rId7"/>
          <a:extLst>
            <a:ext uri="{FF2B5EF4-FFF2-40B4-BE49-F238E27FC236}">
              <a16:creationId xmlns:a16="http://schemas.microsoft.com/office/drawing/2014/main" id="{94192337-EF06-4402-B654-1FCFF18F41A8}"/>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hlinkClick xmlns:r="http://schemas.openxmlformats.org/officeDocument/2006/relationships" r:id="rId8"/>
          <a:extLst>
            <a:ext uri="{FF2B5EF4-FFF2-40B4-BE49-F238E27FC236}">
              <a16:creationId xmlns:a16="http://schemas.microsoft.com/office/drawing/2014/main" id="{A80D8C8D-A6AB-4B22-AD9A-59684FD6F579}"/>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E0D75030-5257-4D71-B706-B195E779BCE6}"/>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C463952D-B468-4C22-9144-13E4E032C353}"/>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C66752CA-3B25-488D-8360-6CC663BED667}"/>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8CE40C20-9D1F-422D-9372-C9661188CE43}"/>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98DE1DA4-0091-43C3-A34A-D76894186557}"/>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DDD6417C-44EB-4DF7-8A91-C7A982B81AAB}"/>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F93234D4-DC16-43D7-83CA-BA42B3964297}"/>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400784</xdr:colOff>
      <xdr:row>5</xdr:row>
      <xdr:rowOff>44823</xdr:rowOff>
    </xdr:to>
    <xdr:grpSp>
      <xdr:nvGrpSpPr>
        <xdr:cNvPr id="33" name="Group 32">
          <a:extLst>
            <a:ext uri="{FF2B5EF4-FFF2-40B4-BE49-F238E27FC236}">
              <a16:creationId xmlns:a16="http://schemas.microsoft.com/office/drawing/2014/main" id="{9AB32031-77B7-4F73-84F0-827A5017D153}"/>
            </a:ext>
          </a:extLst>
        </xdr:cNvPr>
        <xdr:cNvGrpSpPr/>
      </xdr:nvGrpSpPr>
      <xdr:grpSpPr>
        <a:xfrm>
          <a:off x="519952" y="779927"/>
          <a:ext cx="1068364" cy="1108045"/>
          <a:chOff x="0" y="0"/>
          <a:chExt cx="3878600" cy="3794658"/>
        </a:xfrm>
        <a:solidFill>
          <a:schemeClr val="bg1">
            <a:lumMod val="95000"/>
          </a:schemeClr>
        </a:solidFill>
      </xdr:grpSpPr>
      <xdr:sp macro="" textlink="">
        <xdr:nvSpPr>
          <xdr:cNvPr id="34" name="Freeform: Shape 33">
            <a:extLst>
              <a:ext uri="{FF2B5EF4-FFF2-40B4-BE49-F238E27FC236}">
                <a16:creationId xmlns:a16="http://schemas.microsoft.com/office/drawing/2014/main" id="{65634493-D6C8-4085-965A-C2B40C24E70F}"/>
              </a:ext>
            </a:extLst>
          </xdr:cNvPr>
          <xdr:cNvSpPr/>
        </xdr:nvSpPr>
        <xdr:spPr>
          <a:xfrm>
            <a:off x="1251147" y="24810"/>
            <a:ext cx="2627453" cy="2596319"/>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627454"/>
              <a:gd name="connsiteY0" fmla="*/ 2064660 h 2470873"/>
              <a:gd name="connsiteX1" fmla="*/ 677851 w 2627454"/>
              <a:gd name="connsiteY1" fmla="*/ 2470874 h 2470873"/>
              <a:gd name="connsiteX2" fmla="*/ 1475071 w 2627454"/>
              <a:gd name="connsiteY2" fmla="*/ 1760773 h 2470873"/>
              <a:gd name="connsiteX3" fmla="*/ 1314295 w 2627454"/>
              <a:gd name="connsiteY3" fmla="*/ 1472701 h 2470873"/>
              <a:gd name="connsiteX4" fmla="*/ 2533676 w 2627454"/>
              <a:gd name="connsiteY4" fmla="*/ 1010449 h 2470873"/>
              <a:gd name="connsiteX5" fmla="*/ 2526980 w 2627454"/>
              <a:gd name="connsiteY5" fmla="*/ 286930 h 2470873"/>
              <a:gd name="connsiteX6" fmla="*/ 2627454 w 2627454"/>
              <a:gd name="connsiteY6" fmla="*/ 286929 h 2470873"/>
              <a:gd name="connsiteX7" fmla="*/ 2480107 w 2627454"/>
              <a:gd name="connsiteY7" fmla="*/ 0 h 2470873"/>
              <a:gd name="connsiteX8" fmla="*/ 2278988 w 2627454"/>
              <a:gd name="connsiteY8" fmla="*/ 280229 h 2470873"/>
              <a:gd name="connsiteX9" fmla="*/ 2382272 w 2627454"/>
              <a:gd name="connsiteY9" fmla="*/ 283782 h 2470873"/>
              <a:gd name="connsiteX10" fmla="*/ 2366072 w 2627454"/>
              <a:gd name="connsiteY10" fmla="*/ 769275 h 2470873"/>
              <a:gd name="connsiteX11" fmla="*/ 691243 w 2627454"/>
              <a:gd name="connsiteY11" fmla="*/ 1271720 h 2470873"/>
              <a:gd name="connsiteX12" fmla="*/ 912319 w 2627454"/>
              <a:gd name="connsiteY12" fmla="*/ 1673689 h 2470873"/>
              <a:gd name="connsiteX13" fmla="*/ 0 w 2627454"/>
              <a:gd name="connsiteY13" fmla="*/ 2064660 h 2470873"/>
              <a:gd name="connsiteX0" fmla="*/ 0 w 2627454"/>
              <a:gd name="connsiteY0" fmla="*/ 2064660 h 2596317"/>
              <a:gd name="connsiteX1" fmla="*/ 519809 w 2627454"/>
              <a:gd name="connsiteY1" fmla="*/ 2596317 h 2596317"/>
              <a:gd name="connsiteX2" fmla="*/ 1475071 w 2627454"/>
              <a:gd name="connsiteY2" fmla="*/ 1760773 h 2596317"/>
              <a:gd name="connsiteX3" fmla="*/ 1314295 w 2627454"/>
              <a:gd name="connsiteY3" fmla="*/ 1472701 h 2596317"/>
              <a:gd name="connsiteX4" fmla="*/ 2533676 w 2627454"/>
              <a:gd name="connsiteY4" fmla="*/ 1010449 h 2596317"/>
              <a:gd name="connsiteX5" fmla="*/ 2526980 w 2627454"/>
              <a:gd name="connsiteY5" fmla="*/ 286930 h 2596317"/>
              <a:gd name="connsiteX6" fmla="*/ 2627454 w 2627454"/>
              <a:gd name="connsiteY6" fmla="*/ 286929 h 2596317"/>
              <a:gd name="connsiteX7" fmla="*/ 2480107 w 2627454"/>
              <a:gd name="connsiteY7" fmla="*/ 0 h 2596317"/>
              <a:gd name="connsiteX8" fmla="*/ 2278988 w 2627454"/>
              <a:gd name="connsiteY8" fmla="*/ 280229 h 2596317"/>
              <a:gd name="connsiteX9" fmla="*/ 2382272 w 2627454"/>
              <a:gd name="connsiteY9" fmla="*/ 283782 h 2596317"/>
              <a:gd name="connsiteX10" fmla="*/ 2366072 w 2627454"/>
              <a:gd name="connsiteY10" fmla="*/ 769275 h 2596317"/>
              <a:gd name="connsiteX11" fmla="*/ 691243 w 2627454"/>
              <a:gd name="connsiteY11" fmla="*/ 1271720 h 2596317"/>
              <a:gd name="connsiteX12" fmla="*/ 912319 w 2627454"/>
              <a:gd name="connsiteY12" fmla="*/ 1673689 h 2596317"/>
              <a:gd name="connsiteX13" fmla="*/ 0 w 2627454"/>
              <a:gd name="connsiteY13" fmla="*/ 2064660 h 25963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627454" h="2596317">
                <a:moveTo>
                  <a:pt x="0" y="2064660"/>
                </a:moveTo>
                <a:cubicBezTo>
                  <a:pt x="230616" y="2265001"/>
                  <a:pt x="465449" y="2466501"/>
                  <a:pt x="519809" y="2596317"/>
                </a:cubicBezTo>
                <a:lnTo>
                  <a:pt x="1475071" y="1760773"/>
                </a:lnTo>
                <a:lnTo>
                  <a:pt x="1314295" y="1472701"/>
                </a:lnTo>
                <a:cubicBezTo>
                  <a:pt x="1314295" y="1472701"/>
                  <a:pt x="2268472" y="1136105"/>
                  <a:pt x="2533676" y="1010449"/>
                </a:cubicBezTo>
                <a:cubicBezTo>
                  <a:pt x="2555928" y="999906"/>
                  <a:pt x="2526980" y="286930"/>
                  <a:pt x="2526980" y="286930"/>
                </a:cubicBezTo>
                <a:lnTo>
                  <a:pt x="2627454" y="286929"/>
                </a:lnTo>
                <a:lnTo>
                  <a:pt x="2480107" y="0"/>
                </a:lnTo>
                <a:lnTo>
                  <a:pt x="2278988" y="280229"/>
                </a:lnTo>
                <a:lnTo>
                  <a:pt x="2382272" y="283782"/>
                </a:lnTo>
                <a:lnTo>
                  <a:pt x="2366072" y="769275"/>
                </a:lnTo>
                <a:lnTo>
                  <a:pt x="691243" y="1271720"/>
                </a:lnTo>
                <a:lnTo>
                  <a:pt x="912319" y="1673689"/>
                </a:lnTo>
                <a:cubicBezTo>
                  <a:pt x="713575" y="1783105"/>
                  <a:pt x="198744" y="1955244"/>
                  <a:pt x="0" y="206466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0E5B2C40-B23B-66B0-07A3-B261B1E8579E}"/>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708274CC-939B-61A9-871D-8A16E55D8736}"/>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11DF6709-7578-A179-3377-D402CEE70DBF}"/>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822E9BFE-55A3-0AF2-C90F-1D6D6D258AEC}"/>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FDAD9301-D41D-A15E-5BE7-EF39215CA26D}"/>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482E9F4E-AA43-EE1F-89D2-0256482C84B3}"/>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21C2212B-2831-8244-E3E0-57492A6B1D1F}"/>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DDBC8258-208A-4F53-A3F5-8D3CBDA92988}"/>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0542E546-A341-E7A2-4C0C-C08AE0748A70}"/>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02F145C5-A7BD-E955-5F91-56C580B08D2C}"/>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D71230A5-A44E-7E0E-2020-3210104A477F}"/>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87636EC6-97F5-DC54-9929-0ADD27DA1B53}"/>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F4C3E51A-A793-2C82-F2EB-885E54BA16BC}"/>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0CAC9BA3-5C5C-0C14-DF58-5BF20B4DF3DD}"/>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11F9EFFE-F299-991E-D79B-3441E782ECC8}"/>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76BEA9D1-088F-90C9-AD61-80599008C10F}"/>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F228BD14-130A-0744-8022-C22BD5844A3B}"/>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761A8271-8ED1-6A89-64BD-6D097BC4A969}"/>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E8CADE90-9E48-38CB-9730-AB930FD9BCA5}"/>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96A18EBE-20A4-363E-9D22-5CF5A45B39CC}"/>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F4392412-1FA9-45FF-8DD3-9AA843F57B64}"/>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DFBB2D16-5347-4AE8-BAE8-20220ABB1478}"/>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57" name="TextBox 56">
          <a:extLst>
            <a:ext uri="{FF2B5EF4-FFF2-40B4-BE49-F238E27FC236}">
              <a16:creationId xmlns:a16="http://schemas.microsoft.com/office/drawing/2014/main" id="{4B5B821E-8986-41E3-876F-8B8D018A82D7}"/>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tx1">
                  <a:lumMod val="65000"/>
                  <a:lumOff val="35000"/>
                </a:schemeClr>
              </a:solidFill>
              <a:latin typeface="Calibri"/>
              <a:ea typeface="+mn-ea"/>
              <a:cs typeface="Calibri"/>
            </a:rPr>
            <a:pPr marL="0" indent="0" algn="l"/>
            <a:t>Calendar</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8" name="TextBox 57">
          <a:extLst>
            <a:ext uri="{FF2B5EF4-FFF2-40B4-BE49-F238E27FC236}">
              <a16:creationId xmlns:a16="http://schemas.microsoft.com/office/drawing/2014/main" id="{BA3135B5-BB5F-4C53-8FDD-38E17713185D}"/>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59" name="TextBox 58">
          <a:extLst>
            <a:ext uri="{FF2B5EF4-FFF2-40B4-BE49-F238E27FC236}">
              <a16:creationId xmlns:a16="http://schemas.microsoft.com/office/drawing/2014/main" id="{3AF53B06-7671-435C-B39D-64CDB9EFAF46}"/>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a:t>
          </a:r>
          <a:r>
            <a:rPr lang="en-US" sz="1200" b="1" i="0" u="none" strike="noStrike">
              <a:solidFill>
                <a:schemeClr val="tx1">
                  <a:lumMod val="65000"/>
                  <a:lumOff val="35000"/>
                </a:schemeClr>
              </a:solidFill>
              <a:latin typeface="+mj-lt"/>
              <a:cs typeface="Calibri"/>
            </a:rPr>
            <a:t> </a:t>
          </a:r>
          <a:r>
            <a:rPr lang="en-US" sz="1200" b="0" i="0">
              <a:solidFill>
                <a:schemeClr val="tx1">
                  <a:lumMod val="65000"/>
                  <a:lumOff val="35000"/>
                </a:schemeClr>
              </a:solidFill>
              <a:effectLst/>
              <a:latin typeface="+mj-lt"/>
              <a:ea typeface="+mn-ea"/>
              <a:cs typeface="+mn-cs"/>
            </a:rPr>
            <a:t>    </a:t>
          </a:r>
          <a:r>
            <a:rPr lang="en-US" sz="1200" b="0" i="0" u="none" strike="noStrike">
              <a:solidFill>
                <a:schemeClr val="tx1">
                  <a:lumMod val="65000"/>
                  <a:lumOff val="35000"/>
                </a:schemeClr>
              </a:solidFill>
              <a:latin typeface="+mj-lt"/>
              <a:cs typeface="Calibri"/>
            </a:rPr>
            <a:t>MO      TU      WE      TH      FR </a:t>
          </a:r>
          <a:r>
            <a:rPr lang="en-US" sz="1200" b="0" i="0">
              <a:solidFill>
                <a:schemeClr val="tx1">
                  <a:lumMod val="65000"/>
                  <a:lumOff val="3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0" name="TextBox 59">
          <a:extLst>
            <a:ext uri="{FF2B5EF4-FFF2-40B4-BE49-F238E27FC236}">
              <a16:creationId xmlns:a16="http://schemas.microsoft.com/office/drawing/2014/main" id="{2F97B460-0156-4F7C-9742-CE3F44741B03}"/>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tx1">
                  <a:lumMod val="65000"/>
                  <a:lumOff val="35000"/>
                </a:schemeClr>
              </a:solidFill>
              <a:latin typeface="Calibri"/>
              <a:ea typeface="+mn-ea"/>
              <a:cs typeface="Calibri"/>
            </a:rPr>
            <a:pPr marL="0" indent="0" algn="ctr"/>
            <a:t>JUNE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1" name="TextBox 60">
          <a:extLst>
            <a:ext uri="{FF2B5EF4-FFF2-40B4-BE49-F238E27FC236}">
              <a16:creationId xmlns:a16="http://schemas.microsoft.com/office/drawing/2014/main" id="{4FE21560-6DF4-4C7D-A709-700E254A1670}"/>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tx1">
                  <a:lumMod val="65000"/>
                  <a:lumOff val="35000"/>
                </a:schemeClr>
              </a:solidFill>
              <a:latin typeface="Calibri"/>
              <a:ea typeface="+mn-ea"/>
              <a:cs typeface="Calibri"/>
            </a:rPr>
            <a:pPr marL="0" indent="0" algn="r"/>
            <a:t>2024</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385036</xdr:colOff>
      <xdr:row>31</xdr:row>
      <xdr:rowOff>36754</xdr:rowOff>
    </xdr:from>
    <xdr:to>
      <xdr:col>7</xdr:col>
      <xdr:colOff>500236</xdr:colOff>
      <xdr:row>34</xdr:row>
      <xdr:rowOff>97713</xdr:rowOff>
    </xdr:to>
    <xdr:sp macro="" textlink="Processing!L24">
      <xdr:nvSpPr>
        <xdr:cNvPr id="62" name="TextBox 61">
          <a:extLst>
            <a:ext uri="{FF2B5EF4-FFF2-40B4-BE49-F238E27FC236}">
              <a16:creationId xmlns:a16="http://schemas.microsoft.com/office/drawing/2014/main" id="{471A12CF-C746-410F-A5F3-C14E3C4D5F40}"/>
            </a:ext>
          </a:extLst>
        </xdr:cNvPr>
        <xdr:cNvSpPr txBox="1"/>
      </xdr:nvSpPr>
      <xdr:spPr>
        <a:xfrm>
          <a:off x="2823436" y="6628054"/>
          <a:ext cx="1944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EF4025-6DE6-40D0-B35B-EDC92B2644EB}" type="TxLink">
            <a:rPr lang="en-US" sz="1400" b="1" i="0" u="none" strike="noStrike">
              <a:solidFill>
                <a:schemeClr val="tx1">
                  <a:lumMod val="65000"/>
                  <a:lumOff val="35000"/>
                </a:schemeClr>
              </a:solidFill>
              <a:latin typeface="Calibri"/>
              <a:ea typeface="+mn-ea"/>
              <a:cs typeface="Calibri"/>
            </a:rPr>
            <a:pPr marL="0" indent="0" algn="l"/>
            <a:t>Portfolio Capitalization</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430304</xdr:colOff>
      <xdr:row>33</xdr:row>
      <xdr:rowOff>143433</xdr:rowOff>
    </xdr:from>
    <xdr:to>
      <xdr:col>15</xdr:col>
      <xdr:colOff>204704</xdr:colOff>
      <xdr:row>44</xdr:row>
      <xdr:rowOff>7198</xdr:rowOff>
    </xdr:to>
    <xdr:graphicFrame macro="">
      <xdr:nvGraphicFramePr>
        <xdr:cNvPr id="63" name="Chart 62">
          <a:extLst>
            <a:ext uri="{FF2B5EF4-FFF2-40B4-BE49-F238E27FC236}">
              <a16:creationId xmlns:a16="http://schemas.microsoft.com/office/drawing/2014/main" id="{FB17AB42-4620-40A7-9274-9AD1A6601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197221</xdr:colOff>
      <xdr:row>33</xdr:row>
      <xdr:rowOff>152400</xdr:rowOff>
    </xdr:from>
    <xdr:to>
      <xdr:col>20</xdr:col>
      <xdr:colOff>134470</xdr:colOff>
      <xdr:row>43</xdr:row>
      <xdr:rowOff>118583</xdr:rowOff>
    </xdr:to>
    <xdr:graphicFrame macro="">
      <xdr:nvGraphicFramePr>
        <xdr:cNvPr id="64" name="Chart 63">
          <a:extLst>
            <a:ext uri="{FF2B5EF4-FFF2-40B4-BE49-F238E27FC236}">
              <a16:creationId xmlns:a16="http://schemas.microsoft.com/office/drawing/2014/main" id="{173EAA07-4695-44EB-BBEC-F5DCD5DD1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331247</xdr:colOff>
      <xdr:row>31</xdr:row>
      <xdr:rowOff>36754</xdr:rowOff>
    </xdr:from>
    <xdr:to>
      <xdr:col>20</xdr:col>
      <xdr:colOff>63879</xdr:colOff>
      <xdr:row>34</xdr:row>
      <xdr:rowOff>97713</xdr:rowOff>
    </xdr:to>
    <xdr:sp macro="" textlink="Processing!H104">
      <xdr:nvSpPr>
        <xdr:cNvPr id="65" name="TextBox 64">
          <a:extLst>
            <a:ext uri="{FF2B5EF4-FFF2-40B4-BE49-F238E27FC236}">
              <a16:creationId xmlns:a16="http://schemas.microsoft.com/office/drawing/2014/main" id="{4B7D792E-A380-49E7-84E8-199E926084F2}"/>
            </a:ext>
          </a:extLst>
        </xdr:cNvPr>
        <xdr:cNvSpPr txBox="1"/>
      </xdr:nvSpPr>
      <xdr:spPr>
        <a:xfrm>
          <a:off x="10694447"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051F84-A9DF-4026-AE9F-E7139BB1E6F1}" type="TxLink">
            <a:rPr lang="en-US" sz="1400" b="1" i="0" u="none" strike="noStrike">
              <a:solidFill>
                <a:schemeClr val="tx1">
                  <a:lumMod val="65000"/>
                  <a:lumOff val="35000"/>
                </a:schemeClr>
              </a:solidFill>
              <a:latin typeface="Calibri"/>
              <a:ea typeface="+mn-ea"/>
              <a:cs typeface="Calibri"/>
            </a:rPr>
            <a:pPr marL="0" indent="0" algn="ctr"/>
            <a:t>Profit Portfolio</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6" name="TextBox 65">
          <a:extLst>
            <a:ext uri="{FF2B5EF4-FFF2-40B4-BE49-F238E27FC236}">
              <a16:creationId xmlns:a16="http://schemas.microsoft.com/office/drawing/2014/main" id="{C1982FE2-E1FC-4B74-865D-184691FC51D4}"/>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457779</xdr:colOff>
      <xdr:row>37</xdr:row>
      <xdr:rowOff>27790</xdr:rowOff>
    </xdr:from>
    <xdr:to>
      <xdr:col>19</xdr:col>
      <xdr:colOff>529019</xdr:colOff>
      <xdr:row>40</xdr:row>
      <xdr:rowOff>88750</xdr:rowOff>
    </xdr:to>
    <xdr:sp macro="" textlink="Processing!K106">
      <xdr:nvSpPr>
        <xdr:cNvPr id="67" name="TextBox 66">
          <a:extLst>
            <a:ext uri="{FF2B5EF4-FFF2-40B4-BE49-F238E27FC236}">
              <a16:creationId xmlns:a16="http://schemas.microsoft.com/office/drawing/2014/main" id="{8D4A51AF-A211-4988-B6B8-82D2AF3A10CF}"/>
            </a:ext>
          </a:extLst>
        </xdr:cNvPr>
        <xdr:cNvSpPr txBox="1"/>
      </xdr:nvSpPr>
      <xdr:spPr>
        <a:xfrm>
          <a:off x="10820979" y="7716370"/>
          <a:ext cx="12904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E749B4-66A6-4F5B-B791-11D1F162ADAA}" type="TxLink">
            <a:rPr lang="en-US" sz="2000" b="0" i="0" u="none" strike="noStrike">
              <a:solidFill>
                <a:schemeClr val="tx1">
                  <a:lumMod val="65000"/>
                  <a:lumOff val="35000"/>
                </a:schemeClr>
              </a:solidFill>
              <a:latin typeface="Calibri"/>
              <a:ea typeface="+mn-ea"/>
              <a:cs typeface="Calibri"/>
            </a:rPr>
            <a:pPr marL="0" indent="0" algn="ctr"/>
            <a:t>-24%</a:t>
          </a:fld>
          <a:endParaRPr lang="ru-RU" sz="4000" b="0" i="0" u="none" strike="noStrike">
            <a:solidFill>
              <a:schemeClr val="tx1">
                <a:lumMod val="65000"/>
                <a:lumOff val="35000"/>
              </a:schemeClr>
            </a:solidFill>
            <a:latin typeface="Calibri"/>
            <a:ea typeface="+mn-ea"/>
            <a:cs typeface="Calibri"/>
          </a:endParaRPr>
        </a:p>
      </xdr:txBody>
    </xdr:sp>
    <xdr:clientData/>
  </xdr:twoCellAnchor>
  <xdr:twoCellAnchor>
    <xdr:from>
      <xdr:col>15</xdr:col>
      <xdr:colOff>251009</xdr:colOff>
      <xdr:row>36</xdr:row>
      <xdr:rowOff>63646</xdr:rowOff>
    </xdr:from>
    <xdr:to>
      <xdr:col>17</xdr:col>
      <xdr:colOff>511090</xdr:colOff>
      <xdr:row>42</xdr:row>
      <xdr:rowOff>34961</xdr:rowOff>
    </xdr:to>
    <xdr:grpSp>
      <xdr:nvGrpSpPr>
        <xdr:cNvPr id="68" name="Group 67">
          <a:extLst>
            <a:ext uri="{FF2B5EF4-FFF2-40B4-BE49-F238E27FC236}">
              <a16:creationId xmlns:a16="http://schemas.microsoft.com/office/drawing/2014/main" id="{7EE3A0CF-58C9-4E83-8CE9-8310D252EDC7}"/>
            </a:ext>
          </a:extLst>
        </xdr:cNvPr>
        <xdr:cNvGrpSpPr/>
      </xdr:nvGrpSpPr>
      <xdr:grpSpPr>
        <a:xfrm>
          <a:off x="9157503" y="7658906"/>
          <a:ext cx="1447613" cy="1084626"/>
          <a:chOff x="9108140" y="7325061"/>
          <a:chExt cx="1479281" cy="1047080"/>
        </a:xfrm>
      </xdr:grpSpPr>
      <xdr:sp macro="" textlink="Processing!H102">
        <xdr:nvSpPr>
          <xdr:cNvPr id="69" name="TextBox 68">
            <a:extLst>
              <a:ext uri="{FF2B5EF4-FFF2-40B4-BE49-F238E27FC236}">
                <a16:creationId xmlns:a16="http://schemas.microsoft.com/office/drawing/2014/main" id="{27255E12-D8B6-D062-3F2D-CF4AEE45978C}"/>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C6D720E-71AD-4F88-8D51-AF313CA3B939}" type="TxLink">
              <a:rPr lang="en-US" sz="1100" b="0" i="0" u="none" strike="noStrike">
                <a:solidFill>
                  <a:schemeClr val="tx1">
                    <a:lumMod val="65000"/>
                    <a:lumOff val="35000"/>
                  </a:schemeClr>
                </a:solidFill>
                <a:latin typeface="Calibri"/>
                <a:ea typeface="+mn-ea"/>
                <a:cs typeface="Calibri"/>
              </a:rPr>
              <a:pPr marL="0" indent="0" algn="l"/>
              <a:t>Price</a:t>
            </a:fld>
            <a:endParaRPr lang="ru-RU" sz="1100" b="0" i="0" u="none" strike="noStrike">
              <a:solidFill>
                <a:schemeClr val="tx1">
                  <a:lumMod val="65000"/>
                  <a:lumOff val="35000"/>
                </a:schemeClr>
              </a:solidFill>
              <a:latin typeface="Calibri"/>
              <a:ea typeface="+mn-ea"/>
              <a:cs typeface="Calibri"/>
            </a:endParaRPr>
          </a:p>
        </xdr:txBody>
      </xdr:sp>
      <xdr:sp macro="" textlink="Processing!H103">
        <xdr:nvSpPr>
          <xdr:cNvPr id="70" name="TextBox 69">
            <a:extLst>
              <a:ext uri="{FF2B5EF4-FFF2-40B4-BE49-F238E27FC236}">
                <a16:creationId xmlns:a16="http://schemas.microsoft.com/office/drawing/2014/main" id="{9EAEB899-25E4-66FB-647C-A7B441F13DE8}"/>
              </a:ext>
            </a:extLst>
          </xdr:cNvPr>
          <xdr:cNvSpPr txBox="1"/>
        </xdr:nvSpPr>
        <xdr:spPr>
          <a:xfrm>
            <a:off x="9296981" y="7773299"/>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1BBF2F-0DFF-4487-8235-D109CD8BE980}" type="TxLink">
              <a:rPr lang="en-US" sz="1100" b="0" i="0" u="none" strike="noStrike">
                <a:solidFill>
                  <a:schemeClr val="tx1">
                    <a:lumMod val="65000"/>
                    <a:lumOff val="35000"/>
                  </a:schemeClr>
                </a:solidFill>
                <a:latin typeface="Calibri"/>
                <a:ea typeface="+mn-ea"/>
                <a:cs typeface="Calibri"/>
              </a:rPr>
              <a:pPr marL="0" indent="0" algn="l"/>
              <a:t>Drawdown</a:t>
            </a:fld>
            <a:endParaRPr lang="ru-RU" sz="1100" b="0" i="0" u="none" strike="noStrike">
              <a:solidFill>
                <a:schemeClr val="tx1">
                  <a:lumMod val="65000"/>
                  <a:lumOff val="35000"/>
                </a:schemeClr>
              </a:solidFill>
              <a:latin typeface="Calibri"/>
              <a:ea typeface="+mn-ea"/>
              <a:cs typeface="Calibri"/>
            </a:endParaRPr>
          </a:p>
        </xdr:txBody>
      </xdr:sp>
      <xdr:sp macro="" textlink="">
        <xdr:nvSpPr>
          <xdr:cNvPr id="71" name="Oval 70">
            <a:extLst>
              <a:ext uri="{FF2B5EF4-FFF2-40B4-BE49-F238E27FC236}">
                <a16:creationId xmlns:a16="http://schemas.microsoft.com/office/drawing/2014/main" id="{852905BB-7377-424F-80DA-67755862A654}"/>
              </a:ext>
            </a:extLst>
          </xdr:cNvPr>
          <xdr:cNvSpPr/>
        </xdr:nvSpPr>
        <xdr:spPr>
          <a:xfrm>
            <a:off x="9126070" y="7548282"/>
            <a:ext cx="144000" cy="144000"/>
          </a:xfrm>
          <a:prstGeom prst="ellipse">
            <a:avLst/>
          </a:prstGeom>
          <a:gradFill>
            <a:gsLst>
              <a:gs pos="0">
                <a:srgbClr val="7CF89B"/>
              </a:gs>
              <a:gs pos="100000">
                <a:srgbClr val="20D32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2" name="Oval 71">
            <a:extLst>
              <a:ext uri="{FF2B5EF4-FFF2-40B4-BE49-F238E27FC236}">
                <a16:creationId xmlns:a16="http://schemas.microsoft.com/office/drawing/2014/main" id="{6C8B70AB-9D12-6854-9F1B-08E123DF8BB8}"/>
              </a:ext>
            </a:extLst>
          </xdr:cNvPr>
          <xdr:cNvSpPr/>
        </xdr:nvSpPr>
        <xdr:spPr>
          <a:xfrm>
            <a:off x="9108140" y="8005482"/>
            <a:ext cx="144000" cy="144000"/>
          </a:xfrm>
          <a:prstGeom prst="ellipse">
            <a:avLst/>
          </a:prstGeom>
          <a:solidFill>
            <a:srgbClr val="FE28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125501</xdr:colOff>
      <xdr:row>9</xdr:row>
      <xdr:rowOff>44823</xdr:rowOff>
    </xdr:from>
    <xdr:to>
      <xdr:col>20</xdr:col>
      <xdr:colOff>471101</xdr:colOff>
      <xdr:row>27</xdr:row>
      <xdr:rowOff>71719</xdr:rowOff>
    </xdr:to>
    <xdr:grpSp>
      <xdr:nvGrpSpPr>
        <xdr:cNvPr id="77" name="Group 76">
          <a:extLst>
            <a:ext uri="{FF2B5EF4-FFF2-40B4-BE49-F238E27FC236}">
              <a16:creationId xmlns:a16="http://schemas.microsoft.com/office/drawing/2014/main" id="{C8575A09-905B-49B7-A3B1-0AF1EC904C71}"/>
            </a:ext>
          </a:extLst>
        </xdr:cNvPr>
        <xdr:cNvGrpSpPr/>
      </xdr:nvGrpSpPr>
      <xdr:grpSpPr>
        <a:xfrm>
          <a:off x="6656930" y="2630180"/>
          <a:ext cx="5689496" cy="3366831"/>
          <a:chOff x="6831101" y="2581835"/>
          <a:chExt cx="5832000" cy="3254190"/>
        </a:xfrm>
      </xdr:grpSpPr>
      <xdr:graphicFrame macro="">
        <xdr:nvGraphicFramePr>
          <xdr:cNvPr id="78" name="Chart 77">
            <a:extLst>
              <a:ext uri="{FF2B5EF4-FFF2-40B4-BE49-F238E27FC236}">
                <a16:creationId xmlns:a16="http://schemas.microsoft.com/office/drawing/2014/main" id="{744D2293-D10B-F0C2-C999-57EEE9036618}"/>
              </a:ext>
            </a:extLst>
          </xdr:cNvPr>
          <xdr:cNvGraphicFramePr>
            <a:graphicFrameLocks/>
          </xdr:cNvGraphicFramePr>
        </xdr:nvGraphicFramePr>
        <xdr:xfrm>
          <a:off x="6831101" y="2581835"/>
          <a:ext cx="5832000" cy="316800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4="http://schemas.microsoft.com/office/drawing/2016/5/10/chartex" Requires="cx4">
          <xdr:graphicFrame macro="">
            <xdr:nvGraphicFramePr>
              <xdr:cNvPr id="79" name="Chart 78">
                <a:extLst>
                  <a:ext uri="{FF2B5EF4-FFF2-40B4-BE49-F238E27FC236}">
                    <a16:creationId xmlns:a16="http://schemas.microsoft.com/office/drawing/2014/main" id="{246FC624-F3CA-BD6B-9348-2D989408D239}"/>
                  </a:ext>
                </a:extLst>
              </xdr:cNvPr>
              <xdr:cNvGraphicFramePr/>
            </xdr:nvGraphicFramePr>
            <xdr:xfrm>
              <a:off x="6875929" y="2653555"/>
              <a:ext cx="5746377" cy="318247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875929" y="2653555"/>
                <a:ext cx="5746377" cy="3182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215155</xdr:colOff>
      <xdr:row>6</xdr:row>
      <xdr:rowOff>45718</xdr:rowOff>
    </xdr:from>
    <xdr:to>
      <xdr:col>19</xdr:col>
      <xdr:colOff>350746</xdr:colOff>
      <xdr:row>9</xdr:row>
      <xdr:rowOff>106677</xdr:rowOff>
    </xdr:to>
    <xdr:sp macro="" textlink="Processing!E101">
      <xdr:nvSpPr>
        <xdr:cNvPr id="80" name="TextBox 79">
          <a:extLst>
            <a:ext uri="{FF2B5EF4-FFF2-40B4-BE49-F238E27FC236}">
              <a16:creationId xmlns:a16="http://schemas.microsoft.com/office/drawing/2014/main" id="{40AB949D-7398-42B9-8CAD-D8E557599F16}"/>
            </a:ext>
          </a:extLst>
        </xdr:cNvPr>
        <xdr:cNvSpPr txBox="1"/>
      </xdr:nvSpPr>
      <xdr:spPr>
        <a:xfrm>
          <a:off x="10578355" y="2065018"/>
          <a:ext cx="1354791"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76F4731-F46D-4AAE-B48C-09897E34BEB5}" type="TxLink">
            <a:rPr lang="en-US" sz="1400" b="1" i="0" u="none" strike="noStrike">
              <a:solidFill>
                <a:srgbClr val="02A696"/>
              </a:solidFill>
              <a:latin typeface="Calibri"/>
              <a:ea typeface="+mn-ea"/>
              <a:cs typeface="Calibri"/>
            </a:rPr>
            <a:pPr marL="0" indent="0" algn="r"/>
            <a:t> $89,000 </a:t>
          </a:fld>
          <a:endParaRPr lang="ru-RU" sz="1400" b="1" i="0" u="none" strike="noStrike">
            <a:solidFill>
              <a:srgbClr val="02A696"/>
            </a:solidFill>
            <a:latin typeface="Calibri"/>
            <a:ea typeface="+mn-ea"/>
            <a:cs typeface="Calibri"/>
          </a:endParaRPr>
        </a:p>
      </xdr:txBody>
    </xdr:sp>
    <xdr:clientData/>
  </xdr:twoCellAnchor>
  <xdr:twoCellAnchor>
    <xdr:from>
      <xdr:col>19</xdr:col>
      <xdr:colOff>215153</xdr:colOff>
      <xdr:row>6</xdr:row>
      <xdr:rowOff>45718</xdr:rowOff>
    </xdr:from>
    <xdr:to>
      <xdr:col>20</xdr:col>
      <xdr:colOff>395568</xdr:colOff>
      <xdr:row>9</xdr:row>
      <xdr:rowOff>106677</xdr:rowOff>
    </xdr:to>
    <xdr:sp macro="" textlink="Processing!D101">
      <xdr:nvSpPr>
        <xdr:cNvPr id="81" name="TextBox 80">
          <a:extLst>
            <a:ext uri="{FF2B5EF4-FFF2-40B4-BE49-F238E27FC236}">
              <a16:creationId xmlns:a16="http://schemas.microsoft.com/office/drawing/2014/main" id="{5743B263-40FB-470B-A27D-C150AFD0C6FA}"/>
            </a:ext>
          </a:extLst>
        </xdr:cNvPr>
        <xdr:cNvSpPr txBox="1"/>
      </xdr:nvSpPr>
      <xdr:spPr>
        <a:xfrm>
          <a:off x="11797553" y="2065018"/>
          <a:ext cx="790015"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DAB044C-E88D-4315-9BFD-4E8F54B26500}" type="TxLink">
            <a:rPr lang="en-US" sz="1400" b="1" i="0" u="none" strike="noStrike">
              <a:solidFill>
                <a:srgbClr val="02A696"/>
              </a:solidFill>
              <a:latin typeface="Calibri"/>
              <a:ea typeface="+mn-ea"/>
              <a:cs typeface="Calibri"/>
            </a:rPr>
            <a:pPr marL="0" indent="0" algn="r"/>
            <a:t>-23,9%</a:t>
          </a:fld>
          <a:endParaRPr lang="ru-RU" sz="1400" b="1" i="0" u="none" strike="noStrike">
            <a:solidFill>
              <a:srgbClr val="02A696"/>
            </a:solidFill>
            <a:latin typeface="Calibri"/>
            <a:ea typeface="+mn-ea"/>
            <a:cs typeface="Calibri"/>
          </a:endParaRPr>
        </a:p>
      </xdr:txBody>
    </xdr:sp>
    <xdr:clientData/>
  </xdr:twoCellAnchor>
  <xdr:twoCellAnchor>
    <xdr:from>
      <xdr:col>7</xdr:col>
      <xdr:colOff>71719</xdr:colOff>
      <xdr:row>21</xdr:row>
      <xdr:rowOff>126401</xdr:rowOff>
    </xdr:from>
    <xdr:to>
      <xdr:col>9</xdr:col>
      <xdr:colOff>207310</xdr:colOff>
      <xdr:row>25</xdr:row>
      <xdr:rowOff>8066</xdr:rowOff>
    </xdr:to>
    <xdr:sp macro="" textlink="Processing!I16">
      <xdr:nvSpPr>
        <xdr:cNvPr id="82" name="TextBox 81">
          <a:extLst>
            <a:ext uri="{FF2B5EF4-FFF2-40B4-BE49-F238E27FC236}">
              <a16:creationId xmlns:a16="http://schemas.microsoft.com/office/drawing/2014/main" id="{B7CD79E9-BEC8-40C5-8633-91A2CE3CDFF4}"/>
            </a:ext>
          </a:extLst>
        </xdr:cNvPr>
        <xdr:cNvSpPr txBox="1"/>
      </xdr:nvSpPr>
      <xdr:spPr>
        <a:xfrm>
          <a:off x="4338919" y="4888901"/>
          <a:ext cx="1354791"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C24079-5FBD-4C3A-9CB5-ACA0782D21A3}" type="TxLink">
            <a:rPr lang="en-US" sz="1200" b="0" i="0" u="none" strike="noStrike">
              <a:solidFill>
                <a:schemeClr val="tx1">
                  <a:lumMod val="65000"/>
                  <a:lumOff val="35000"/>
                </a:schemeClr>
              </a:solidFill>
              <a:latin typeface="Calibri"/>
              <a:ea typeface="+mn-ea"/>
              <a:cs typeface="Calibri"/>
            </a:rPr>
            <a:pPr marL="0" indent="0" algn="ctr"/>
            <a:t> $89,000 </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44824</xdr:colOff>
      <xdr:row>6</xdr:row>
      <xdr:rowOff>45718</xdr:rowOff>
    </xdr:from>
    <xdr:to>
      <xdr:col>18</xdr:col>
      <xdr:colOff>81804</xdr:colOff>
      <xdr:row>9</xdr:row>
      <xdr:rowOff>106677</xdr:rowOff>
    </xdr:to>
    <xdr:sp macro="" textlink="Processing!D102">
      <xdr:nvSpPr>
        <xdr:cNvPr id="83" name="TextBox 82">
          <a:extLst>
            <a:ext uri="{FF2B5EF4-FFF2-40B4-BE49-F238E27FC236}">
              <a16:creationId xmlns:a16="http://schemas.microsoft.com/office/drawing/2014/main" id="{073E9937-76CD-4096-9EA6-3702B4BD8B0C}"/>
            </a:ext>
          </a:extLst>
        </xdr:cNvPr>
        <xdr:cNvSpPr txBox="1"/>
      </xdr:nvSpPr>
      <xdr:spPr>
        <a:xfrm>
          <a:off x="10408024" y="2065018"/>
          <a:ext cx="64658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2848632-C2C5-4D28-A1DA-56270B84F01C}" type="TxLink">
            <a:rPr lang="en-US" sz="1400" b="1" i="0" u="none" strike="noStrike">
              <a:solidFill>
                <a:schemeClr val="tx1">
                  <a:lumMod val="65000"/>
                  <a:lumOff val="35000"/>
                </a:schemeClr>
              </a:solidFill>
              <a:latin typeface="Calibri"/>
              <a:ea typeface="+mn-ea"/>
              <a:cs typeface="Calibri"/>
            </a:rPr>
            <a:pPr marL="0" indent="0" algn="r"/>
            <a:t>TVL</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14</xdr:col>
      <xdr:colOff>591670</xdr:colOff>
      <xdr:row>6</xdr:row>
      <xdr:rowOff>45718</xdr:rowOff>
    </xdr:from>
    <xdr:to>
      <xdr:col>16</xdr:col>
      <xdr:colOff>19050</xdr:colOff>
      <xdr:row>9</xdr:row>
      <xdr:rowOff>106677</xdr:rowOff>
    </xdr:to>
    <xdr:sp macro="" textlink="Processing!C101">
      <xdr:nvSpPr>
        <xdr:cNvPr id="84" name="TextBox 83">
          <a:extLst>
            <a:ext uri="{FF2B5EF4-FFF2-40B4-BE49-F238E27FC236}">
              <a16:creationId xmlns:a16="http://schemas.microsoft.com/office/drawing/2014/main" id="{EE305AA8-6C03-49C3-8153-4BC778277C46}"/>
            </a:ext>
          </a:extLst>
        </xdr:cNvPr>
        <xdr:cNvSpPr txBox="1"/>
      </xdr:nvSpPr>
      <xdr:spPr>
        <a:xfrm>
          <a:off x="9126070" y="2065018"/>
          <a:ext cx="64658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66E7E9-A6B4-4D7A-8ECE-750805D0647F}" type="TxLink">
            <a:rPr lang="en-US" sz="1400" b="1" i="0" u="none" strike="noStrike">
              <a:solidFill>
                <a:srgbClr val="FF8A80"/>
              </a:solidFill>
              <a:latin typeface="Calibri"/>
              <a:ea typeface="+mn-ea"/>
              <a:cs typeface="Calibri"/>
            </a:rPr>
            <a:pPr marL="0" indent="0" algn="r"/>
            <a:t>-16%</a:t>
          </a:fld>
          <a:endParaRPr lang="ru-RU" sz="1400" b="1" i="0" u="none" strike="noStrike">
            <a:solidFill>
              <a:srgbClr val="FF8A80"/>
            </a:solidFill>
            <a:latin typeface="Calibri"/>
            <a:ea typeface="+mn-ea"/>
            <a:cs typeface="Calibri"/>
          </a:endParaRPr>
        </a:p>
      </xdr:txBody>
    </xdr:sp>
    <xdr:clientData/>
  </xdr:twoCellAnchor>
  <xdr:twoCellAnchor>
    <xdr:from>
      <xdr:col>14</xdr:col>
      <xdr:colOff>591670</xdr:colOff>
      <xdr:row>6</xdr:row>
      <xdr:rowOff>45718</xdr:rowOff>
    </xdr:from>
    <xdr:to>
      <xdr:col>16</xdr:col>
      <xdr:colOff>19050</xdr:colOff>
      <xdr:row>9</xdr:row>
      <xdr:rowOff>106677</xdr:rowOff>
    </xdr:to>
    <xdr:sp macro="" textlink="Processing!C100">
      <xdr:nvSpPr>
        <xdr:cNvPr id="85" name="TextBox 84">
          <a:extLst>
            <a:ext uri="{FF2B5EF4-FFF2-40B4-BE49-F238E27FC236}">
              <a16:creationId xmlns:a16="http://schemas.microsoft.com/office/drawing/2014/main" id="{D21BEB31-AD96-45FB-A5FF-95896FDEA420}"/>
            </a:ext>
          </a:extLst>
        </xdr:cNvPr>
        <xdr:cNvSpPr txBox="1"/>
      </xdr:nvSpPr>
      <xdr:spPr>
        <a:xfrm>
          <a:off x="9126070" y="2065018"/>
          <a:ext cx="64658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52898DE-E5C9-4B3C-A9D3-4CF2C22EF58F}" type="TxLink">
            <a:rPr lang="en-US" sz="1400" b="1" i="0" u="none" strike="noStrike">
              <a:solidFill>
                <a:srgbClr val="33F561"/>
              </a:solidFill>
              <a:latin typeface="Calibri"/>
              <a:ea typeface="+mn-ea"/>
              <a:cs typeface="Calibri"/>
            </a:rPr>
            <a:pPr marL="0" indent="0" algn="r"/>
            <a:t> </a:t>
          </a:fld>
          <a:endParaRPr lang="ru-RU" sz="1400" b="1" i="0" u="none" strike="noStrike">
            <a:solidFill>
              <a:srgbClr val="33F561"/>
            </a:solidFill>
            <a:latin typeface="Calibri"/>
            <a:ea typeface="+mn-ea"/>
            <a:cs typeface="Calibri"/>
          </a:endParaRPr>
        </a:p>
      </xdr:txBody>
    </xdr:sp>
    <xdr:clientData/>
  </xdr:twoCellAnchor>
  <xdr:twoCellAnchor>
    <xdr:from>
      <xdr:col>10</xdr:col>
      <xdr:colOff>547104</xdr:colOff>
      <xdr:row>6</xdr:row>
      <xdr:rowOff>45718</xdr:rowOff>
    </xdr:from>
    <xdr:to>
      <xdr:col>13</xdr:col>
      <xdr:colOff>242906</xdr:colOff>
      <xdr:row>9</xdr:row>
      <xdr:rowOff>106677</xdr:rowOff>
    </xdr:to>
    <xdr:sp macro="" textlink="Processing!B102">
      <xdr:nvSpPr>
        <xdr:cNvPr id="86" name="TextBox 85">
          <a:extLst>
            <a:ext uri="{FF2B5EF4-FFF2-40B4-BE49-F238E27FC236}">
              <a16:creationId xmlns:a16="http://schemas.microsoft.com/office/drawing/2014/main" id="{63BB6E41-078B-4F5C-9554-F84E83B55417}"/>
            </a:ext>
          </a:extLst>
        </xdr:cNvPr>
        <xdr:cNvSpPr txBox="1"/>
      </xdr:nvSpPr>
      <xdr:spPr>
        <a:xfrm>
          <a:off x="6643104" y="2065018"/>
          <a:ext cx="152460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99A7C0-B032-40F3-9078-D47F3526439E}" type="TxLink">
            <a:rPr lang="en-US" sz="1400" b="1" i="0" u="none" strike="noStrike">
              <a:solidFill>
                <a:schemeClr val="tx1">
                  <a:lumMod val="65000"/>
                  <a:lumOff val="35000"/>
                </a:schemeClr>
              </a:solidFill>
              <a:latin typeface="Calibri"/>
              <a:ea typeface="+mn-ea"/>
              <a:cs typeface="Calibri"/>
            </a:rPr>
            <a:pPr marL="0" indent="0" algn="r"/>
            <a:t>Price Change</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278161</xdr:colOff>
      <xdr:row>6</xdr:row>
      <xdr:rowOff>45718</xdr:rowOff>
    </xdr:from>
    <xdr:to>
      <xdr:col>14</xdr:col>
      <xdr:colOff>583563</xdr:colOff>
      <xdr:row>9</xdr:row>
      <xdr:rowOff>106677</xdr:rowOff>
    </xdr:to>
    <xdr:sp macro="" textlink="Processing!B101">
      <xdr:nvSpPr>
        <xdr:cNvPr id="87" name="TextBox 86">
          <a:extLst>
            <a:ext uri="{FF2B5EF4-FFF2-40B4-BE49-F238E27FC236}">
              <a16:creationId xmlns:a16="http://schemas.microsoft.com/office/drawing/2014/main" id="{2097652E-6BE8-4788-9052-4F2098C85857}"/>
            </a:ext>
          </a:extLst>
        </xdr:cNvPr>
        <xdr:cNvSpPr txBox="1"/>
      </xdr:nvSpPr>
      <xdr:spPr>
        <a:xfrm>
          <a:off x="7593361" y="2065018"/>
          <a:ext cx="152460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3208355-C7B0-4EA2-8D37-6A413A3F73FA}" type="TxLink">
            <a:rPr lang="en-US" sz="1400" b="1" i="0" u="none" strike="noStrike">
              <a:solidFill>
                <a:schemeClr val="tx1">
                  <a:lumMod val="65000"/>
                  <a:lumOff val="35000"/>
                </a:schemeClr>
              </a:solidFill>
              <a:latin typeface="Calibri"/>
              <a:ea typeface="+mn-ea"/>
              <a:cs typeface="Calibri"/>
            </a:rPr>
            <a:pPr marL="0" indent="0" algn="r"/>
            <a:t> $-17,000 </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editAs="oneCell">
    <xdr:from>
      <xdr:col>22</xdr:col>
      <xdr:colOff>141530</xdr:colOff>
      <xdr:row>29</xdr:row>
      <xdr:rowOff>121024</xdr:rowOff>
    </xdr:from>
    <xdr:to>
      <xdr:col>26</xdr:col>
      <xdr:colOff>475130</xdr:colOff>
      <xdr:row>44</xdr:row>
      <xdr:rowOff>95612</xdr:rowOff>
    </xdr:to>
    <mc:AlternateContent xmlns:mc="http://schemas.openxmlformats.org/markup-compatibility/2006" xmlns:a14="http://schemas.microsoft.com/office/drawing/2010/main">
      <mc:Choice Requires="a14">
        <xdr:graphicFrame macro="">
          <xdr:nvGraphicFramePr>
            <xdr:cNvPr id="88" name="Day 13">
              <a:extLst>
                <a:ext uri="{FF2B5EF4-FFF2-40B4-BE49-F238E27FC236}">
                  <a16:creationId xmlns:a16="http://schemas.microsoft.com/office/drawing/2014/main" id="{F6B58700-B034-47BE-AC90-D868A7CB1E43}"/>
                </a:ext>
              </a:extLst>
            </xdr:cNvPr>
            <xdr:cNvGraphicFramePr/>
          </xdr:nvGraphicFramePr>
          <xdr:xfrm>
            <a:off x="0" y="0"/>
            <a:ext cx="0" cy="0"/>
          </xdr:xfrm>
          <a:graphic>
            <a:graphicData uri="http://schemas.microsoft.com/office/drawing/2010/slicer">
              <sle:slicer xmlns:sle="http://schemas.microsoft.com/office/drawing/2010/slicer" name="Day 13"/>
            </a:graphicData>
          </a:graphic>
        </xdr:graphicFrame>
      </mc:Choice>
      <mc:Fallback xmlns="">
        <xdr:sp macro="" textlink="">
          <xdr:nvSpPr>
            <xdr:cNvPr id="0" name=""/>
            <xdr:cNvSpPr>
              <a:spLocks noTextEdit="1"/>
            </xdr:cNvSpPr>
          </xdr:nvSpPr>
          <xdr:spPr>
            <a:xfrm>
              <a:off x="13552730" y="6243918"/>
              <a:ext cx="2772000" cy="2664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520204</xdr:colOff>
      <xdr:row>6</xdr:row>
      <xdr:rowOff>45718</xdr:rowOff>
    </xdr:from>
    <xdr:to>
      <xdr:col>9</xdr:col>
      <xdr:colOff>216006</xdr:colOff>
      <xdr:row>9</xdr:row>
      <xdr:rowOff>106677</xdr:rowOff>
    </xdr:to>
    <xdr:sp macro="" textlink="Processing!O25">
      <xdr:nvSpPr>
        <xdr:cNvPr id="89" name="TextBox 88">
          <a:extLst>
            <a:ext uri="{FF2B5EF4-FFF2-40B4-BE49-F238E27FC236}">
              <a16:creationId xmlns:a16="http://schemas.microsoft.com/office/drawing/2014/main" id="{497D3D25-3817-479D-AE7C-CAB3272071A8}"/>
            </a:ext>
          </a:extLst>
        </xdr:cNvPr>
        <xdr:cNvSpPr txBox="1"/>
      </xdr:nvSpPr>
      <xdr:spPr>
        <a:xfrm>
          <a:off x="4177804" y="2065018"/>
          <a:ext cx="152460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A3CC2B0-003A-471A-9628-8F9AED468A45}" type="TxLink">
            <a:rPr lang="en-US" sz="1400" b="1" i="0" u="none" strike="noStrike">
              <a:solidFill>
                <a:schemeClr val="tx1">
                  <a:lumMod val="65000"/>
                  <a:lumOff val="35000"/>
                </a:schemeClr>
              </a:solidFill>
              <a:latin typeface="Calibri"/>
              <a:ea typeface="+mn-ea"/>
              <a:cs typeface="Calibri"/>
            </a:rPr>
            <a:pPr marL="0" indent="0" algn="r"/>
            <a:t>Start Price</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8</xdr:col>
      <xdr:colOff>161621</xdr:colOff>
      <xdr:row>6</xdr:row>
      <xdr:rowOff>45718</xdr:rowOff>
    </xdr:from>
    <xdr:to>
      <xdr:col>10</xdr:col>
      <xdr:colOff>467023</xdr:colOff>
      <xdr:row>9</xdr:row>
      <xdr:rowOff>106677</xdr:rowOff>
    </xdr:to>
    <xdr:sp macro="" textlink="Processing!O24">
      <xdr:nvSpPr>
        <xdr:cNvPr id="90" name="TextBox 89">
          <a:extLst>
            <a:ext uri="{FF2B5EF4-FFF2-40B4-BE49-F238E27FC236}">
              <a16:creationId xmlns:a16="http://schemas.microsoft.com/office/drawing/2014/main" id="{F160E607-0CB0-4800-A98F-0EBC6DD9FFB4}"/>
            </a:ext>
          </a:extLst>
        </xdr:cNvPr>
        <xdr:cNvSpPr txBox="1"/>
      </xdr:nvSpPr>
      <xdr:spPr>
        <a:xfrm>
          <a:off x="5038421" y="2065018"/>
          <a:ext cx="152460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6F031AA-2FFD-4F7C-88F1-6F6B30912758}" type="TxLink">
            <a:rPr lang="en-US" sz="1400" b="1" i="0" u="none" strike="noStrike">
              <a:solidFill>
                <a:srgbClr val="33F561"/>
              </a:solidFill>
              <a:latin typeface="Calibri"/>
              <a:ea typeface="+mn-ea"/>
              <a:cs typeface="Calibri"/>
            </a:rPr>
            <a:pPr marL="0" indent="0" algn="r"/>
            <a:t> $1,17,000 </a:t>
          </a:fld>
          <a:endParaRPr lang="ru-RU" sz="1400" b="1" i="0" u="none" strike="noStrike">
            <a:solidFill>
              <a:srgbClr val="33F561"/>
            </a:solidFill>
            <a:latin typeface="Calibri"/>
            <a:ea typeface="+mn-ea"/>
            <a:cs typeface="Calibri"/>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03293CC6-64F8-4ADD-9919-208B4D1B97A4}"/>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D72D81C3-05F5-479B-A9EF-E16887F6B7C0}"/>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66669CB1-FB5C-489B-932C-ADB0D29F4462}"/>
            </a:ext>
          </a:extLst>
        </xdr:cNvPr>
        <xdr:cNvSpPr/>
      </xdr:nvSpPr>
      <xdr:spPr>
        <a:xfrm>
          <a:off x="2545976" y="1981199"/>
          <a:ext cx="10309412" cy="4284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634D250F-7E8F-4CDE-A42F-941C092BE8DE}"/>
            </a:ext>
          </a:extLst>
        </xdr:cNvPr>
        <xdr:cNvSpPr/>
      </xdr:nvSpPr>
      <xdr:spPr>
        <a:xfrm>
          <a:off x="13106400" y="5382859"/>
          <a:ext cx="3630706" cy="3822547"/>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6" name="Rectangle: Rounded Corners 5">
          <a:extLst>
            <a:ext uri="{FF2B5EF4-FFF2-40B4-BE49-F238E27FC236}">
              <a16:creationId xmlns:a16="http://schemas.microsoft.com/office/drawing/2014/main" id="{E346AA73-17A4-4FB7-A1B7-EF3400D40994}"/>
            </a:ext>
          </a:extLst>
        </xdr:cNvPr>
        <xdr:cNvSpPr/>
      </xdr:nvSpPr>
      <xdr:spPr>
        <a:xfrm>
          <a:off x="2545976" y="6635204"/>
          <a:ext cx="10310400" cy="2570202"/>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109963FF-455F-4B22-9EBF-7973C012F3AD}"/>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BFD00718-0314-4A7A-AD07-799B904CFFFA}"/>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extLst>
            <a:ext uri="{FF2B5EF4-FFF2-40B4-BE49-F238E27FC236}">
              <a16:creationId xmlns:a16="http://schemas.microsoft.com/office/drawing/2014/main" id="{0318ED0C-486D-4AFB-9236-A73BCD56DCBD}"/>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D3A0623B-371C-0AE1-16BE-7A08D49F6893}"/>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EA0AF485-DA67-CF8F-2F05-FE99ACC0763B}"/>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292AA4C1-91CA-252A-434B-B485536FFA3F}"/>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hlinkClick xmlns:r="http://schemas.openxmlformats.org/officeDocument/2006/relationships" r:id="rId1"/>
          <a:extLst>
            <a:ext uri="{FF2B5EF4-FFF2-40B4-BE49-F238E27FC236}">
              <a16:creationId xmlns:a16="http://schemas.microsoft.com/office/drawing/2014/main" id="{F2BB6FBA-B559-4D1F-A2CE-F6E82A7EB54B}"/>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A5C43A34-21C0-452F-0156-FE51301D44EE}"/>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4D272425-D54F-C823-2CB5-428ADDBD2AA7}"/>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6">
              <a:extLst>
                <a:ext uri="{FF2B5EF4-FFF2-40B4-BE49-F238E27FC236}">
                  <a16:creationId xmlns:a16="http://schemas.microsoft.com/office/drawing/2014/main" id="{C7B1B531-E98F-49A1-859F-AAB6D17F7334}"/>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385036</xdr:colOff>
      <xdr:row>6</xdr:row>
      <xdr:rowOff>27788</xdr:rowOff>
    </xdr:from>
    <xdr:to>
      <xdr:col>7</xdr:col>
      <xdr:colOff>392236</xdr:colOff>
      <xdr:row>9</xdr:row>
      <xdr:rowOff>88747</xdr:rowOff>
    </xdr:to>
    <xdr:sp macro="" textlink="Processing!A22">
      <xdr:nvSpPr>
        <xdr:cNvPr id="24" name="TextBox 23">
          <a:extLst>
            <a:ext uri="{FF2B5EF4-FFF2-40B4-BE49-F238E27FC236}">
              <a16:creationId xmlns:a16="http://schemas.microsoft.com/office/drawing/2014/main" id="{ADDC2AA5-080C-48C2-8A2B-D019E9734BA7}"/>
            </a:ext>
          </a:extLst>
        </xdr:cNvPr>
        <xdr:cNvSpPr txBox="1"/>
      </xdr:nvSpPr>
      <xdr:spPr>
        <a:xfrm>
          <a:off x="2823436"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BC15CC-32D4-470F-9BAD-F07C2534E02D}" type="TxLink">
            <a:rPr lang="en-US" sz="1400" b="1" i="0" u="none" strike="noStrike">
              <a:solidFill>
                <a:schemeClr val="bg1"/>
              </a:solidFill>
              <a:latin typeface="Calibri"/>
              <a:ea typeface="+mn-ea"/>
              <a:cs typeface="Calibri"/>
            </a:rPr>
            <a:pPr marL="0" indent="0" algn="l"/>
            <a:t>Total Debt Amount</a:t>
          </a:fld>
          <a:endParaRPr lang="ru-RU" sz="1400" b="1" i="0" u="none" strike="noStrike">
            <a:solidFill>
              <a:schemeClr val="bg1"/>
            </a:solidFill>
            <a:latin typeface="Calibri"/>
            <a:ea typeface="+mn-ea"/>
            <a:cs typeface="Calibri"/>
          </a:endParaRPr>
        </a:p>
      </xdr:txBody>
    </xdr:sp>
    <xdr:clientData/>
  </xdr:twoCellAnchor>
  <xdr:twoCellAnchor>
    <xdr:from>
      <xdr:col>0</xdr:col>
      <xdr:colOff>8966</xdr:colOff>
      <xdr:row>21</xdr:row>
      <xdr:rowOff>52749</xdr:rowOff>
    </xdr:from>
    <xdr:to>
      <xdr:col>3</xdr:col>
      <xdr:colOff>518160</xdr:colOff>
      <xdr:row>23</xdr:row>
      <xdr:rowOff>151643</xdr:rowOff>
    </xdr:to>
    <xdr:sp macro="" textlink="">
      <xdr:nvSpPr>
        <xdr:cNvPr id="25" name="Freeform: Shape 24">
          <a:extLst>
            <a:ext uri="{FF2B5EF4-FFF2-40B4-BE49-F238E27FC236}">
              <a16:creationId xmlns:a16="http://schemas.microsoft.com/office/drawing/2014/main" id="{B0F70DD1-1739-4F6A-BF9B-6357FF8E72AC}"/>
            </a:ext>
          </a:extLst>
        </xdr:cNvPr>
        <xdr:cNvSpPr/>
      </xdr:nvSpPr>
      <xdr:spPr>
        <a:xfrm>
          <a:off x="8966" y="4741290"/>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26" name="TextBox 25">
          <a:hlinkClick xmlns:r="http://schemas.openxmlformats.org/officeDocument/2006/relationships" r:id="rId2"/>
          <a:extLst>
            <a:ext uri="{FF2B5EF4-FFF2-40B4-BE49-F238E27FC236}">
              <a16:creationId xmlns:a16="http://schemas.microsoft.com/office/drawing/2014/main" id="{97C36984-8F6C-457A-A1C9-F3A46626C7DF}"/>
            </a:ext>
          </a:extLst>
        </xdr:cNvPr>
        <xdr:cNvSpPr txBox="1"/>
      </xdr:nvSpPr>
      <xdr:spPr>
        <a:xfrm>
          <a:off x="600192" y="226896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7" name="TextBox 26">
          <a:hlinkClick xmlns:r="http://schemas.openxmlformats.org/officeDocument/2006/relationships" r:id="rId3"/>
          <a:extLst>
            <a:ext uri="{FF2B5EF4-FFF2-40B4-BE49-F238E27FC236}">
              <a16:creationId xmlns:a16="http://schemas.microsoft.com/office/drawing/2014/main" id="{6FA35D0F-E768-4E11-AB22-47C516FD9ECA}"/>
            </a:ext>
          </a:extLst>
        </xdr:cNvPr>
        <xdr:cNvSpPr txBox="1"/>
      </xdr:nvSpPr>
      <xdr:spPr>
        <a:xfrm>
          <a:off x="600192" y="2748577"/>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8" name="TextBox 27">
          <a:hlinkClick xmlns:r="http://schemas.openxmlformats.org/officeDocument/2006/relationships" r:id="rId4"/>
          <a:extLst>
            <a:ext uri="{FF2B5EF4-FFF2-40B4-BE49-F238E27FC236}">
              <a16:creationId xmlns:a16="http://schemas.microsoft.com/office/drawing/2014/main" id="{22A27897-FA46-4D5D-B5D6-FEC00E4BEEAF}"/>
            </a:ext>
          </a:extLst>
        </xdr:cNvPr>
        <xdr:cNvSpPr txBox="1"/>
      </xdr:nvSpPr>
      <xdr:spPr>
        <a:xfrm>
          <a:off x="600192" y="322818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9" name="TextBox 28">
          <a:hlinkClick xmlns:r="http://schemas.openxmlformats.org/officeDocument/2006/relationships" r:id="rId5"/>
          <a:extLst>
            <a:ext uri="{FF2B5EF4-FFF2-40B4-BE49-F238E27FC236}">
              <a16:creationId xmlns:a16="http://schemas.microsoft.com/office/drawing/2014/main" id="{E2FABB35-B596-4157-A05F-131F0309506F}"/>
            </a:ext>
          </a:extLst>
        </xdr:cNvPr>
        <xdr:cNvSpPr txBox="1"/>
      </xdr:nvSpPr>
      <xdr:spPr>
        <a:xfrm>
          <a:off x="600192" y="370780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0" name="TextBox 29">
          <a:hlinkClick xmlns:r="http://schemas.openxmlformats.org/officeDocument/2006/relationships" r:id="rId6"/>
          <a:extLst>
            <a:ext uri="{FF2B5EF4-FFF2-40B4-BE49-F238E27FC236}">
              <a16:creationId xmlns:a16="http://schemas.microsoft.com/office/drawing/2014/main" id="{D6309436-8C83-4EE8-A440-6FB7A7A3AD5A}"/>
            </a:ext>
          </a:extLst>
        </xdr:cNvPr>
        <xdr:cNvSpPr txBox="1"/>
      </xdr:nvSpPr>
      <xdr:spPr>
        <a:xfrm>
          <a:off x="600192" y="4187413"/>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31" name="TextBox 30">
          <a:extLst>
            <a:ext uri="{FF2B5EF4-FFF2-40B4-BE49-F238E27FC236}">
              <a16:creationId xmlns:a16="http://schemas.microsoft.com/office/drawing/2014/main" id="{37591F29-9510-447A-960B-743F081BE02B}"/>
            </a:ext>
          </a:extLst>
        </xdr:cNvPr>
        <xdr:cNvSpPr txBox="1"/>
      </xdr:nvSpPr>
      <xdr:spPr>
        <a:xfrm>
          <a:off x="600192" y="4667025"/>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32" name="TextBox 31">
          <a:hlinkClick xmlns:r="http://schemas.openxmlformats.org/officeDocument/2006/relationships" r:id="rId7"/>
          <a:extLst>
            <a:ext uri="{FF2B5EF4-FFF2-40B4-BE49-F238E27FC236}">
              <a16:creationId xmlns:a16="http://schemas.microsoft.com/office/drawing/2014/main" id="{AE6362A3-C6D5-40DD-8AE5-EE21E91DEB68}"/>
            </a:ext>
          </a:extLst>
        </xdr:cNvPr>
        <xdr:cNvSpPr txBox="1"/>
      </xdr:nvSpPr>
      <xdr:spPr>
        <a:xfrm>
          <a:off x="600192" y="514663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33" name="Freeform: Shape 32">
          <a:extLst>
            <a:ext uri="{FF2B5EF4-FFF2-40B4-BE49-F238E27FC236}">
              <a16:creationId xmlns:a16="http://schemas.microsoft.com/office/drawing/2014/main" id="{5BE50820-37C1-4B9C-9997-052050E7D26F}"/>
            </a:ext>
          </a:extLst>
        </xdr:cNvPr>
        <xdr:cNvSpPr/>
      </xdr:nvSpPr>
      <xdr:spPr>
        <a:xfrm>
          <a:off x="276340" y="2447757"/>
          <a:ext cx="252000" cy="248414"/>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34" name="Freeform: Shape 33">
          <a:extLst>
            <a:ext uri="{FF2B5EF4-FFF2-40B4-BE49-F238E27FC236}">
              <a16:creationId xmlns:a16="http://schemas.microsoft.com/office/drawing/2014/main" id="{CBF7BD5A-63C9-49FE-B8A6-8A6EC71D0346}"/>
            </a:ext>
          </a:extLst>
        </xdr:cNvPr>
        <xdr:cNvSpPr/>
      </xdr:nvSpPr>
      <xdr:spPr>
        <a:xfrm>
          <a:off x="276340" y="3405655"/>
          <a:ext cx="252000" cy="244828"/>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35" name="Freeform: Shape 34">
          <a:extLst>
            <a:ext uri="{FF2B5EF4-FFF2-40B4-BE49-F238E27FC236}">
              <a16:creationId xmlns:a16="http://schemas.microsoft.com/office/drawing/2014/main" id="{9D1F021B-C8C0-431D-A7F5-19459708C83C}"/>
            </a:ext>
          </a:extLst>
        </xdr:cNvPr>
        <xdr:cNvSpPr/>
      </xdr:nvSpPr>
      <xdr:spPr>
        <a:xfrm>
          <a:off x="294340" y="2924913"/>
          <a:ext cx="216000" cy="248414"/>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36" name="Freeform: Shape 35">
          <a:extLst>
            <a:ext uri="{FF2B5EF4-FFF2-40B4-BE49-F238E27FC236}">
              <a16:creationId xmlns:a16="http://schemas.microsoft.com/office/drawing/2014/main" id="{5E8FD2AA-D751-4217-BD66-2B67447E73CE}"/>
            </a:ext>
          </a:extLst>
        </xdr:cNvPr>
        <xdr:cNvSpPr/>
      </xdr:nvSpPr>
      <xdr:spPr>
        <a:xfrm>
          <a:off x="276340" y="3882812"/>
          <a:ext cx="252000" cy="248414"/>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7" name="Freeform: Shape 36">
          <a:extLst>
            <a:ext uri="{FF2B5EF4-FFF2-40B4-BE49-F238E27FC236}">
              <a16:creationId xmlns:a16="http://schemas.microsoft.com/office/drawing/2014/main" id="{099642C6-33D9-4BAF-9659-4FF6F05FAF4C}"/>
            </a:ext>
          </a:extLst>
        </xdr:cNvPr>
        <xdr:cNvSpPr/>
      </xdr:nvSpPr>
      <xdr:spPr>
        <a:xfrm>
          <a:off x="276340" y="4359968"/>
          <a:ext cx="252000" cy="248414"/>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8" name="Freeform: Shape 37">
          <a:extLst>
            <a:ext uri="{FF2B5EF4-FFF2-40B4-BE49-F238E27FC236}">
              <a16:creationId xmlns:a16="http://schemas.microsoft.com/office/drawing/2014/main" id="{F45EA568-0876-455E-8391-FBD492C7D65A}"/>
            </a:ext>
          </a:extLst>
        </xdr:cNvPr>
        <xdr:cNvSpPr/>
      </xdr:nvSpPr>
      <xdr:spPr>
        <a:xfrm>
          <a:off x="299103" y="4840710"/>
          <a:ext cx="198000" cy="244828"/>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9" name="Freeform: Shape 38">
          <a:extLst>
            <a:ext uri="{FF2B5EF4-FFF2-40B4-BE49-F238E27FC236}">
              <a16:creationId xmlns:a16="http://schemas.microsoft.com/office/drawing/2014/main" id="{77FDB096-14E1-450A-9369-18B256F483D7}"/>
            </a:ext>
          </a:extLst>
        </xdr:cNvPr>
        <xdr:cNvSpPr/>
      </xdr:nvSpPr>
      <xdr:spPr>
        <a:xfrm>
          <a:off x="276340" y="5317864"/>
          <a:ext cx="252000" cy="248414"/>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0" name="Group 39">
          <a:extLst>
            <a:ext uri="{FF2B5EF4-FFF2-40B4-BE49-F238E27FC236}">
              <a16:creationId xmlns:a16="http://schemas.microsoft.com/office/drawing/2014/main" id="{258D68D5-B1FE-47B5-810D-9F3EFE55DB8A}"/>
            </a:ext>
          </a:extLst>
        </xdr:cNvPr>
        <xdr:cNvGrpSpPr/>
      </xdr:nvGrpSpPr>
      <xdr:grpSpPr>
        <a:xfrm>
          <a:off x="519952" y="779927"/>
          <a:ext cx="1068365" cy="1108045"/>
          <a:chOff x="0" y="0"/>
          <a:chExt cx="3878604" cy="3794658"/>
        </a:xfrm>
        <a:solidFill>
          <a:schemeClr val="bg1"/>
        </a:solidFill>
      </xdr:grpSpPr>
      <xdr:sp macro="" textlink="">
        <xdr:nvSpPr>
          <xdr:cNvPr id="41" name="Freeform: Shape 40">
            <a:extLst>
              <a:ext uri="{FF2B5EF4-FFF2-40B4-BE49-F238E27FC236}">
                <a16:creationId xmlns:a16="http://schemas.microsoft.com/office/drawing/2014/main" id="{308D5DDE-D5FE-18C4-7DCC-3DBBF9F62133}"/>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2" name="Freeform: Shape 41">
            <a:extLst>
              <a:ext uri="{FF2B5EF4-FFF2-40B4-BE49-F238E27FC236}">
                <a16:creationId xmlns:a16="http://schemas.microsoft.com/office/drawing/2014/main" id="{40B75220-CDF8-5A73-7159-67468ABB7DA8}"/>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3" name="Freeform: Shape 42">
            <a:extLst>
              <a:ext uri="{FF2B5EF4-FFF2-40B4-BE49-F238E27FC236}">
                <a16:creationId xmlns:a16="http://schemas.microsoft.com/office/drawing/2014/main" id="{99F15D12-BED4-E1C1-74E5-6B8140E721A1}"/>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4DC85BFB-2151-C246-A85D-3BDBD50C6DCF}"/>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5" name="Freeform: Shape 44">
            <a:extLst>
              <a:ext uri="{FF2B5EF4-FFF2-40B4-BE49-F238E27FC236}">
                <a16:creationId xmlns:a16="http://schemas.microsoft.com/office/drawing/2014/main" id="{342A118C-4074-2197-61E9-1DA6CDCB46C6}"/>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6" name="Freeform: Shape 45">
            <a:extLst>
              <a:ext uri="{FF2B5EF4-FFF2-40B4-BE49-F238E27FC236}">
                <a16:creationId xmlns:a16="http://schemas.microsoft.com/office/drawing/2014/main" id="{3CB610DA-5F3E-3F8C-CEE7-4F6AFA1F6B78}"/>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7" name="Freeform: Shape 46">
            <a:extLst>
              <a:ext uri="{FF2B5EF4-FFF2-40B4-BE49-F238E27FC236}">
                <a16:creationId xmlns:a16="http://schemas.microsoft.com/office/drawing/2014/main" id="{A161197A-F265-69C1-78EC-BF016AB750D1}"/>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8" name="Freeform: Shape 47">
            <a:extLst>
              <a:ext uri="{FF2B5EF4-FFF2-40B4-BE49-F238E27FC236}">
                <a16:creationId xmlns:a16="http://schemas.microsoft.com/office/drawing/2014/main" id="{73579F65-2FB1-3EEC-4074-37C4D36020BA}"/>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9" name="Group 48">
          <a:extLst>
            <a:ext uri="{FF2B5EF4-FFF2-40B4-BE49-F238E27FC236}">
              <a16:creationId xmlns:a16="http://schemas.microsoft.com/office/drawing/2014/main" id="{1E83A285-A87A-484B-8E5C-D3A239465765}"/>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8B6B8164-C491-6E6C-03A6-85C63567C494}"/>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9C33572F-7EF8-927E-C0AB-1F61BE82AB1D}"/>
              </a:ext>
            </a:extLst>
          </xdr:cNvPr>
          <xdr:cNvGrpSpPr/>
        </xdr:nvGrpSpPr>
        <xdr:grpSpPr>
          <a:xfrm>
            <a:off x="7138979" y="2378947"/>
            <a:ext cx="710550" cy="501799"/>
            <a:chOff x="2716066" y="2011251"/>
            <a:chExt cx="710550" cy="501799"/>
          </a:xfrm>
          <a:solidFill>
            <a:srgbClr val="FBF1BD"/>
          </a:solidFill>
        </xdr:grpSpPr>
        <xdr:sp macro="" textlink="">
          <xdr:nvSpPr>
            <xdr:cNvPr id="55" name="Freeform: Shape 54">
              <a:extLst>
                <a:ext uri="{FF2B5EF4-FFF2-40B4-BE49-F238E27FC236}">
                  <a16:creationId xmlns:a16="http://schemas.microsoft.com/office/drawing/2014/main" id="{8D92F761-3711-DF24-F452-20F090DFB98D}"/>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C22D1D8E-26D7-59A3-C7B0-F94A32A05668}"/>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E840A7DB-0DDF-3ACE-7278-7B8225750F2B}"/>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5A14CB8E-03E6-A578-30F0-70C18A8D1C31}"/>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Freeform: Shape 58">
              <a:extLst>
                <a:ext uri="{FF2B5EF4-FFF2-40B4-BE49-F238E27FC236}">
                  <a16:creationId xmlns:a16="http://schemas.microsoft.com/office/drawing/2014/main" id="{16BEDD5B-018D-622C-8854-8743D780B366}"/>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1CDB9588-4ACE-9299-D63E-064394625B8D}"/>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Rounded Corners 60">
              <a:extLst>
                <a:ext uri="{FF2B5EF4-FFF2-40B4-BE49-F238E27FC236}">
                  <a16:creationId xmlns:a16="http://schemas.microsoft.com/office/drawing/2014/main" id="{83842D91-A15C-E061-A829-5F24A8C2687E}"/>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2" name="Oval 51">
            <a:extLst>
              <a:ext uri="{FF2B5EF4-FFF2-40B4-BE49-F238E27FC236}">
                <a16:creationId xmlns:a16="http://schemas.microsoft.com/office/drawing/2014/main" id="{D7A891B4-9570-52B0-7BFA-B57647CCE117}"/>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Oval 52">
            <a:extLst>
              <a:ext uri="{FF2B5EF4-FFF2-40B4-BE49-F238E27FC236}">
                <a16:creationId xmlns:a16="http://schemas.microsoft.com/office/drawing/2014/main" id="{BF223E3D-E6E1-3082-ECEE-69421D5B8519}"/>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TextBox 55">
            <a:extLst>
              <a:ext uri="{FF2B5EF4-FFF2-40B4-BE49-F238E27FC236}">
                <a16:creationId xmlns:a16="http://schemas.microsoft.com/office/drawing/2014/main" id="{6E4EE4E8-5FE3-9312-BBBE-888FACDB099D}"/>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62" name="TextBox 61">
          <a:extLst>
            <a:ext uri="{FF2B5EF4-FFF2-40B4-BE49-F238E27FC236}">
              <a16:creationId xmlns:a16="http://schemas.microsoft.com/office/drawing/2014/main" id="{971C54B7-C552-4E20-99AB-4BFD0A75F43B}"/>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63" name="TextBox 62">
          <a:extLst>
            <a:ext uri="{FF2B5EF4-FFF2-40B4-BE49-F238E27FC236}">
              <a16:creationId xmlns:a16="http://schemas.microsoft.com/office/drawing/2014/main" id="{18C8EA84-F007-4F3D-8634-9FF58EDFD649}"/>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64" name="TextBox 63">
          <a:extLst>
            <a:ext uri="{FF2B5EF4-FFF2-40B4-BE49-F238E27FC236}">
              <a16:creationId xmlns:a16="http://schemas.microsoft.com/office/drawing/2014/main" id="{2B593FFF-730E-4F2C-9B99-66F743F5320E}"/>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bg1"/>
              </a:solidFill>
              <a:latin typeface="Calibri"/>
              <a:ea typeface="+mn-ea"/>
              <a:cs typeface="Calibri"/>
            </a:rPr>
            <a:pPr marL="0" indent="0" algn="l"/>
            <a:t>Calendar</a:t>
          </a:fld>
          <a:endParaRPr lang="ru-RU" sz="1400" b="1" i="0" u="none" strike="noStrike">
            <a:solidFill>
              <a:schemeClr val="bg1"/>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65" name="TextBox 64">
          <a:extLst>
            <a:ext uri="{FF2B5EF4-FFF2-40B4-BE49-F238E27FC236}">
              <a16:creationId xmlns:a16="http://schemas.microsoft.com/office/drawing/2014/main" id="{93A44595-73E2-4A1B-8754-2EF61651DE36}"/>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67" name="TextBox 66">
          <a:extLst>
            <a:ext uri="{FF2B5EF4-FFF2-40B4-BE49-F238E27FC236}">
              <a16:creationId xmlns:a16="http://schemas.microsoft.com/office/drawing/2014/main" id="{3867DBAA-171E-451A-B2C8-063F56F4676F}"/>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dk1"/>
              </a:solidFill>
              <a:effectLst/>
              <a:latin typeface="+mj-lt"/>
              <a:ea typeface="+mn-ea"/>
              <a:cs typeface="+mn-cs"/>
            </a:rPr>
            <a:t> </a:t>
          </a:r>
          <a:r>
            <a:rPr lang="en-US" sz="1200" b="0" i="0">
              <a:solidFill>
                <a:srgbClr val="00FAE3"/>
              </a:solidFill>
              <a:effectLst/>
              <a:latin typeface="+mj-lt"/>
              <a:ea typeface="+mn-ea"/>
              <a:cs typeface="+mn-cs"/>
            </a:rPr>
            <a:t>   </a:t>
          </a:r>
          <a:r>
            <a:rPr lang="en-US" sz="1200" b="0" i="0" u="none" strike="noStrike">
              <a:solidFill>
                <a:schemeClr val="bg1">
                  <a:lumMod val="95000"/>
                </a:schemeClr>
              </a:solidFill>
              <a:latin typeface="+mj-lt"/>
              <a:cs typeface="Calibri"/>
            </a:rPr>
            <a:t>MO      TU      WE      TH      FR </a:t>
          </a:r>
          <a:r>
            <a:rPr lang="en-US" sz="1200" b="0" i="0">
              <a:solidFill>
                <a:schemeClr val="bg1">
                  <a:lumMod val="9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8" name="TextBox 67">
          <a:extLst>
            <a:ext uri="{FF2B5EF4-FFF2-40B4-BE49-F238E27FC236}">
              <a16:creationId xmlns:a16="http://schemas.microsoft.com/office/drawing/2014/main" id="{664DBC46-C080-41BF-AA20-0E3C0B583C70}"/>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bg1"/>
              </a:solidFill>
              <a:latin typeface="Calibri"/>
              <a:ea typeface="+mn-ea"/>
              <a:cs typeface="Calibri"/>
            </a:rPr>
            <a:pPr marL="0" indent="0" algn="ctr"/>
            <a:t>JUNE</a:t>
          </a:fld>
          <a:endParaRPr lang="ru-RU" sz="1800" b="0" i="0" u="none" strike="noStrike">
            <a:solidFill>
              <a:schemeClr val="bg1"/>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9" name="TextBox 68">
          <a:extLst>
            <a:ext uri="{FF2B5EF4-FFF2-40B4-BE49-F238E27FC236}">
              <a16:creationId xmlns:a16="http://schemas.microsoft.com/office/drawing/2014/main" id="{86D231C1-AD2A-49A5-91D8-F1AAF64C74F2}"/>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bg1"/>
              </a:solidFill>
              <a:latin typeface="Calibri"/>
              <a:ea typeface="+mn-ea"/>
              <a:cs typeface="Calibri"/>
            </a:rPr>
            <a:pPr marL="0" indent="0" algn="r"/>
            <a:t>2024</a:t>
          </a:fld>
          <a:endParaRPr lang="ru-RU" sz="1400" b="0" i="0" u="none" strike="noStrike">
            <a:solidFill>
              <a:schemeClr val="bg1"/>
            </a:solidFill>
            <a:latin typeface="Calibri"/>
            <a:ea typeface="+mn-ea"/>
            <a:cs typeface="Calibri"/>
          </a:endParaRPr>
        </a:p>
      </xdr:txBody>
    </xdr:sp>
    <xdr:clientData/>
  </xdr:twoCellAnchor>
  <xdr:twoCellAnchor>
    <xdr:from>
      <xdr:col>4</xdr:col>
      <xdr:colOff>385036</xdr:colOff>
      <xdr:row>31</xdr:row>
      <xdr:rowOff>36754</xdr:rowOff>
    </xdr:from>
    <xdr:to>
      <xdr:col>7</xdr:col>
      <xdr:colOff>117668</xdr:colOff>
      <xdr:row>34</xdr:row>
      <xdr:rowOff>97713</xdr:rowOff>
    </xdr:to>
    <xdr:sp macro="" textlink="Processing!R25">
      <xdr:nvSpPr>
        <xdr:cNvPr id="86" name="TextBox 85">
          <a:extLst>
            <a:ext uri="{FF2B5EF4-FFF2-40B4-BE49-F238E27FC236}">
              <a16:creationId xmlns:a16="http://schemas.microsoft.com/office/drawing/2014/main" id="{0CC96337-94D7-422E-8D5D-9EA7762F30C2}"/>
            </a:ext>
          </a:extLst>
        </xdr:cNvPr>
        <xdr:cNvSpPr txBox="1"/>
      </xdr:nvSpPr>
      <xdr:spPr>
        <a:xfrm>
          <a:off x="2823436"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A93864-A5E5-4D49-94EC-19F89307610F}" type="TxLink">
            <a:rPr lang="en-US" sz="1400" b="1" i="0" u="none" strike="noStrike">
              <a:solidFill>
                <a:schemeClr val="bg1"/>
              </a:solidFill>
              <a:latin typeface="Calibri"/>
              <a:ea typeface="+mn-ea"/>
              <a:cs typeface="Calibri"/>
            </a:rPr>
            <a:pPr marL="0" indent="0" algn="l"/>
            <a:t>Closing Debts</a:t>
          </a:fld>
          <a:endParaRPr lang="ru-RU" sz="1400" b="1" i="0" u="none" strike="noStrike">
            <a:solidFill>
              <a:schemeClr val="bg1"/>
            </a:solidFill>
            <a:latin typeface="Calibri"/>
            <a:ea typeface="+mn-ea"/>
            <a:cs typeface="Calibri"/>
          </a:endParaRPr>
        </a:p>
      </xdr:txBody>
    </xdr:sp>
    <xdr:clientData/>
  </xdr:twoCellAnchor>
  <xdr:twoCellAnchor>
    <xdr:from>
      <xdr:col>4</xdr:col>
      <xdr:colOff>435429</xdr:colOff>
      <xdr:row>33</xdr:row>
      <xdr:rowOff>170328</xdr:rowOff>
    </xdr:from>
    <xdr:to>
      <xdr:col>15</xdr:col>
      <xdr:colOff>107577</xdr:colOff>
      <xdr:row>44</xdr:row>
      <xdr:rowOff>17929</xdr:rowOff>
    </xdr:to>
    <xdr:graphicFrame macro="">
      <xdr:nvGraphicFramePr>
        <xdr:cNvPr id="87" name="Chart 86">
          <a:extLst>
            <a:ext uri="{FF2B5EF4-FFF2-40B4-BE49-F238E27FC236}">
              <a16:creationId xmlns:a16="http://schemas.microsoft.com/office/drawing/2014/main" id="{CD4219A8-01B3-48C7-95BC-FDEA692CB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90" name="TextBox 89">
          <a:extLst>
            <a:ext uri="{FF2B5EF4-FFF2-40B4-BE49-F238E27FC236}">
              <a16:creationId xmlns:a16="http://schemas.microsoft.com/office/drawing/2014/main" id="{9ACCA930-A1D0-4D77-A44A-5BF7C21432C7}"/>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15</xdr:col>
      <xdr:colOff>340669</xdr:colOff>
      <xdr:row>35</xdr:row>
      <xdr:rowOff>81577</xdr:rowOff>
    </xdr:from>
    <xdr:to>
      <xdr:col>17</xdr:col>
      <xdr:colOff>600750</xdr:colOff>
      <xdr:row>43</xdr:row>
      <xdr:rowOff>169429</xdr:rowOff>
    </xdr:to>
    <xdr:grpSp>
      <xdr:nvGrpSpPr>
        <xdr:cNvPr id="96" name="Group 95">
          <a:extLst>
            <a:ext uri="{FF2B5EF4-FFF2-40B4-BE49-F238E27FC236}">
              <a16:creationId xmlns:a16="http://schemas.microsoft.com/office/drawing/2014/main" id="{560E3731-0471-4839-9A10-42C51D44EBA0}"/>
            </a:ext>
          </a:extLst>
        </xdr:cNvPr>
        <xdr:cNvGrpSpPr/>
      </xdr:nvGrpSpPr>
      <xdr:grpSpPr>
        <a:xfrm>
          <a:off x="9247163" y="7491285"/>
          <a:ext cx="1438088" cy="1572267"/>
          <a:chOff x="9108140" y="7325061"/>
          <a:chExt cx="1479281" cy="1522205"/>
        </a:xfrm>
      </xdr:grpSpPr>
      <xdr:sp macro="" textlink="Processing!B27">
        <xdr:nvSpPr>
          <xdr:cNvPr id="97" name="TextBox 96">
            <a:extLst>
              <a:ext uri="{FF2B5EF4-FFF2-40B4-BE49-F238E27FC236}">
                <a16:creationId xmlns:a16="http://schemas.microsoft.com/office/drawing/2014/main" id="{5856FB2C-9F17-DCA2-B20D-C83CCFA91C86}"/>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AD821-F0E5-4BB9-86F9-398A4B431542}" type="TxLink">
              <a:rPr lang="en-US" sz="1100" b="0" i="0" u="none" strike="noStrike">
                <a:solidFill>
                  <a:srgbClr val="BFCDE4"/>
                </a:solidFill>
                <a:latin typeface="Calibri"/>
                <a:ea typeface="+mn-ea"/>
                <a:cs typeface="Calibri"/>
              </a:rPr>
              <a:pPr marL="0" indent="0" algn="l"/>
              <a:t>Credit Funds</a:t>
            </a:fld>
            <a:endParaRPr lang="ru-RU" sz="2400" b="0" i="0" u="none" strike="noStrike">
              <a:solidFill>
                <a:srgbClr val="BFCDE4"/>
              </a:solidFill>
              <a:latin typeface="Calibri"/>
              <a:ea typeface="+mn-ea"/>
              <a:cs typeface="Calibri"/>
            </a:endParaRPr>
          </a:p>
        </xdr:txBody>
      </xdr:sp>
      <xdr:sp macro="" textlink="Processing!B28">
        <xdr:nvSpPr>
          <xdr:cNvPr id="98" name="TextBox 97">
            <a:extLst>
              <a:ext uri="{FF2B5EF4-FFF2-40B4-BE49-F238E27FC236}">
                <a16:creationId xmlns:a16="http://schemas.microsoft.com/office/drawing/2014/main" id="{DB218BAB-D4A8-122C-C5D3-314B9E12E33D}"/>
              </a:ext>
            </a:extLst>
          </xdr:cNvPr>
          <xdr:cNvSpPr txBox="1"/>
        </xdr:nvSpPr>
        <xdr:spPr>
          <a:xfrm>
            <a:off x="9296981" y="7997416"/>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7D97F3-26B5-4E47-9285-4E8263836E74}" type="TxLink">
              <a:rPr lang="en-US" sz="1100" b="0" i="0" u="none" strike="noStrike">
                <a:solidFill>
                  <a:srgbClr val="BFCDE4"/>
                </a:solidFill>
                <a:latin typeface="Calibri"/>
                <a:ea typeface="+mn-ea"/>
                <a:cs typeface="Calibri"/>
              </a:rPr>
              <a:pPr marL="0" indent="0" algn="l"/>
              <a:t>Redeemed</a:t>
            </a:fld>
            <a:endParaRPr lang="ru-RU" sz="1600" b="0" i="0" u="none" strike="noStrike">
              <a:solidFill>
                <a:srgbClr val="BFCDE4"/>
              </a:solidFill>
              <a:latin typeface="Calibri"/>
              <a:ea typeface="+mn-ea"/>
              <a:cs typeface="Calibri"/>
            </a:endParaRPr>
          </a:p>
        </xdr:txBody>
      </xdr:sp>
      <xdr:sp macro="" textlink="">
        <xdr:nvSpPr>
          <xdr:cNvPr id="99" name="Oval 98">
            <a:extLst>
              <a:ext uri="{FF2B5EF4-FFF2-40B4-BE49-F238E27FC236}">
                <a16:creationId xmlns:a16="http://schemas.microsoft.com/office/drawing/2014/main" id="{4E42349D-712A-6B58-F057-BDD19B9BAD85}"/>
              </a:ext>
            </a:extLst>
          </xdr:cNvPr>
          <xdr:cNvSpPr/>
        </xdr:nvSpPr>
        <xdr:spPr>
          <a:xfrm>
            <a:off x="9126070" y="7548282"/>
            <a:ext cx="144000" cy="144000"/>
          </a:xfrm>
          <a:prstGeom prst="ellipse">
            <a:avLst/>
          </a:prstGeom>
          <a:gradFill>
            <a:gsLst>
              <a:gs pos="0">
                <a:srgbClr val="55E7F9"/>
              </a:gs>
              <a:gs pos="100000">
                <a:srgbClr val="0C68B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0" name="Oval 99">
            <a:extLst>
              <a:ext uri="{FF2B5EF4-FFF2-40B4-BE49-F238E27FC236}">
                <a16:creationId xmlns:a16="http://schemas.microsoft.com/office/drawing/2014/main" id="{A7C13388-FB96-9F4F-6DD1-55B6EDC12D88}"/>
              </a:ext>
            </a:extLst>
          </xdr:cNvPr>
          <xdr:cNvSpPr/>
        </xdr:nvSpPr>
        <xdr:spPr>
          <a:xfrm>
            <a:off x="9108140" y="8229599"/>
            <a:ext cx="144000" cy="1440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C27">
        <xdr:nvSpPr>
          <xdr:cNvPr id="101" name="TextBox 100">
            <a:extLst>
              <a:ext uri="{FF2B5EF4-FFF2-40B4-BE49-F238E27FC236}">
                <a16:creationId xmlns:a16="http://schemas.microsoft.com/office/drawing/2014/main" id="{12DE4B58-6B22-503D-74F2-38D394B11EFD}"/>
              </a:ext>
            </a:extLst>
          </xdr:cNvPr>
          <xdr:cNvSpPr txBox="1"/>
        </xdr:nvSpPr>
        <xdr:spPr>
          <a:xfrm>
            <a:off x="9252157" y="759400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9674AE-6A75-414E-90A3-ACD3AC58B047}" type="TxLink">
              <a:rPr lang="en-US" sz="1800" b="0" i="0" u="none" strike="noStrike">
                <a:gradFill flip="none" rotWithShape="1">
                  <a:gsLst>
                    <a:gs pos="5000">
                      <a:srgbClr val="55E7F9"/>
                    </a:gs>
                    <a:gs pos="94000">
                      <a:srgbClr val="0C68BE"/>
                    </a:gs>
                  </a:gsLst>
                  <a:lin ang="5400000" scaled="0"/>
                  <a:tileRect/>
                </a:gradFill>
                <a:latin typeface="Calibri"/>
                <a:ea typeface="+mn-ea"/>
                <a:cs typeface="Calibri"/>
              </a:rPr>
              <a:pPr marL="0" indent="0" algn="l"/>
              <a:t> $66,942 </a:t>
            </a:fld>
            <a:endParaRPr lang="ru-RU" sz="6000" b="0" i="0" u="none" strike="noStrike">
              <a:gradFill flip="none" rotWithShape="1">
                <a:gsLst>
                  <a:gs pos="5000">
                    <a:srgbClr val="55E7F9"/>
                  </a:gs>
                  <a:gs pos="94000">
                    <a:srgbClr val="0C68BE"/>
                  </a:gs>
                </a:gsLst>
                <a:lin ang="5400000" scaled="0"/>
                <a:tileRect/>
              </a:gradFill>
              <a:latin typeface="Calibri"/>
              <a:ea typeface="+mn-ea"/>
              <a:cs typeface="Calibri"/>
            </a:endParaRPr>
          </a:p>
        </xdr:txBody>
      </xdr:sp>
      <xdr:sp macro="" textlink="Processing!C28">
        <xdr:nvSpPr>
          <xdr:cNvPr id="102" name="TextBox 101">
            <a:extLst>
              <a:ext uri="{FF2B5EF4-FFF2-40B4-BE49-F238E27FC236}">
                <a16:creationId xmlns:a16="http://schemas.microsoft.com/office/drawing/2014/main" id="{D1F3DD20-989C-E0E8-2E0A-17C528970255}"/>
              </a:ext>
            </a:extLst>
          </xdr:cNvPr>
          <xdr:cNvSpPr txBox="1"/>
        </xdr:nvSpPr>
        <xdr:spPr>
          <a:xfrm>
            <a:off x="9252157" y="824842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63A29D1-E04E-4BBD-A648-01DCCF289A60}" type="TxLink">
              <a:rPr lang="en-US" sz="1800" b="0" i="0" u="none" strike="noStrike">
                <a:solidFill>
                  <a:schemeClr val="bg1"/>
                </a:solidFill>
                <a:latin typeface="Calibri"/>
                <a:ea typeface="+mn-ea"/>
                <a:cs typeface="Calibri"/>
              </a:rPr>
              <a:pPr marL="0" indent="0" algn="l"/>
              <a:t> $36,058 </a:t>
            </a:fld>
            <a:endParaRPr lang="ru-RU" sz="6000" b="0" i="0" u="none" strike="noStrike">
              <a:solidFill>
                <a:schemeClr val="bg1"/>
              </a:solidFill>
              <a:latin typeface="Calibri"/>
              <a:ea typeface="+mn-ea"/>
              <a:cs typeface="Calibri"/>
            </a:endParaRPr>
          </a:p>
        </xdr:txBody>
      </xdr:sp>
    </xdr:grpSp>
    <xdr:clientData/>
  </xdr:twoCellAnchor>
  <xdr:twoCellAnchor>
    <xdr:from>
      <xdr:col>15</xdr:col>
      <xdr:colOff>134032</xdr:colOff>
      <xdr:row>31</xdr:row>
      <xdr:rowOff>36754</xdr:rowOff>
    </xdr:from>
    <xdr:to>
      <xdr:col>17</xdr:col>
      <xdr:colOff>476264</xdr:colOff>
      <xdr:row>34</xdr:row>
      <xdr:rowOff>97713</xdr:rowOff>
    </xdr:to>
    <xdr:sp macro="" textlink="Processing!H57">
      <xdr:nvSpPr>
        <xdr:cNvPr id="103" name="TextBox 102">
          <a:extLst>
            <a:ext uri="{FF2B5EF4-FFF2-40B4-BE49-F238E27FC236}">
              <a16:creationId xmlns:a16="http://schemas.microsoft.com/office/drawing/2014/main" id="{F9C79572-082F-462A-AA87-B449CD8E2849}"/>
            </a:ext>
          </a:extLst>
        </xdr:cNvPr>
        <xdr:cNvSpPr txBox="1"/>
      </xdr:nvSpPr>
      <xdr:spPr>
        <a:xfrm>
          <a:off x="9278032"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xdr:from>
      <xdr:col>13</xdr:col>
      <xdr:colOff>471140</xdr:colOff>
      <xdr:row>6</xdr:row>
      <xdr:rowOff>30715</xdr:rowOff>
    </xdr:from>
    <xdr:to>
      <xdr:col>20</xdr:col>
      <xdr:colOff>591666</xdr:colOff>
      <xdr:row>27</xdr:row>
      <xdr:rowOff>136113</xdr:rowOff>
    </xdr:to>
    <xdr:grpSp>
      <xdr:nvGrpSpPr>
        <xdr:cNvPr id="110" name="Group 109">
          <a:extLst>
            <a:ext uri="{FF2B5EF4-FFF2-40B4-BE49-F238E27FC236}">
              <a16:creationId xmlns:a16="http://schemas.microsoft.com/office/drawing/2014/main" id="{BDE0A9D2-EBA4-264F-50A4-2F0F880CF2F8}"/>
            </a:ext>
          </a:extLst>
        </xdr:cNvPr>
        <xdr:cNvGrpSpPr/>
      </xdr:nvGrpSpPr>
      <xdr:grpSpPr>
        <a:xfrm>
          <a:off x="8190101" y="2059416"/>
          <a:ext cx="4276890" cy="4001989"/>
          <a:chOff x="8324227" y="2316715"/>
          <a:chExt cx="4064995" cy="3585882"/>
        </a:xfrm>
      </xdr:grpSpPr>
      <xdr:sp macro="" textlink="">
        <xdr:nvSpPr>
          <xdr:cNvPr id="107" name="Oval 106">
            <a:extLst>
              <a:ext uri="{FF2B5EF4-FFF2-40B4-BE49-F238E27FC236}">
                <a16:creationId xmlns:a16="http://schemas.microsoft.com/office/drawing/2014/main" id="{4B15569F-3BAD-464B-ACE8-89B9A52746EE}"/>
              </a:ext>
            </a:extLst>
          </xdr:cNvPr>
          <xdr:cNvSpPr/>
        </xdr:nvSpPr>
        <xdr:spPr>
          <a:xfrm>
            <a:off x="9107470" y="2860402"/>
            <a:ext cx="2498508" cy="2498508"/>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6" name="Circle: Hollow 105">
            <a:extLst>
              <a:ext uri="{FF2B5EF4-FFF2-40B4-BE49-F238E27FC236}">
                <a16:creationId xmlns:a16="http://schemas.microsoft.com/office/drawing/2014/main" id="{38793710-60EC-46ED-BA17-9A4DBD6875A1}"/>
              </a:ext>
            </a:extLst>
          </xdr:cNvPr>
          <xdr:cNvSpPr/>
        </xdr:nvSpPr>
        <xdr:spPr>
          <a:xfrm>
            <a:off x="9496691" y="3249623"/>
            <a:ext cx="1720067" cy="1720067"/>
          </a:xfrm>
          <a:prstGeom prst="donut">
            <a:avLst>
              <a:gd name="adj" fmla="val 13649"/>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105" name="Chart 104">
            <a:extLst>
              <a:ext uri="{FF2B5EF4-FFF2-40B4-BE49-F238E27FC236}">
                <a16:creationId xmlns:a16="http://schemas.microsoft.com/office/drawing/2014/main" id="{5F8F4171-BB96-40FA-8021-3B18469597F8}"/>
              </a:ext>
            </a:extLst>
          </xdr:cNvPr>
          <xdr:cNvGraphicFramePr>
            <a:graphicFrameLocks/>
          </xdr:cNvGraphicFramePr>
        </xdr:nvGraphicFramePr>
        <xdr:xfrm>
          <a:off x="8324227" y="2383951"/>
          <a:ext cx="4064995" cy="345141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08" name="Circle: Hollow 107">
            <a:extLst>
              <a:ext uri="{FF2B5EF4-FFF2-40B4-BE49-F238E27FC236}">
                <a16:creationId xmlns:a16="http://schemas.microsoft.com/office/drawing/2014/main" id="{F7C4CBB7-3A9E-4C18-97F9-E723834B0034}"/>
              </a:ext>
            </a:extLst>
          </xdr:cNvPr>
          <xdr:cNvSpPr/>
        </xdr:nvSpPr>
        <xdr:spPr>
          <a:xfrm>
            <a:off x="8563783" y="2316715"/>
            <a:ext cx="3585882" cy="3585882"/>
          </a:xfrm>
          <a:prstGeom prst="donut">
            <a:avLst>
              <a:gd name="adj" fmla="val 17406"/>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sp macro="" textlink="">
        <xdr:nvSpPr>
          <xdr:cNvPr id="109" name="Oval 108">
            <a:extLst>
              <a:ext uri="{FF2B5EF4-FFF2-40B4-BE49-F238E27FC236}">
                <a16:creationId xmlns:a16="http://schemas.microsoft.com/office/drawing/2014/main" id="{CE4052E5-5099-B1B3-239C-FAF265303902}"/>
              </a:ext>
            </a:extLst>
          </xdr:cNvPr>
          <xdr:cNvSpPr/>
        </xdr:nvSpPr>
        <xdr:spPr>
          <a:xfrm>
            <a:off x="9913302" y="3666234"/>
            <a:ext cx="886844" cy="886844"/>
          </a:xfrm>
          <a:prstGeom prst="ellipse">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b="0">
              <a:solidFill>
                <a:schemeClr val="bg1"/>
              </a:solidFill>
            </a:endParaRPr>
          </a:p>
        </xdr:txBody>
      </xdr:sp>
    </xdr:grpSp>
    <xdr:clientData/>
  </xdr:twoCellAnchor>
  <xdr:twoCellAnchor>
    <xdr:from>
      <xdr:col>4</xdr:col>
      <xdr:colOff>170329</xdr:colOff>
      <xdr:row>8</xdr:row>
      <xdr:rowOff>161365</xdr:rowOff>
    </xdr:from>
    <xdr:to>
      <xdr:col>20</xdr:col>
      <xdr:colOff>430306</xdr:colOff>
      <xdr:row>28</xdr:row>
      <xdr:rowOff>161365</xdr:rowOff>
    </xdr:to>
    <xdr:graphicFrame macro="">
      <xdr:nvGraphicFramePr>
        <xdr:cNvPr id="104" name="Chart 103">
          <a:extLst>
            <a:ext uri="{FF2B5EF4-FFF2-40B4-BE49-F238E27FC236}">
              <a16:creationId xmlns:a16="http://schemas.microsoft.com/office/drawing/2014/main" id="{93550677-6BA4-4DE5-A770-91C442C8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60572</xdr:colOff>
      <xdr:row>6</xdr:row>
      <xdr:rowOff>27788</xdr:rowOff>
    </xdr:from>
    <xdr:to>
      <xdr:col>19</xdr:col>
      <xdr:colOff>388344</xdr:colOff>
      <xdr:row>9</xdr:row>
      <xdr:rowOff>88747</xdr:rowOff>
    </xdr:to>
    <xdr:sp macro="" textlink="Processing!A32">
      <xdr:nvSpPr>
        <xdr:cNvPr id="17" name="TextBox 16">
          <a:extLst>
            <a:ext uri="{FF2B5EF4-FFF2-40B4-BE49-F238E27FC236}">
              <a16:creationId xmlns:a16="http://schemas.microsoft.com/office/drawing/2014/main" id="{A2238D62-B743-1B67-DCD9-F167FD9DE633}"/>
            </a:ext>
          </a:extLst>
        </xdr:cNvPr>
        <xdr:cNvSpPr txBox="1"/>
      </xdr:nvSpPr>
      <xdr:spPr>
        <a:xfrm>
          <a:off x="9204572" y="2026917"/>
          <a:ext cx="276617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198B74-5FE4-4545-AB71-C0E87CA5F7A6}" type="TxLink">
            <a:rPr lang="en-US" sz="1400" b="1" i="0" u="none" strike="noStrike">
              <a:solidFill>
                <a:schemeClr val="bg1"/>
              </a:solidFill>
              <a:latin typeface="Calibri"/>
              <a:ea typeface="+mn-ea"/>
              <a:cs typeface="Calibri"/>
            </a:rPr>
            <a:pPr marL="0" indent="0" algn="ctr"/>
            <a:t>Loan Portfolio Distribution</a:t>
          </a:fld>
          <a:endParaRPr lang="ru-RU" sz="1400" b="1" i="0" u="none" strike="noStrike">
            <a:solidFill>
              <a:schemeClr val="bg1"/>
            </a:solidFill>
            <a:latin typeface="Calibri"/>
            <a:ea typeface="+mn-ea"/>
            <a:cs typeface="Calibri"/>
          </a:endParaRPr>
        </a:p>
      </xdr:txBody>
    </xdr:sp>
    <xdr:clientData/>
  </xdr:twoCellAnchor>
  <xdr:twoCellAnchor>
    <xdr:from>
      <xdr:col>16</xdr:col>
      <xdr:colOff>247495</xdr:colOff>
      <xdr:row>15</xdr:row>
      <xdr:rowOff>108474</xdr:rowOff>
    </xdr:from>
    <xdr:to>
      <xdr:col>18</xdr:col>
      <xdr:colOff>201422</xdr:colOff>
      <xdr:row>18</xdr:row>
      <xdr:rowOff>169433</xdr:rowOff>
    </xdr:to>
    <xdr:sp macro="" textlink="Processing!E18">
      <xdr:nvSpPr>
        <xdr:cNvPr id="18" name="TextBox 17">
          <a:extLst>
            <a:ext uri="{FF2B5EF4-FFF2-40B4-BE49-F238E27FC236}">
              <a16:creationId xmlns:a16="http://schemas.microsoft.com/office/drawing/2014/main" id="{788C9C6F-AD43-B91E-537D-852FF5CB29F2}"/>
            </a:ext>
          </a:extLst>
        </xdr:cNvPr>
        <xdr:cNvSpPr txBox="1"/>
      </xdr:nvSpPr>
      <xdr:spPr>
        <a:xfrm>
          <a:off x="10001095" y="3721250"/>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760C86-8055-4C59-8426-C7786C79CC06}" type="TxLink">
            <a:rPr lang="en-US" sz="2000" b="0" i="0" u="none" strike="noStrike">
              <a:solidFill>
                <a:schemeClr val="bg1"/>
              </a:solidFill>
              <a:latin typeface="Calibri"/>
              <a:ea typeface="+mn-ea"/>
              <a:cs typeface="Calibri"/>
            </a:rPr>
            <a:pPr marL="0" indent="0" algn="ctr"/>
            <a:t>28%</a:t>
          </a:fld>
          <a:endParaRPr lang="ru-RU" sz="2800" b="1" i="0" u="none" strike="noStrike">
            <a:solidFill>
              <a:schemeClr val="bg1"/>
            </a:solidFill>
            <a:latin typeface="Calibri"/>
            <a:ea typeface="+mn-ea"/>
            <a:cs typeface="Calibri"/>
          </a:endParaRPr>
        </a:p>
      </xdr:txBody>
    </xdr:sp>
    <xdr:clientData/>
  </xdr:twoCellAnchor>
  <xdr:twoCellAnchor>
    <xdr:from>
      <xdr:col>16</xdr:col>
      <xdr:colOff>247495</xdr:colOff>
      <xdr:row>14</xdr:row>
      <xdr:rowOff>9859</xdr:rowOff>
    </xdr:from>
    <xdr:to>
      <xdr:col>18</xdr:col>
      <xdr:colOff>201422</xdr:colOff>
      <xdr:row>17</xdr:row>
      <xdr:rowOff>70818</xdr:rowOff>
    </xdr:to>
    <xdr:sp macro="" textlink="Processing!A18">
      <xdr:nvSpPr>
        <xdr:cNvPr id="19" name="TextBox 18">
          <a:extLst>
            <a:ext uri="{FF2B5EF4-FFF2-40B4-BE49-F238E27FC236}">
              <a16:creationId xmlns:a16="http://schemas.microsoft.com/office/drawing/2014/main" id="{55FCFC06-54BC-B444-519E-0C7571A1348E}"/>
            </a:ext>
          </a:extLst>
        </xdr:cNvPr>
        <xdr:cNvSpPr txBox="1"/>
      </xdr:nvSpPr>
      <xdr:spPr>
        <a:xfrm>
          <a:off x="10001095" y="3443341"/>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73583D-AA32-498B-8955-67761790F0D8}" type="TxLink">
            <a:rPr lang="en-US" sz="1100" b="0" i="0" u="none" strike="noStrike">
              <a:solidFill>
                <a:srgbClr val="BFCDE4"/>
              </a:solidFill>
              <a:latin typeface="Calibri"/>
              <a:ea typeface="+mn-ea"/>
              <a:cs typeface="Calibri"/>
            </a:rPr>
            <a:pPr marL="0" indent="0" algn="ctr"/>
            <a:t>Mortgage</a:t>
          </a:fld>
          <a:endParaRPr lang="ru-RU" sz="2800" b="0" i="0" u="none" strike="noStrike">
            <a:solidFill>
              <a:srgbClr val="BFCDE4"/>
            </a:solidFill>
            <a:latin typeface="Calibri"/>
            <a:ea typeface="+mn-ea"/>
            <a:cs typeface="Calibri"/>
          </a:endParaRPr>
        </a:p>
      </xdr:txBody>
    </xdr:sp>
    <xdr:clientData/>
  </xdr:twoCellAnchor>
  <xdr:twoCellAnchor>
    <xdr:from>
      <xdr:col>13</xdr:col>
      <xdr:colOff>346106</xdr:colOff>
      <xdr:row>26</xdr:row>
      <xdr:rowOff>81578</xdr:rowOff>
    </xdr:from>
    <xdr:to>
      <xdr:col>15</xdr:col>
      <xdr:colOff>300033</xdr:colOff>
      <xdr:row>29</xdr:row>
      <xdr:rowOff>142538</xdr:rowOff>
    </xdr:to>
    <xdr:sp macro="" textlink="Processing!E18">
      <xdr:nvSpPr>
        <xdr:cNvPr id="20" name="TextBox 19">
          <a:extLst>
            <a:ext uri="{FF2B5EF4-FFF2-40B4-BE49-F238E27FC236}">
              <a16:creationId xmlns:a16="http://schemas.microsoft.com/office/drawing/2014/main" id="{66033778-EAF7-04C3-7EC1-A969B152A3C6}"/>
            </a:ext>
          </a:extLst>
        </xdr:cNvPr>
        <xdr:cNvSpPr txBox="1"/>
      </xdr:nvSpPr>
      <xdr:spPr>
        <a:xfrm>
          <a:off x="8270906" y="5666590"/>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760C86-8055-4C59-8426-C7786C79CC06}" type="TxLink">
            <a:rPr lang="en-US" sz="1400" b="0" i="0" u="none" strike="noStrike">
              <a:solidFill>
                <a:schemeClr val="bg1"/>
              </a:solidFill>
              <a:latin typeface="Calibri"/>
              <a:ea typeface="+mn-ea"/>
              <a:cs typeface="Calibri"/>
            </a:rPr>
            <a:pPr marL="0" indent="0" algn="ctr"/>
            <a:t>28%</a:t>
          </a:fld>
          <a:endParaRPr lang="ru-RU" sz="1800" b="1" i="0" u="none" strike="noStrike">
            <a:solidFill>
              <a:schemeClr val="bg1"/>
            </a:solidFill>
            <a:latin typeface="Calibri"/>
            <a:ea typeface="+mn-ea"/>
            <a:cs typeface="Calibri"/>
          </a:endParaRPr>
        </a:p>
      </xdr:txBody>
    </xdr:sp>
    <xdr:clientData/>
  </xdr:twoCellAnchor>
  <xdr:twoCellAnchor>
    <xdr:from>
      <xdr:col>15</xdr:col>
      <xdr:colOff>68200</xdr:colOff>
      <xdr:row>26</xdr:row>
      <xdr:rowOff>81578</xdr:rowOff>
    </xdr:from>
    <xdr:to>
      <xdr:col>17</xdr:col>
      <xdr:colOff>22127</xdr:colOff>
      <xdr:row>29</xdr:row>
      <xdr:rowOff>142538</xdr:rowOff>
    </xdr:to>
    <xdr:sp macro="" textlink="Processing!D26">
      <xdr:nvSpPr>
        <xdr:cNvPr id="22" name="TextBox 21">
          <a:extLst>
            <a:ext uri="{FF2B5EF4-FFF2-40B4-BE49-F238E27FC236}">
              <a16:creationId xmlns:a16="http://schemas.microsoft.com/office/drawing/2014/main" id="{C805008F-BBD0-FB51-DED6-E1F220ECECF1}"/>
            </a:ext>
          </a:extLst>
        </xdr:cNvPr>
        <xdr:cNvSpPr txBox="1"/>
      </xdr:nvSpPr>
      <xdr:spPr>
        <a:xfrm>
          <a:off x="9212200" y="5666590"/>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108F8-F513-477F-BE78-0920CA9FF2F5}" type="TxLink">
            <a:rPr lang="en-US" sz="1400" b="0" i="0" u="none" strike="noStrike">
              <a:solidFill>
                <a:schemeClr val="bg1"/>
              </a:solidFill>
              <a:latin typeface="Calibri"/>
              <a:ea typeface="+mn-ea"/>
              <a:cs typeface="Calibri"/>
            </a:rPr>
            <a:pPr marL="0" indent="0" algn="ctr"/>
            <a:t>17%</a:t>
          </a:fld>
          <a:endParaRPr lang="ru-RU" sz="2400" b="1" i="0" u="none" strike="noStrike">
            <a:solidFill>
              <a:schemeClr val="bg1"/>
            </a:solidFill>
            <a:latin typeface="Calibri"/>
            <a:ea typeface="+mn-ea"/>
            <a:cs typeface="Calibri"/>
          </a:endParaRPr>
        </a:p>
      </xdr:txBody>
    </xdr:sp>
    <xdr:clientData/>
  </xdr:twoCellAnchor>
  <xdr:twoCellAnchor>
    <xdr:from>
      <xdr:col>16</xdr:col>
      <xdr:colOff>426788</xdr:colOff>
      <xdr:row>26</xdr:row>
      <xdr:rowOff>81578</xdr:rowOff>
    </xdr:from>
    <xdr:to>
      <xdr:col>18</xdr:col>
      <xdr:colOff>380715</xdr:colOff>
      <xdr:row>29</xdr:row>
      <xdr:rowOff>142538</xdr:rowOff>
    </xdr:to>
    <xdr:sp macro="" textlink="Processing!D24">
      <xdr:nvSpPr>
        <xdr:cNvPr id="23" name="TextBox 22">
          <a:extLst>
            <a:ext uri="{FF2B5EF4-FFF2-40B4-BE49-F238E27FC236}">
              <a16:creationId xmlns:a16="http://schemas.microsoft.com/office/drawing/2014/main" id="{0164C535-4D5E-8D33-681A-70DBDC9148DD}"/>
            </a:ext>
          </a:extLst>
        </xdr:cNvPr>
        <xdr:cNvSpPr txBox="1"/>
      </xdr:nvSpPr>
      <xdr:spPr>
        <a:xfrm>
          <a:off x="10180388" y="5666590"/>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F18B3B-719C-4719-93CF-DBD78D4D0BE1}" type="TxLink">
            <a:rPr lang="en-US" sz="1400" b="0" i="0" u="none" strike="noStrike">
              <a:solidFill>
                <a:schemeClr val="bg1"/>
              </a:solidFill>
              <a:latin typeface="Calibri"/>
              <a:ea typeface="+mn-ea"/>
              <a:cs typeface="Calibri"/>
            </a:rPr>
            <a:pPr marL="0" indent="0" algn="ctr"/>
            <a:t>13%</a:t>
          </a:fld>
          <a:endParaRPr lang="ru-RU" sz="2400" b="1" i="0" u="none" strike="noStrike">
            <a:solidFill>
              <a:schemeClr val="bg1"/>
            </a:solidFill>
            <a:latin typeface="Calibri"/>
            <a:ea typeface="+mn-ea"/>
            <a:cs typeface="Calibri"/>
          </a:endParaRPr>
        </a:p>
      </xdr:txBody>
    </xdr:sp>
    <xdr:clientData/>
  </xdr:twoCellAnchor>
  <xdr:twoCellAnchor>
    <xdr:from>
      <xdr:col>18</xdr:col>
      <xdr:colOff>364035</xdr:colOff>
      <xdr:row>26</xdr:row>
      <xdr:rowOff>81578</xdr:rowOff>
    </xdr:from>
    <xdr:to>
      <xdr:col>20</xdr:col>
      <xdr:colOff>317962</xdr:colOff>
      <xdr:row>29</xdr:row>
      <xdr:rowOff>142538</xdr:rowOff>
    </xdr:to>
    <xdr:sp macro="" textlink="Processing!D25">
      <xdr:nvSpPr>
        <xdr:cNvPr id="70" name="TextBox 69">
          <a:extLst>
            <a:ext uri="{FF2B5EF4-FFF2-40B4-BE49-F238E27FC236}">
              <a16:creationId xmlns:a16="http://schemas.microsoft.com/office/drawing/2014/main" id="{15CBECAE-A223-208F-CA9F-E77DFEDEB069}"/>
            </a:ext>
          </a:extLst>
        </xdr:cNvPr>
        <xdr:cNvSpPr txBox="1"/>
      </xdr:nvSpPr>
      <xdr:spPr>
        <a:xfrm>
          <a:off x="11336835" y="5666590"/>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010B87-5DC8-4B5F-8215-90CDF1C92AEE}" type="TxLink">
            <a:rPr lang="en-US" sz="1400" b="0" i="0" u="none" strike="noStrike">
              <a:solidFill>
                <a:schemeClr val="bg1"/>
              </a:solidFill>
              <a:latin typeface="Calibri"/>
              <a:ea typeface="+mn-ea"/>
              <a:cs typeface="Calibri"/>
            </a:rPr>
            <a:pPr marL="0" indent="0" algn="ctr"/>
            <a:t>6%</a:t>
          </a:fld>
          <a:endParaRPr lang="ru-RU" sz="2400" b="1" i="0" u="none" strike="noStrike">
            <a:solidFill>
              <a:schemeClr val="bg1"/>
            </a:solidFill>
            <a:latin typeface="Calibri"/>
            <a:ea typeface="+mn-ea"/>
            <a:cs typeface="Calibri"/>
          </a:endParaRPr>
        </a:p>
      </xdr:txBody>
    </xdr:sp>
    <xdr:clientData/>
  </xdr:twoCellAnchor>
  <xdr:twoCellAnchor>
    <xdr:from>
      <xdr:col>10</xdr:col>
      <xdr:colOff>507470</xdr:colOff>
      <xdr:row>23</xdr:row>
      <xdr:rowOff>90543</xdr:rowOff>
    </xdr:from>
    <xdr:to>
      <xdr:col>12</xdr:col>
      <xdr:colOff>461397</xdr:colOff>
      <xdr:row>26</xdr:row>
      <xdr:rowOff>151502</xdr:rowOff>
    </xdr:to>
    <xdr:sp macro="" textlink="Processing!B17">
      <xdr:nvSpPr>
        <xdr:cNvPr id="71" name="TextBox 70">
          <a:extLst>
            <a:ext uri="{FF2B5EF4-FFF2-40B4-BE49-F238E27FC236}">
              <a16:creationId xmlns:a16="http://schemas.microsoft.com/office/drawing/2014/main" id="{9D370040-0878-8871-C1BB-EAAEA2CE01FD}"/>
            </a:ext>
          </a:extLst>
        </xdr:cNvPr>
        <xdr:cNvSpPr txBox="1"/>
      </xdr:nvSpPr>
      <xdr:spPr>
        <a:xfrm>
          <a:off x="6603470" y="5137672"/>
          <a:ext cx="1173127"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5BC484-806D-46D6-8DC8-06C4076EA26A}" type="TxLink">
            <a:rPr lang="en-US" sz="1100" b="0" i="0" u="none" strike="noStrike">
              <a:solidFill>
                <a:schemeClr val="bg1"/>
              </a:solidFill>
              <a:latin typeface="Calibri"/>
              <a:ea typeface="+mn-ea"/>
              <a:cs typeface="Calibri"/>
            </a:rPr>
            <a:pPr marL="0" indent="0" algn="ctr"/>
            <a:t>Interest Rate</a:t>
          </a:fld>
          <a:endParaRPr lang="ru-RU" sz="1800" b="0" i="0" u="none" strike="noStrike">
            <a:solidFill>
              <a:schemeClr val="bg1"/>
            </a:solidFill>
            <a:latin typeface="Calibri"/>
            <a:ea typeface="+mn-ea"/>
            <a:cs typeface="Calibri"/>
          </a:endParaRPr>
        </a:p>
      </xdr:txBody>
    </xdr:sp>
    <xdr:clientData/>
  </xdr:twoCellAnchor>
  <xdr:twoCellAnchor>
    <xdr:from>
      <xdr:col>17</xdr:col>
      <xdr:colOff>502025</xdr:colOff>
      <xdr:row>31</xdr:row>
      <xdr:rowOff>98611</xdr:rowOff>
    </xdr:from>
    <xdr:to>
      <xdr:col>20</xdr:col>
      <xdr:colOff>567368</xdr:colOff>
      <xdr:row>45</xdr:row>
      <xdr:rowOff>100762</xdr:rowOff>
    </xdr:to>
    <xdr:graphicFrame macro="">
      <xdr:nvGraphicFramePr>
        <xdr:cNvPr id="72" name="Chart 71">
          <a:extLst>
            <a:ext uri="{FF2B5EF4-FFF2-40B4-BE49-F238E27FC236}">
              <a16:creationId xmlns:a16="http://schemas.microsoft.com/office/drawing/2014/main" id="{E1BACA23-836C-4858-BDE2-F81DE4181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197805</xdr:colOff>
      <xdr:row>36</xdr:row>
      <xdr:rowOff>144332</xdr:rowOff>
    </xdr:from>
    <xdr:to>
      <xdr:col>20</xdr:col>
      <xdr:colOff>269045</xdr:colOff>
      <xdr:row>40</xdr:row>
      <xdr:rowOff>25998</xdr:rowOff>
    </xdr:to>
    <xdr:sp macro="" textlink="Processing!B31">
      <xdr:nvSpPr>
        <xdr:cNvPr id="94" name="TextBox 93">
          <a:extLst>
            <a:ext uri="{FF2B5EF4-FFF2-40B4-BE49-F238E27FC236}">
              <a16:creationId xmlns:a16="http://schemas.microsoft.com/office/drawing/2014/main" id="{90133DFE-B21D-405A-A42D-F80AA8EAAFD0}"/>
            </a:ext>
          </a:extLst>
        </xdr:cNvPr>
        <xdr:cNvSpPr txBox="1"/>
      </xdr:nvSpPr>
      <xdr:spPr>
        <a:xfrm>
          <a:off x="11170605" y="7522285"/>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D7139F-E494-4966-A7B8-7D5E1B33E838}" type="TxLink">
            <a:rPr lang="en-US" sz="2000" b="0" i="0" u="none" strike="noStrike">
              <a:solidFill>
                <a:schemeClr val="bg1"/>
              </a:solidFill>
              <a:latin typeface="Calibri"/>
              <a:ea typeface="+mn-ea"/>
              <a:cs typeface="Calibri"/>
            </a:rPr>
            <a:pPr marL="0" indent="0" algn="ctr"/>
            <a:t>65%</a:t>
          </a:fld>
          <a:endParaRPr lang="ru-RU" sz="4400" b="0" i="0" u="none" strike="noStrike">
            <a:solidFill>
              <a:schemeClr val="bg1"/>
            </a:solidFill>
            <a:latin typeface="Calibri"/>
            <a:ea typeface="+mn-ea"/>
            <a:cs typeface="Calibri"/>
          </a:endParaRPr>
        </a:p>
      </xdr:txBody>
    </xdr:sp>
    <xdr:clientData/>
  </xdr:twoCellAnchor>
  <xdr:twoCellAnchor>
    <xdr:from>
      <xdr:col>17</xdr:col>
      <xdr:colOff>566942</xdr:colOff>
      <xdr:row>31</xdr:row>
      <xdr:rowOff>36754</xdr:rowOff>
    </xdr:from>
    <xdr:to>
      <xdr:col>20</xdr:col>
      <xdr:colOff>455717</xdr:colOff>
      <xdr:row>34</xdr:row>
      <xdr:rowOff>97713</xdr:rowOff>
    </xdr:to>
    <xdr:sp macro="" textlink="Processing!B30">
      <xdr:nvSpPr>
        <xdr:cNvPr id="73" name="TextBox 72">
          <a:extLst>
            <a:ext uri="{FF2B5EF4-FFF2-40B4-BE49-F238E27FC236}">
              <a16:creationId xmlns:a16="http://schemas.microsoft.com/office/drawing/2014/main" id="{117E1840-22E3-1C09-5F57-8C632E653A9F}"/>
            </a:ext>
          </a:extLst>
        </xdr:cNvPr>
        <xdr:cNvSpPr txBox="1"/>
      </xdr:nvSpPr>
      <xdr:spPr>
        <a:xfrm>
          <a:off x="10930142" y="6518236"/>
          <a:ext cx="1717575"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0B10E6-2604-482A-8E03-2B1FD3FACB6A}" type="TxLink">
            <a:rPr lang="en-US" sz="1400" b="1" i="0" u="none" strike="noStrike">
              <a:solidFill>
                <a:schemeClr val="bg1"/>
              </a:solidFill>
              <a:latin typeface="Calibri"/>
              <a:ea typeface="+mn-ea"/>
              <a:cs typeface="Calibri"/>
            </a:rPr>
            <a:pPr marL="0" indent="0" algn="ctr"/>
            <a:t>Used Credit Funds</a:t>
          </a:fld>
          <a:endParaRPr lang="ru-RU" sz="1400" b="1" i="0" u="none" strike="noStrike">
            <a:solidFill>
              <a:schemeClr val="bg1"/>
            </a:solidFill>
            <a:latin typeface="Calibri"/>
            <a:ea typeface="+mn-ea"/>
            <a:cs typeface="Calibri"/>
          </a:endParaRPr>
        </a:p>
      </xdr:txBody>
    </xdr:sp>
    <xdr:clientData/>
  </xdr:twoCellAnchor>
  <xdr:twoCellAnchor>
    <xdr:from>
      <xdr:col>9</xdr:col>
      <xdr:colOff>492620</xdr:colOff>
      <xdr:row>6</xdr:row>
      <xdr:rowOff>27788</xdr:rowOff>
    </xdr:from>
    <xdr:to>
      <xdr:col>11</xdr:col>
      <xdr:colOff>317420</xdr:colOff>
      <xdr:row>9</xdr:row>
      <xdr:rowOff>88747</xdr:rowOff>
    </xdr:to>
    <xdr:sp macro="" textlink="Processing!A28">
      <xdr:nvSpPr>
        <xdr:cNvPr id="76" name="TextBox 75">
          <a:extLst>
            <a:ext uri="{FF2B5EF4-FFF2-40B4-BE49-F238E27FC236}">
              <a16:creationId xmlns:a16="http://schemas.microsoft.com/office/drawing/2014/main" id="{15C7D548-BD98-4B5B-AE67-C3D21B5A4CA9}"/>
            </a:ext>
          </a:extLst>
        </xdr:cNvPr>
        <xdr:cNvSpPr txBox="1"/>
      </xdr:nvSpPr>
      <xdr:spPr>
        <a:xfrm>
          <a:off x="5979020" y="2026917"/>
          <a:ext cx="1044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7515F2D-9847-49DC-9413-A37CDFE74A4E}" type="TxLink">
            <a:rPr lang="en-US" sz="1400" b="1" i="0" u="none" strike="noStrike">
              <a:solidFill>
                <a:schemeClr val="bg1"/>
              </a:solidFill>
              <a:latin typeface="Calibri"/>
              <a:ea typeface="+mn-ea"/>
              <a:cs typeface="Calibri"/>
            </a:rPr>
            <a:pPr marL="0" indent="0" algn="l"/>
            <a:t>Repayment</a:t>
          </a:fld>
          <a:endParaRPr lang="ru-RU" sz="1400" b="1" i="0" u="none" strike="noStrike">
            <a:solidFill>
              <a:schemeClr val="bg1"/>
            </a:solidFill>
            <a:latin typeface="Calibri"/>
            <a:ea typeface="+mn-ea"/>
            <a:cs typeface="Calibri"/>
          </a:endParaRPr>
        </a:p>
      </xdr:txBody>
    </xdr:sp>
    <xdr:clientData/>
  </xdr:twoCellAnchor>
  <xdr:twoCellAnchor>
    <xdr:from>
      <xdr:col>7</xdr:col>
      <xdr:colOff>187811</xdr:colOff>
      <xdr:row>6</xdr:row>
      <xdr:rowOff>18823</xdr:rowOff>
    </xdr:from>
    <xdr:to>
      <xdr:col>10</xdr:col>
      <xdr:colOff>257764</xdr:colOff>
      <xdr:row>9</xdr:row>
      <xdr:rowOff>88747</xdr:rowOff>
    </xdr:to>
    <xdr:grpSp>
      <xdr:nvGrpSpPr>
        <xdr:cNvPr id="79" name="Group 78">
          <a:extLst>
            <a:ext uri="{FF2B5EF4-FFF2-40B4-BE49-F238E27FC236}">
              <a16:creationId xmlns:a16="http://schemas.microsoft.com/office/drawing/2014/main" id="{631EBBB1-220E-1DAB-9078-59E7BA3F2FE0}"/>
            </a:ext>
          </a:extLst>
        </xdr:cNvPr>
        <xdr:cNvGrpSpPr/>
      </xdr:nvGrpSpPr>
      <xdr:grpSpPr>
        <a:xfrm>
          <a:off x="4344175" y="2047524"/>
          <a:ext cx="1851251" cy="626580"/>
          <a:chOff x="4499836" y="2017952"/>
          <a:chExt cx="1898753" cy="607807"/>
        </a:xfrm>
      </xdr:grpSpPr>
      <xdr:sp macro="" textlink="Processing!C27">
        <xdr:nvSpPr>
          <xdr:cNvPr id="75" name="TextBox 74">
            <a:extLst>
              <a:ext uri="{FF2B5EF4-FFF2-40B4-BE49-F238E27FC236}">
                <a16:creationId xmlns:a16="http://schemas.microsoft.com/office/drawing/2014/main" id="{C1CF8337-913F-911A-5642-5ED30CC7B3E7}"/>
              </a:ext>
            </a:extLst>
          </xdr:cNvPr>
          <xdr:cNvSpPr txBox="1"/>
        </xdr:nvSpPr>
        <xdr:spPr>
          <a:xfrm>
            <a:off x="4562589"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53898F-E615-4CFE-ADF6-2F7554C2AB33}" type="TxLink">
              <a:rPr lang="en-US" sz="1800" b="0" i="0" u="none" strike="noStrike">
                <a:solidFill>
                  <a:srgbClr val="FF8A80"/>
                </a:solidFill>
                <a:latin typeface="Calibri"/>
                <a:ea typeface="+mn-ea"/>
                <a:cs typeface="Calibri"/>
              </a:rPr>
              <a:pPr marL="0" indent="0" algn="l"/>
              <a:t> $66,942 </a:t>
            </a:fld>
            <a:endParaRPr lang="ru-RU" sz="2400" b="1" i="0" u="none" strike="noStrike">
              <a:solidFill>
                <a:srgbClr val="FF8A80"/>
              </a:solidFill>
              <a:latin typeface="Calibri"/>
              <a:ea typeface="+mn-ea"/>
              <a:cs typeface="Calibri"/>
            </a:endParaRPr>
          </a:p>
        </xdr:txBody>
      </xdr:sp>
      <xdr:sp macro="" textlink="">
        <xdr:nvSpPr>
          <xdr:cNvPr id="78" name="TextBox 77">
            <a:extLst>
              <a:ext uri="{FF2B5EF4-FFF2-40B4-BE49-F238E27FC236}">
                <a16:creationId xmlns:a16="http://schemas.microsoft.com/office/drawing/2014/main" id="{8C008600-30E3-49ED-1D01-2D453ED2636F}"/>
              </a:ext>
            </a:extLst>
          </xdr:cNvPr>
          <xdr:cNvSpPr txBox="1"/>
        </xdr:nvSpPr>
        <xdr:spPr>
          <a:xfrm>
            <a:off x="4499836" y="2017952"/>
            <a:ext cx="753481"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0" i="0" u="none" strike="noStrike">
                <a:solidFill>
                  <a:srgbClr val="FF8A80"/>
                </a:solidFill>
                <a:latin typeface="Calibri"/>
                <a:ea typeface="+mn-ea"/>
                <a:cs typeface="Calibri"/>
              </a:rPr>
              <a:t>-</a:t>
            </a:r>
          </a:p>
        </xdr:txBody>
      </xdr:sp>
    </xdr:grpSp>
    <xdr:clientData/>
  </xdr:twoCellAnchor>
  <xdr:twoCellAnchor>
    <xdr:from>
      <xdr:col>13</xdr:col>
      <xdr:colOff>241605</xdr:colOff>
      <xdr:row>6</xdr:row>
      <xdr:rowOff>27788</xdr:rowOff>
    </xdr:from>
    <xdr:to>
      <xdr:col>14</xdr:col>
      <xdr:colOff>510989</xdr:colOff>
      <xdr:row>9</xdr:row>
      <xdr:rowOff>88747</xdr:rowOff>
    </xdr:to>
    <xdr:sp macro="" textlink="Processing!D28">
      <xdr:nvSpPr>
        <xdr:cNvPr id="80" name="TextBox 79">
          <a:extLst>
            <a:ext uri="{FF2B5EF4-FFF2-40B4-BE49-F238E27FC236}">
              <a16:creationId xmlns:a16="http://schemas.microsoft.com/office/drawing/2014/main" id="{68A773FB-CB2E-2F82-EB78-47D5272B7BC4}"/>
            </a:ext>
          </a:extLst>
        </xdr:cNvPr>
        <xdr:cNvSpPr txBox="1"/>
      </xdr:nvSpPr>
      <xdr:spPr>
        <a:xfrm>
          <a:off x="8166405" y="2026917"/>
          <a:ext cx="878984"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9A60EB-E5F9-4A92-AA2E-F19DC8CBE897}" type="TxLink">
            <a:rPr lang="en-US" sz="1800" b="0" i="0" u="none" strike="noStrike">
              <a:solidFill>
                <a:srgbClr val="BFCDE4"/>
              </a:solidFill>
              <a:latin typeface="Calibri"/>
              <a:ea typeface="+mn-ea"/>
              <a:cs typeface="Calibri"/>
            </a:rPr>
            <a:pPr marL="0" indent="0" algn="l"/>
            <a:t>35%</a:t>
          </a:fld>
          <a:endParaRPr lang="ru-RU" sz="3200" b="0" i="0" u="none" strike="noStrike">
            <a:solidFill>
              <a:srgbClr val="BFCDE4"/>
            </a:solidFill>
            <a:latin typeface="Calibri"/>
            <a:ea typeface="+mn-ea"/>
            <a:cs typeface="Calibri"/>
          </a:endParaRPr>
        </a:p>
      </xdr:txBody>
    </xdr:sp>
    <xdr:clientData/>
  </xdr:twoCellAnchor>
  <xdr:twoCellAnchor>
    <xdr:from>
      <xdr:col>11</xdr:col>
      <xdr:colOff>304361</xdr:colOff>
      <xdr:row>6</xdr:row>
      <xdr:rowOff>27788</xdr:rowOff>
    </xdr:from>
    <xdr:to>
      <xdr:col>14</xdr:col>
      <xdr:colOff>419137</xdr:colOff>
      <xdr:row>9</xdr:row>
      <xdr:rowOff>88747</xdr:rowOff>
    </xdr:to>
    <xdr:grpSp>
      <xdr:nvGrpSpPr>
        <xdr:cNvPr id="82" name="Group 81">
          <a:extLst>
            <a:ext uri="{FF2B5EF4-FFF2-40B4-BE49-F238E27FC236}">
              <a16:creationId xmlns:a16="http://schemas.microsoft.com/office/drawing/2014/main" id="{888C2070-25B4-7B23-536A-5ED780D13DEF}"/>
            </a:ext>
          </a:extLst>
        </xdr:cNvPr>
        <xdr:cNvGrpSpPr/>
      </xdr:nvGrpSpPr>
      <xdr:grpSpPr>
        <a:xfrm>
          <a:off x="6835790" y="2056489"/>
          <a:ext cx="1896074" cy="617615"/>
          <a:chOff x="6409323" y="2026917"/>
          <a:chExt cx="1943576" cy="598842"/>
        </a:xfrm>
      </xdr:grpSpPr>
      <xdr:sp macro="" textlink="Processing!C28">
        <xdr:nvSpPr>
          <xdr:cNvPr id="77" name="TextBox 76">
            <a:extLst>
              <a:ext uri="{FF2B5EF4-FFF2-40B4-BE49-F238E27FC236}">
                <a16:creationId xmlns:a16="http://schemas.microsoft.com/office/drawing/2014/main" id="{104A3F88-C5D1-CA9C-A0BE-B6DC19A1363D}"/>
              </a:ext>
            </a:extLst>
          </xdr:cNvPr>
          <xdr:cNvSpPr txBox="1"/>
        </xdr:nvSpPr>
        <xdr:spPr>
          <a:xfrm>
            <a:off x="6516899"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83D174A-3D91-49AD-81A6-049D0165A77D}" type="TxLink">
              <a:rPr lang="en-US" sz="1800" b="0" i="0" u="none" strike="noStrike">
                <a:solidFill>
                  <a:srgbClr val="7CF89B"/>
                </a:solidFill>
                <a:latin typeface="Calibri"/>
                <a:ea typeface="+mn-ea"/>
                <a:cs typeface="Calibri"/>
              </a:rPr>
              <a:pPr marL="0" indent="0" algn="l"/>
              <a:t> $36,058 </a:t>
            </a:fld>
            <a:endParaRPr lang="ru-RU" sz="1800" b="0" i="0" u="none" strike="noStrike">
              <a:solidFill>
                <a:srgbClr val="7CF89B"/>
              </a:solidFill>
              <a:latin typeface="Calibri"/>
              <a:ea typeface="+mn-ea"/>
              <a:cs typeface="Calibri"/>
            </a:endParaRPr>
          </a:p>
        </xdr:txBody>
      </xdr:sp>
      <xdr:sp macro="" textlink="">
        <xdr:nvSpPr>
          <xdr:cNvPr id="81" name="TextBox 80">
            <a:extLst>
              <a:ext uri="{FF2B5EF4-FFF2-40B4-BE49-F238E27FC236}">
                <a16:creationId xmlns:a16="http://schemas.microsoft.com/office/drawing/2014/main" id="{945D1BF7-2BEB-CBDD-4A2E-339270458489}"/>
              </a:ext>
            </a:extLst>
          </xdr:cNvPr>
          <xdr:cNvSpPr txBox="1"/>
        </xdr:nvSpPr>
        <xdr:spPr>
          <a:xfrm>
            <a:off x="6409323" y="2026917"/>
            <a:ext cx="421783"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ru-RU" sz="1800" b="0" i="0" u="none" strike="noStrike">
                <a:solidFill>
                  <a:srgbClr val="7CF89B"/>
                </a:solidFill>
                <a:latin typeface="Calibri"/>
                <a:ea typeface="+mn-ea"/>
                <a:cs typeface="Calibri"/>
              </a:rPr>
              <a:t>+</a:t>
            </a:r>
            <a:endParaRPr lang="en-US" sz="1800" b="0" i="0" u="none" strike="noStrike">
              <a:solidFill>
                <a:srgbClr val="7CF89B"/>
              </a:solidFill>
              <a:latin typeface="Calibri"/>
              <a:ea typeface="+mn-ea"/>
              <a:cs typeface="Calibri"/>
            </a:endParaRPr>
          </a:p>
        </xdr:txBody>
      </xdr:sp>
    </xdr:grpSp>
    <xdr:clientData/>
  </xdr:twoCellAnchor>
  <xdr:twoCellAnchor editAs="oneCell">
    <xdr:from>
      <xdr:col>22</xdr:col>
      <xdr:colOff>141530</xdr:colOff>
      <xdr:row>29</xdr:row>
      <xdr:rowOff>121024</xdr:rowOff>
    </xdr:from>
    <xdr:to>
      <xdr:col>26</xdr:col>
      <xdr:colOff>475130</xdr:colOff>
      <xdr:row>44</xdr:row>
      <xdr:rowOff>45167</xdr:rowOff>
    </xdr:to>
    <mc:AlternateContent xmlns:mc="http://schemas.openxmlformats.org/markup-compatibility/2006" xmlns:a14="http://schemas.microsoft.com/office/drawing/2010/main">
      <mc:Choice Requires="a14">
        <xdr:graphicFrame macro="">
          <xdr:nvGraphicFramePr>
            <xdr:cNvPr id="21" name="Day 9">
              <a:extLst>
                <a:ext uri="{FF2B5EF4-FFF2-40B4-BE49-F238E27FC236}">
                  <a16:creationId xmlns:a16="http://schemas.microsoft.com/office/drawing/2014/main" id="{1B427C98-DA22-47CD-83C4-485CF321C28C}"/>
                </a:ext>
              </a:extLst>
            </xdr:cNvPr>
            <xdr:cNvGraphicFramePr/>
          </xdr:nvGraphicFramePr>
          <xdr:xfrm>
            <a:off x="0" y="0"/>
            <a:ext cx="0" cy="0"/>
          </xdr:xfrm>
          <a:graphic>
            <a:graphicData uri="http://schemas.microsoft.com/office/drawing/2010/slicer">
              <sle:slicer xmlns:sle="http://schemas.microsoft.com/office/drawing/2010/slicer" name="Day 9"/>
            </a:graphicData>
          </a:graphic>
        </xdr:graphicFrame>
      </mc:Choice>
      <mc:Fallback xmlns="">
        <xdr:sp macro="" textlink="">
          <xdr:nvSpPr>
            <xdr:cNvPr id="0" name=""/>
            <xdr:cNvSpPr>
              <a:spLocks noTextEdit="1"/>
            </xdr:cNvSpPr>
          </xdr:nvSpPr>
          <xdr:spPr>
            <a:xfrm>
              <a:off x="13552730" y="6412967"/>
              <a:ext cx="2772000" cy="2700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FF347C01-0128-4AD6-8063-8B4B386FB36C}"/>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14B6C11B-C583-4D02-AEFB-8349CF93A50F}"/>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5</xdr:row>
      <xdr:rowOff>161364</xdr:rowOff>
    </xdr:from>
    <xdr:to>
      <xdr:col>21</xdr:col>
      <xdr:colOff>53788</xdr:colOff>
      <xdr:row>29</xdr:row>
      <xdr:rowOff>142305</xdr:rowOff>
    </xdr:to>
    <xdr:sp macro="" textlink="">
      <xdr:nvSpPr>
        <xdr:cNvPr id="4" name="Rectangle: Rounded Corners 3">
          <a:extLst>
            <a:ext uri="{FF2B5EF4-FFF2-40B4-BE49-F238E27FC236}">
              <a16:creationId xmlns:a16="http://schemas.microsoft.com/office/drawing/2014/main" id="{88FCE5C5-D052-4D83-BE6B-ED18A60C4C22}"/>
            </a:ext>
          </a:extLst>
        </xdr:cNvPr>
        <xdr:cNvSpPr/>
      </xdr:nvSpPr>
      <xdr:spPr>
        <a:xfrm>
          <a:off x="2545976" y="1997784"/>
          <a:ext cx="10309412" cy="4370061"/>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228A2ADB-777F-4CCE-8A59-B842CB52D06C}"/>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21</xdr:col>
      <xdr:colOff>54776</xdr:colOff>
      <xdr:row>45</xdr:row>
      <xdr:rowOff>53786</xdr:rowOff>
    </xdr:to>
    <xdr:sp macro="" textlink="">
      <xdr:nvSpPr>
        <xdr:cNvPr id="6" name="Rectangle: Rounded Corners 5">
          <a:extLst>
            <a:ext uri="{FF2B5EF4-FFF2-40B4-BE49-F238E27FC236}">
              <a16:creationId xmlns:a16="http://schemas.microsoft.com/office/drawing/2014/main" id="{9B6028EE-8DF4-4EA7-98C7-5FFFBC05F48B}"/>
            </a:ext>
          </a:extLst>
        </xdr:cNvPr>
        <xdr:cNvSpPr/>
      </xdr:nvSpPr>
      <xdr:spPr>
        <a:xfrm>
          <a:off x="2545976" y="6635204"/>
          <a:ext cx="10310400" cy="2570202"/>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89E3A18B-333B-40EF-B3AD-9C8F146EFC29}"/>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3615DCB0-E936-47E5-AEF9-51CA730CABF8}"/>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B499F436-C434-4B91-B743-B6A71BE8FA78}"/>
            </a:ext>
          </a:extLst>
        </xdr:cNvPr>
        <xdr:cNvGrpSpPr/>
      </xdr:nvGrpSpPr>
      <xdr:grpSpPr>
        <a:xfrm>
          <a:off x="14961390" y="1344706"/>
          <a:ext cx="221099" cy="213359"/>
          <a:chOff x="6535559" y="690283"/>
          <a:chExt cx="274908" cy="248639"/>
        </a:xfrm>
      </xdr:grpSpPr>
      <xdr:sp macro="" textlink="">
        <xdr:nvSpPr>
          <xdr:cNvPr id="10" name="Moon">
            <a:extLst>
              <a:ext uri="{FF2B5EF4-FFF2-40B4-BE49-F238E27FC236}">
                <a16:creationId xmlns:a16="http://schemas.microsoft.com/office/drawing/2014/main" id="{411D7CF4-D786-99B7-48FC-A0C295BC0510}"/>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5D370FA1-32ED-1B27-887E-EC1EBF2AD4C5}"/>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1CFF2483-D9B8-0C53-41F4-B40D736278AD}"/>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5D8929B6-4717-4CBE-8D12-FF45504F419C}"/>
            </a:ext>
          </a:extLst>
        </xdr:cNvPr>
        <xdr:cNvGrpSpPr/>
      </xdr:nvGrpSpPr>
      <xdr:grpSpPr>
        <a:xfrm>
          <a:off x="13925912" y="1344706"/>
          <a:ext cx="208465" cy="213359"/>
          <a:chOff x="14630400" y="0"/>
          <a:chExt cx="1320905" cy="1291901"/>
        </a:xfrm>
        <a:effectLst/>
      </xdr:grpSpPr>
      <xdr:sp macro="" textlink="">
        <xdr:nvSpPr>
          <xdr:cNvPr id="14" name="Lights">
            <a:extLst>
              <a:ext uri="{FF2B5EF4-FFF2-40B4-BE49-F238E27FC236}">
                <a16:creationId xmlns:a16="http://schemas.microsoft.com/office/drawing/2014/main" id="{F40CBC37-E30E-819B-477A-32F8AD3CC197}"/>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ECCD6B81-9589-3F7F-43A8-F54C3864F4BE}"/>
              </a:ext>
            </a:extLst>
          </xdr:cNvPr>
          <xdr:cNvSpPr/>
        </xdr:nvSpPr>
        <xdr:spPr>
          <a:xfrm rot="18324177">
            <a:off x="14829219" y="190232"/>
            <a:ext cx="942318" cy="930488"/>
          </a:xfrm>
          <a:prstGeom prst="ellipse">
            <a:avLst/>
          </a:pr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13">
              <a:extLst>
                <a:ext uri="{FF2B5EF4-FFF2-40B4-BE49-F238E27FC236}">
                  <a16:creationId xmlns:a16="http://schemas.microsoft.com/office/drawing/2014/main" id="{D03B1140-7F81-444A-BA24-396B074D7DE3}"/>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385036</xdr:colOff>
      <xdr:row>6</xdr:row>
      <xdr:rowOff>27788</xdr:rowOff>
    </xdr:from>
    <xdr:to>
      <xdr:col>7</xdr:col>
      <xdr:colOff>392236</xdr:colOff>
      <xdr:row>9</xdr:row>
      <xdr:rowOff>88747</xdr:rowOff>
    </xdr:to>
    <xdr:sp macro="" textlink="Processing!A22">
      <xdr:nvSpPr>
        <xdr:cNvPr id="17" name="TextBox 16">
          <a:extLst>
            <a:ext uri="{FF2B5EF4-FFF2-40B4-BE49-F238E27FC236}">
              <a16:creationId xmlns:a16="http://schemas.microsoft.com/office/drawing/2014/main" id="{1EAFDB99-3876-48EA-A638-0B1D87099A6A}"/>
            </a:ext>
          </a:extLst>
        </xdr:cNvPr>
        <xdr:cNvSpPr txBox="1"/>
      </xdr:nvSpPr>
      <xdr:spPr>
        <a:xfrm>
          <a:off x="2823436" y="2047088"/>
          <a:ext cx="1836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BC15CC-32D4-470F-9BAD-F07C2534E02D}" type="TxLink">
            <a:rPr lang="en-US" sz="1400" b="1" i="0" u="none" strike="noStrike">
              <a:solidFill>
                <a:schemeClr val="tx1">
                  <a:lumMod val="65000"/>
                  <a:lumOff val="35000"/>
                </a:schemeClr>
              </a:solidFill>
              <a:latin typeface="Calibri"/>
              <a:ea typeface="+mn-ea"/>
              <a:cs typeface="Calibri"/>
            </a:rPr>
            <a:pPr marL="0" indent="0" algn="l"/>
            <a:t>Total Debt Amount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21</xdr:row>
      <xdr:rowOff>52749</xdr:rowOff>
    </xdr:from>
    <xdr:to>
      <xdr:col>3</xdr:col>
      <xdr:colOff>518160</xdr:colOff>
      <xdr:row>23</xdr:row>
      <xdr:rowOff>151643</xdr:rowOff>
    </xdr:to>
    <xdr:sp macro="" textlink="">
      <xdr:nvSpPr>
        <xdr:cNvPr id="18" name="Freeform: Shape 17">
          <a:extLst>
            <a:ext uri="{FF2B5EF4-FFF2-40B4-BE49-F238E27FC236}">
              <a16:creationId xmlns:a16="http://schemas.microsoft.com/office/drawing/2014/main" id="{CA421732-D12C-4FC6-A72B-01875C4DEEB6}"/>
            </a:ext>
          </a:extLst>
        </xdr:cNvPr>
        <xdr:cNvSpPr/>
      </xdr:nvSpPr>
      <xdr:spPr>
        <a:xfrm>
          <a:off x="8966" y="4815249"/>
          <a:ext cx="2337994" cy="464654"/>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2"/>
          <a:extLst>
            <a:ext uri="{FF2B5EF4-FFF2-40B4-BE49-F238E27FC236}">
              <a16:creationId xmlns:a16="http://schemas.microsoft.com/office/drawing/2014/main" id="{A9E26789-BEFD-4DBB-A98F-84D70BE23CF2}"/>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3"/>
          <a:extLst>
            <a:ext uri="{FF2B5EF4-FFF2-40B4-BE49-F238E27FC236}">
              <a16:creationId xmlns:a16="http://schemas.microsoft.com/office/drawing/2014/main" id="{EE1AD75A-C1E4-4A1F-8A2B-77714238E830}"/>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hlinkClick xmlns:r="http://schemas.openxmlformats.org/officeDocument/2006/relationships" r:id="rId4"/>
          <a:extLst>
            <a:ext uri="{FF2B5EF4-FFF2-40B4-BE49-F238E27FC236}">
              <a16:creationId xmlns:a16="http://schemas.microsoft.com/office/drawing/2014/main" id="{CF7E88A3-4516-4FB5-B3A1-663C1C5DAEA9}"/>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hlinkClick xmlns:r="http://schemas.openxmlformats.org/officeDocument/2006/relationships" r:id="rId5"/>
          <a:extLst>
            <a:ext uri="{FF2B5EF4-FFF2-40B4-BE49-F238E27FC236}">
              <a16:creationId xmlns:a16="http://schemas.microsoft.com/office/drawing/2014/main" id="{8F358CA9-BBEA-4C83-89FB-413986BE4E44}"/>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hlinkClick xmlns:r="http://schemas.openxmlformats.org/officeDocument/2006/relationships" r:id="rId6"/>
          <a:extLst>
            <a:ext uri="{FF2B5EF4-FFF2-40B4-BE49-F238E27FC236}">
              <a16:creationId xmlns:a16="http://schemas.microsoft.com/office/drawing/2014/main" id="{60D7417A-D0B4-4AB4-A814-25AF38FD259E}"/>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extLst>
            <a:ext uri="{FF2B5EF4-FFF2-40B4-BE49-F238E27FC236}">
              <a16:creationId xmlns:a16="http://schemas.microsoft.com/office/drawing/2014/main" id="{A47DFFA5-8379-4F36-92E6-C487B3EDA1B9}"/>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hlinkClick xmlns:r="http://schemas.openxmlformats.org/officeDocument/2006/relationships" r:id="rId7"/>
          <a:extLst>
            <a:ext uri="{FF2B5EF4-FFF2-40B4-BE49-F238E27FC236}">
              <a16:creationId xmlns:a16="http://schemas.microsoft.com/office/drawing/2014/main" id="{FCC99C5B-AB14-4D7F-81AD-A9902E777278}"/>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tx1">
                  <a:lumMod val="65000"/>
                  <a:lumOff val="35000"/>
                </a:schemeClr>
              </a:solidFill>
              <a:latin typeface="Calibri"/>
              <a:ea typeface="+mn-ea"/>
              <a:cs typeface="Calibri"/>
            </a:rPr>
            <a:pPr marL="0" indent="0" algn="l"/>
            <a:t>Financial Goals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092F64C9-C4DE-4187-BFE3-FD148D4D8510}"/>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BBEB5190-194A-4AE9-8580-EACA8F592901}"/>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68801AFA-5B89-44D4-B891-580A7F4E0FFB}"/>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59F759C2-B9C7-4C6F-8E96-ED169D17B88E}"/>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9AEED648-CC36-4D58-BA9F-D1D8E531C18C}"/>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15AD6FC0-ECE5-4DEE-A086-673A311253B1}"/>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35E786B9-E3BD-4B45-B821-E24864DB2AEE}"/>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6350" cap="flat">
          <a:solidFill>
            <a:schemeClr val="tx1">
              <a:lumMod val="65000"/>
              <a:lumOff val="35000"/>
              <a:alpha val="80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33" name="Group 32">
          <a:extLst>
            <a:ext uri="{FF2B5EF4-FFF2-40B4-BE49-F238E27FC236}">
              <a16:creationId xmlns:a16="http://schemas.microsoft.com/office/drawing/2014/main" id="{47DB32FA-7B2E-4C32-91E3-B21D184D709A}"/>
            </a:ext>
          </a:extLst>
        </xdr:cNvPr>
        <xdr:cNvGrpSpPr/>
      </xdr:nvGrpSpPr>
      <xdr:grpSpPr>
        <a:xfrm>
          <a:off x="519952" y="779927"/>
          <a:ext cx="1068657" cy="1136278"/>
          <a:chOff x="0" y="0"/>
          <a:chExt cx="3878604" cy="3794658"/>
        </a:xfrm>
        <a:solidFill>
          <a:schemeClr val="bg1">
            <a:lumMod val="95000"/>
          </a:schemeClr>
        </a:solidFill>
      </xdr:grpSpPr>
      <xdr:sp macro="" textlink="">
        <xdr:nvSpPr>
          <xdr:cNvPr id="34" name="Freeform: Shape 33">
            <a:extLst>
              <a:ext uri="{FF2B5EF4-FFF2-40B4-BE49-F238E27FC236}">
                <a16:creationId xmlns:a16="http://schemas.microsoft.com/office/drawing/2014/main" id="{8E107A05-C169-7945-D8FE-D7F1BC19A940}"/>
              </a:ext>
            </a:extLst>
          </xdr:cNvPr>
          <xdr:cNvSpPr/>
        </xdr:nvSpPr>
        <xdr:spPr>
          <a:xfrm>
            <a:off x="1472411" y="24810"/>
            <a:ext cx="2406193" cy="2564957"/>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406194"/>
              <a:gd name="connsiteY0" fmla="*/ 2033299 h 2470873"/>
              <a:gd name="connsiteX1" fmla="*/ 456591 w 2406194"/>
              <a:gd name="connsiteY1" fmla="*/ 2470874 h 2470873"/>
              <a:gd name="connsiteX2" fmla="*/ 1253811 w 2406194"/>
              <a:gd name="connsiteY2" fmla="*/ 1760773 h 2470873"/>
              <a:gd name="connsiteX3" fmla="*/ 1093035 w 2406194"/>
              <a:gd name="connsiteY3" fmla="*/ 1472701 h 2470873"/>
              <a:gd name="connsiteX4" fmla="*/ 2312416 w 2406194"/>
              <a:gd name="connsiteY4" fmla="*/ 1010449 h 2470873"/>
              <a:gd name="connsiteX5" fmla="*/ 2305720 w 2406194"/>
              <a:gd name="connsiteY5" fmla="*/ 286930 h 2470873"/>
              <a:gd name="connsiteX6" fmla="*/ 2406194 w 2406194"/>
              <a:gd name="connsiteY6" fmla="*/ 286929 h 2470873"/>
              <a:gd name="connsiteX7" fmla="*/ 2258847 w 2406194"/>
              <a:gd name="connsiteY7" fmla="*/ 0 h 2470873"/>
              <a:gd name="connsiteX8" fmla="*/ 2057728 w 2406194"/>
              <a:gd name="connsiteY8" fmla="*/ 280229 h 2470873"/>
              <a:gd name="connsiteX9" fmla="*/ 2161012 w 2406194"/>
              <a:gd name="connsiteY9" fmla="*/ 283782 h 2470873"/>
              <a:gd name="connsiteX10" fmla="*/ 2144812 w 2406194"/>
              <a:gd name="connsiteY10" fmla="*/ 769275 h 2470873"/>
              <a:gd name="connsiteX11" fmla="*/ 469983 w 2406194"/>
              <a:gd name="connsiteY11" fmla="*/ 1271720 h 2470873"/>
              <a:gd name="connsiteX12" fmla="*/ 691059 w 2406194"/>
              <a:gd name="connsiteY12" fmla="*/ 1673689 h 2470873"/>
              <a:gd name="connsiteX13" fmla="*/ 0 w 2406194"/>
              <a:gd name="connsiteY13" fmla="*/ 2033299 h 2470873"/>
              <a:gd name="connsiteX0" fmla="*/ 0 w 2406194"/>
              <a:gd name="connsiteY0" fmla="*/ 2033299 h 2564955"/>
              <a:gd name="connsiteX1" fmla="*/ 361761 w 2406194"/>
              <a:gd name="connsiteY1" fmla="*/ 2564955 h 2564955"/>
              <a:gd name="connsiteX2" fmla="*/ 1253811 w 2406194"/>
              <a:gd name="connsiteY2" fmla="*/ 1760773 h 2564955"/>
              <a:gd name="connsiteX3" fmla="*/ 1093035 w 2406194"/>
              <a:gd name="connsiteY3" fmla="*/ 1472701 h 2564955"/>
              <a:gd name="connsiteX4" fmla="*/ 2312416 w 2406194"/>
              <a:gd name="connsiteY4" fmla="*/ 1010449 h 2564955"/>
              <a:gd name="connsiteX5" fmla="*/ 2305720 w 2406194"/>
              <a:gd name="connsiteY5" fmla="*/ 286930 h 2564955"/>
              <a:gd name="connsiteX6" fmla="*/ 2406194 w 2406194"/>
              <a:gd name="connsiteY6" fmla="*/ 286929 h 2564955"/>
              <a:gd name="connsiteX7" fmla="*/ 2258847 w 2406194"/>
              <a:gd name="connsiteY7" fmla="*/ 0 h 2564955"/>
              <a:gd name="connsiteX8" fmla="*/ 2057728 w 2406194"/>
              <a:gd name="connsiteY8" fmla="*/ 280229 h 2564955"/>
              <a:gd name="connsiteX9" fmla="*/ 2161012 w 2406194"/>
              <a:gd name="connsiteY9" fmla="*/ 283782 h 2564955"/>
              <a:gd name="connsiteX10" fmla="*/ 2144812 w 2406194"/>
              <a:gd name="connsiteY10" fmla="*/ 769275 h 2564955"/>
              <a:gd name="connsiteX11" fmla="*/ 469983 w 2406194"/>
              <a:gd name="connsiteY11" fmla="*/ 1271720 h 2564955"/>
              <a:gd name="connsiteX12" fmla="*/ 691059 w 2406194"/>
              <a:gd name="connsiteY12" fmla="*/ 1673689 h 2564955"/>
              <a:gd name="connsiteX13" fmla="*/ 0 w 2406194"/>
              <a:gd name="connsiteY13" fmla="*/ 2033299 h 25649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406194" h="2564955">
                <a:moveTo>
                  <a:pt x="0" y="2033299"/>
                </a:moveTo>
                <a:cubicBezTo>
                  <a:pt x="230616" y="2233640"/>
                  <a:pt x="307401" y="2435139"/>
                  <a:pt x="361761" y="2564955"/>
                </a:cubicBezTo>
                <a:lnTo>
                  <a:pt x="1253811" y="1760773"/>
                </a:lnTo>
                <a:lnTo>
                  <a:pt x="1093035" y="1472701"/>
                </a:lnTo>
                <a:cubicBezTo>
                  <a:pt x="1093035" y="1472701"/>
                  <a:pt x="2047212" y="1136105"/>
                  <a:pt x="2312416" y="1010449"/>
                </a:cubicBezTo>
                <a:cubicBezTo>
                  <a:pt x="2334668" y="999906"/>
                  <a:pt x="2305720" y="286930"/>
                  <a:pt x="2305720" y="286930"/>
                </a:cubicBezTo>
                <a:lnTo>
                  <a:pt x="2406194" y="286929"/>
                </a:lnTo>
                <a:lnTo>
                  <a:pt x="2258847" y="0"/>
                </a:lnTo>
                <a:lnTo>
                  <a:pt x="2057728" y="280229"/>
                </a:lnTo>
                <a:lnTo>
                  <a:pt x="2161012" y="283782"/>
                </a:lnTo>
                <a:lnTo>
                  <a:pt x="2144812" y="769275"/>
                </a:lnTo>
                <a:lnTo>
                  <a:pt x="469983" y="1271720"/>
                </a:lnTo>
                <a:lnTo>
                  <a:pt x="691059" y="1673689"/>
                </a:lnTo>
                <a:cubicBezTo>
                  <a:pt x="492315" y="1783105"/>
                  <a:pt x="198744" y="1923883"/>
                  <a:pt x="0" y="2033299"/>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A0D26BCC-28FB-9552-FC9E-1A855252E998}"/>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490ECE96-8AAA-32E3-EB21-83979E79FF27}"/>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C7433484-DDCA-B591-FDA2-3DDD396ED516}"/>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23DB33CA-433C-B7FF-13E1-2CB2AB6D907C}"/>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6689FA81-2271-6721-EC10-C9FAA546349F}"/>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B8348357-F608-FC7E-35FF-982BC15B8C43}"/>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57591BD8-A353-BD2F-33F2-B031AD254C89}"/>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55ECF592-EBEA-4EF4-8693-DB0A3CDD9845}"/>
            </a:ext>
          </a:extLst>
        </xdr:cNvPr>
        <xdr:cNvGrpSpPr/>
      </xdr:nvGrpSpPr>
      <xdr:grpSpPr>
        <a:xfrm>
          <a:off x="13290551" y="2540849"/>
          <a:ext cx="2465825" cy="1681843"/>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896AA945-DF3B-BD77-6AD8-246DAAD5E133}"/>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870143ED-8EF1-B795-D523-FC1013E644E1}"/>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5ED1C5C5-3A29-8FE4-F540-E328A0EB7F14}"/>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4D9794C9-C6A6-0716-B967-25D72329E4F9}"/>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57C3D8D9-717E-3DEE-80FB-2EA9EE9FCC09}"/>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FD2B6829-C879-FA83-F8F8-E8372B74F2CC}"/>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A6FB6897-EC82-F54D-F264-53879AD6E26A}"/>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4CF519C7-13BB-B6D2-4C0C-A183493E0D63}"/>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29DA9AB4-FDB3-393E-B540-75809ED7D033}"/>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4121C85B-E470-F319-3F1C-A2E49C3A929E}"/>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F4F5115C-D4D4-4FB8-6B93-E0B16793B552}"/>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5A6A48E2-8B77-9E12-40D6-72BA6939E2E1}"/>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C3F0BC65-E6E2-4957-9CDF-03E0B777DB54}"/>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E3A1B337-84C6-41CD-B255-8F4C48EEF65F}"/>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21</xdr:col>
      <xdr:colOff>563051</xdr:colOff>
      <xdr:row>24</xdr:row>
      <xdr:rowOff>72611</xdr:rowOff>
    </xdr:from>
    <xdr:to>
      <xdr:col>24</xdr:col>
      <xdr:colOff>295683</xdr:colOff>
      <xdr:row>27</xdr:row>
      <xdr:rowOff>133571</xdr:rowOff>
    </xdr:to>
    <xdr:sp macro="" textlink="Processing!F1">
      <xdr:nvSpPr>
        <xdr:cNvPr id="57" name="TextBox 56">
          <a:extLst>
            <a:ext uri="{FF2B5EF4-FFF2-40B4-BE49-F238E27FC236}">
              <a16:creationId xmlns:a16="http://schemas.microsoft.com/office/drawing/2014/main" id="{E8D4B942-A60C-4EB3-989A-4D9328AE2E81}"/>
            </a:ext>
          </a:extLst>
        </xdr:cNvPr>
        <xdr:cNvSpPr txBox="1"/>
      </xdr:nvSpPr>
      <xdr:spPr>
        <a:xfrm>
          <a:off x="13364651"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419C6-F920-4755-9891-27ED7DA24695}" type="TxLink">
            <a:rPr lang="en-US" sz="1400" b="1" i="0" u="none" strike="noStrike">
              <a:solidFill>
                <a:schemeClr val="tx1">
                  <a:lumMod val="65000"/>
                  <a:lumOff val="35000"/>
                </a:schemeClr>
              </a:solidFill>
              <a:latin typeface="Calibri"/>
              <a:ea typeface="+mn-ea"/>
              <a:cs typeface="Calibri"/>
            </a:rPr>
            <a:pPr marL="0" indent="0" algn="l"/>
            <a:t>Calendar</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8" name="TextBox 57">
          <a:extLst>
            <a:ext uri="{FF2B5EF4-FFF2-40B4-BE49-F238E27FC236}">
              <a16:creationId xmlns:a16="http://schemas.microsoft.com/office/drawing/2014/main" id="{BFDAAB35-DA40-4598-B4EC-C198D21FB4CE}"/>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107579</xdr:colOff>
      <xdr:row>27</xdr:row>
      <xdr:rowOff>98613</xdr:rowOff>
    </xdr:from>
    <xdr:to>
      <xdr:col>26</xdr:col>
      <xdr:colOff>441182</xdr:colOff>
      <xdr:row>28</xdr:row>
      <xdr:rowOff>166968</xdr:rowOff>
    </xdr:to>
    <xdr:sp macro="" textlink="">
      <xdr:nvSpPr>
        <xdr:cNvPr id="59" name="TextBox 58">
          <a:extLst>
            <a:ext uri="{FF2B5EF4-FFF2-40B4-BE49-F238E27FC236}">
              <a16:creationId xmlns:a16="http://schemas.microsoft.com/office/drawing/2014/main" id="{4527D78F-136D-45B6-8FDF-DB49B0F815CF}"/>
            </a:ext>
          </a:extLst>
        </xdr:cNvPr>
        <xdr:cNvSpPr txBox="1"/>
      </xdr:nvSpPr>
      <xdr:spPr>
        <a:xfrm>
          <a:off x="13518779" y="5958393"/>
          <a:ext cx="2772003" cy="2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FF00FF"/>
              </a:solidFill>
              <a:latin typeface="+mj-lt"/>
              <a:cs typeface="Calibri"/>
            </a:rPr>
            <a:t>SU </a:t>
          </a:r>
          <a:r>
            <a:rPr lang="en-US" sz="1200" b="0" i="0">
              <a:solidFill>
                <a:schemeClr val="tx1">
                  <a:lumMod val="65000"/>
                  <a:lumOff val="35000"/>
                </a:schemeClr>
              </a:solidFill>
              <a:effectLst/>
              <a:latin typeface="+mj-lt"/>
              <a:ea typeface="+mn-ea"/>
              <a:cs typeface="+mn-cs"/>
            </a:rPr>
            <a:t>    </a:t>
          </a:r>
          <a:r>
            <a:rPr lang="en-US" sz="1200" b="0" i="0" u="none" strike="noStrike">
              <a:solidFill>
                <a:schemeClr val="tx1">
                  <a:lumMod val="65000"/>
                  <a:lumOff val="35000"/>
                </a:schemeClr>
              </a:solidFill>
              <a:latin typeface="+mj-lt"/>
              <a:cs typeface="Calibri"/>
            </a:rPr>
            <a:t>MO      TU      WE      TH      FR </a:t>
          </a:r>
          <a:r>
            <a:rPr lang="en-US" sz="1200" b="0" i="0">
              <a:solidFill>
                <a:schemeClr val="tx1">
                  <a:lumMod val="65000"/>
                  <a:lumOff val="35000"/>
                </a:schemeClr>
              </a:solidFill>
              <a:effectLst/>
              <a:latin typeface="+mj-lt"/>
              <a:ea typeface="+mn-ea"/>
              <a:cs typeface="+mn-cs"/>
            </a:rPr>
            <a:t>    </a:t>
          </a:r>
          <a:r>
            <a:rPr lang="en-US" sz="1200" b="1" i="0">
              <a:solidFill>
                <a:srgbClr val="FF00FF"/>
              </a:solidFill>
              <a:effectLst/>
              <a:latin typeface="+mj-lt"/>
              <a:ea typeface="+mn-ea"/>
              <a:cs typeface="+mn-cs"/>
            </a:rPr>
            <a:t>SA</a:t>
          </a:r>
          <a:endParaRPr lang="en-US" sz="1200" b="1" i="0" u="none" strike="noStrike">
            <a:solidFill>
              <a:srgbClr val="FF00FF"/>
            </a:solidFill>
            <a:latin typeface="+mj-lt"/>
            <a:cs typeface="Calibri"/>
          </a:endParaRPr>
        </a:p>
      </xdr:txBody>
    </xdr:sp>
    <xdr:clientData/>
  </xdr:twoCellAnchor>
  <xdr:twoCellAnchor>
    <xdr:from>
      <xdr:col>23</xdr:col>
      <xdr:colOff>103264</xdr:colOff>
      <xdr:row>24</xdr:row>
      <xdr:rowOff>72611</xdr:rowOff>
    </xdr:from>
    <xdr:to>
      <xdr:col>25</xdr:col>
      <xdr:colOff>445496</xdr:colOff>
      <xdr:row>27</xdr:row>
      <xdr:rowOff>133571</xdr:rowOff>
    </xdr:to>
    <xdr:sp macro="" textlink="Processing!E2">
      <xdr:nvSpPr>
        <xdr:cNvPr id="60" name="TextBox 59">
          <a:extLst>
            <a:ext uri="{FF2B5EF4-FFF2-40B4-BE49-F238E27FC236}">
              <a16:creationId xmlns:a16="http://schemas.microsoft.com/office/drawing/2014/main" id="{2E08488B-03BA-4BC1-ACFF-FDC5962ED2BA}"/>
            </a:ext>
          </a:extLst>
        </xdr:cNvPr>
        <xdr:cNvSpPr txBox="1"/>
      </xdr:nvSpPr>
      <xdr:spPr>
        <a:xfrm>
          <a:off x="14124064" y="538375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8B9B1-D8E9-4FC6-BDD0-BC1BC85CC87C}" type="TxLink">
            <a:rPr lang="en-US" sz="1400" b="0" i="0" u="none" strike="noStrike">
              <a:solidFill>
                <a:schemeClr val="tx1">
                  <a:lumMod val="65000"/>
                  <a:lumOff val="35000"/>
                </a:schemeClr>
              </a:solidFill>
              <a:latin typeface="Calibri"/>
              <a:ea typeface="+mn-ea"/>
              <a:cs typeface="Calibri"/>
            </a:rPr>
            <a:pPr marL="0" indent="0" algn="ctr"/>
            <a:t>JUNE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25</xdr:col>
      <xdr:colOff>259976</xdr:colOff>
      <xdr:row>24</xdr:row>
      <xdr:rowOff>72611</xdr:rowOff>
    </xdr:from>
    <xdr:to>
      <xdr:col>26</xdr:col>
      <xdr:colOff>553072</xdr:colOff>
      <xdr:row>27</xdr:row>
      <xdr:rowOff>133571</xdr:rowOff>
    </xdr:to>
    <xdr:sp macro="" textlink="Processing!C1">
      <xdr:nvSpPr>
        <xdr:cNvPr id="61" name="TextBox 60">
          <a:extLst>
            <a:ext uri="{FF2B5EF4-FFF2-40B4-BE49-F238E27FC236}">
              <a16:creationId xmlns:a16="http://schemas.microsoft.com/office/drawing/2014/main" id="{E3BF52BC-3082-4A39-9ED5-3C7587DB4DAB}"/>
            </a:ext>
          </a:extLst>
        </xdr:cNvPr>
        <xdr:cNvSpPr txBox="1"/>
      </xdr:nvSpPr>
      <xdr:spPr>
        <a:xfrm>
          <a:off x="15499976" y="5383751"/>
          <a:ext cx="90269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AA182F-0992-4306-84F7-B4FB52DBC6BD}" type="TxLink">
            <a:rPr lang="en-US" sz="1400" b="0" i="0" u="none" strike="noStrike">
              <a:solidFill>
                <a:schemeClr val="tx1">
                  <a:lumMod val="65000"/>
                  <a:lumOff val="35000"/>
                </a:schemeClr>
              </a:solidFill>
              <a:latin typeface="Calibri"/>
              <a:ea typeface="+mn-ea"/>
              <a:cs typeface="Calibri"/>
            </a:rPr>
            <a:pPr marL="0" indent="0" algn="r"/>
            <a:t>2024</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349176</xdr:colOff>
      <xdr:row>31</xdr:row>
      <xdr:rowOff>36754</xdr:rowOff>
    </xdr:from>
    <xdr:to>
      <xdr:col>7</xdr:col>
      <xdr:colOff>81808</xdr:colOff>
      <xdr:row>34</xdr:row>
      <xdr:rowOff>97713</xdr:rowOff>
    </xdr:to>
    <xdr:sp macro="" textlink="Processing!R25">
      <xdr:nvSpPr>
        <xdr:cNvPr id="62" name="TextBox 61">
          <a:extLst>
            <a:ext uri="{FF2B5EF4-FFF2-40B4-BE49-F238E27FC236}">
              <a16:creationId xmlns:a16="http://schemas.microsoft.com/office/drawing/2014/main" id="{914D421E-5E8F-44AD-A573-A0C65C71C7CE}"/>
            </a:ext>
          </a:extLst>
        </xdr:cNvPr>
        <xdr:cNvSpPr txBox="1"/>
      </xdr:nvSpPr>
      <xdr:spPr>
        <a:xfrm>
          <a:off x="2787576"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A93864-A5E5-4D49-94EC-19F89307610F}" type="TxLink">
            <a:rPr lang="en-US" sz="1400" b="1" i="0" u="none" strike="noStrike">
              <a:solidFill>
                <a:schemeClr val="tx1">
                  <a:lumMod val="65000"/>
                  <a:lumOff val="35000"/>
                </a:schemeClr>
              </a:solidFill>
              <a:latin typeface="Calibri"/>
              <a:ea typeface="+mn-ea"/>
              <a:cs typeface="Calibri"/>
            </a:rPr>
            <a:pPr marL="0" indent="0" algn="l"/>
            <a:t>Closing Debts</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435429</xdr:colOff>
      <xdr:row>33</xdr:row>
      <xdr:rowOff>170328</xdr:rowOff>
    </xdr:from>
    <xdr:to>
      <xdr:col>15</xdr:col>
      <xdr:colOff>107577</xdr:colOff>
      <xdr:row>44</xdr:row>
      <xdr:rowOff>34093</xdr:rowOff>
    </xdr:to>
    <xdr:graphicFrame macro="">
      <xdr:nvGraphicFramePr>
        <xdr:cNvPr id="63" name="Chart 62">
          <a:extLst>
            <a:ext uri="{FF2B5EF4-FFF2-40B4-BE49-F238E27FC236}">
              <a16:creationId xmlns:a16="http://schemas.microsoft.com/office/drawing/2014/main" id="{EAA4FA24-93B2-4403-A662-D8B4C27C7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4" name="TextBox 63">
          <a:extLst>
            <a:ext uri="{FF2B5EF4-FFF2-40B4-BE49-F238E27FC236}">
              <a16:creationId xmlns:a16="http://schemas.microsoft.com/office/drawing/2014/main" id="{5F031730-09B8-4E11-97FA-397CD920DB99}"/>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15</xdr:col>
      <xdr:colOff>340669</xdr:colOff>
      <xdr:row>35</xdr:row>
      <xdr:rowOff>81577</xdr:rowOff>
    </xdr:from>
    <xdr:to>
      <xdr:col>17</xdr:col>
      <xdr:colOff>600750</xdr:colOff>
      <xdr:row>43</xdr:row>
      <xdr:rowOff>169429</xdr:rowOff>
    </xdr:to>
    <xdr:grpSp>
      <xdr:nvGrpSpPr>
        <xdr:cNvPr id="65" name="Group 64">
          <a:extLst>
            <a:ext uri="{FF2B5EF4-FFF2-40B4-BE49-F238E27FC236}">
              <a16:creationId xmlns:a16="http://schemas.microsoft.com/office/drawing/2014/main" id="{4DF3CD6D-B300-4B03-9B7D-32EABB530D82}"/>
            </a:ext>
          </a:extLst>
        </xdr:cNvPr>
        <xdr:cNvGrpSpPr/>
      </xdr:nvGrpSpPr>
      <xdr:grpSpPr>
        <a:xfrm>
          <a:off x="9249345" y="7667959"/>
          <a:ext cx="1438380" cy="1611852"/>
          <a:chOff x="9108140" y="7325061"/>
          <a:chExt cx="1479281" cy="1522205"/>
        </a:xfrm>
      </xdr:grpSpPr>
      <xdr:sp macro="" textlink="Processing!B27">
        <xdr:nvSpPr>
          <xdr:cNvPr id="66" name="TextBox 65">
            <a:extLst>
              <a:ext uri="{FF2B5EF4-FFF2-40B4-BE49-F238E27FC236}">
                <a16:creationId xmlns:a16="http://schemas.microsoft.com/office/drawing/2014/main" id="{C5AD88A9-E421-43A7-E1F4-45287BD0C1FC}"/>
              </a:ext>
            </a:extLst>
          </xdr:cNvPr>
          <xdr:cNvSpPr txBox="1"/>
        </xdr:nvSpPr>
        <xdr:spPr>
          <a:xfrm>
            <a:off x="9296981" y="732506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AD821-F0E5-4BB9-86F9-398A4B431542}" type="TxLink">
              <a:rPr lang="en-US" sz="1100" b="0" i="0" u="none" strike="noStrike">
                <a:solidFill>
                  <a:schemeClr val="tx1">
                    <a:lumMod val="65000"/>
                    <a:lumOff val="35000"/>
                  </a:schemeClr>
                </a:solidFill>
                <a:latin typeface="Calibri"/>
                <a:ea typeface="+mn-ea"/>
                <a:cs typeface="Calibri"/>
              </a:rPr>
              <a:pPr marL="0" indent="0" algn="l"/>
              <a:t>Credit Funds</a:t>
            </a:fld>
            <a:endParaRPr lang="ru-RU" sz="2400" b="0" i="0" u="none" strike="noStrike">
              <a:solidFill>
                <a:schemeClr val="tx1">
                  <a:lumMod val="65000"/>
                  <a:lumOff val="35000"/>
                </a:schemeClr>
              </a:solidFill>
              <a:latin typeface="Calibri"/>
              <a:ea typeface="+mn-ea"/>
              <a:cs typeface="Calibri"/>
            </a:endParaRPr>
          </a:p>
        </xdr:txBody>
      </xdr:sp>
      <xdr:sp macro="" textlink="Processing!B28">
        <xdr:nvSpPr>
          <xdr:cNvPr id="67" name="TextBox 66">
            <a:extLst>
              <a:ext uri="{FF2B5EF4-FFF2-40B4-BE49-F238E27FC236}">
                <a16:creationId xmlns:a16="http://schemas.microsoft.com/office/drawing/2014/main" id="{F9643951-AC9B-36ED-4973-21D06BC75BA1}"/>
              </a:ext>
            </a:extLst>
          </xdr:cNvPr>
          <xdr:cNvSpPr txBox="1"/>
        </xdr:nvSpPr>
        <xdr:spPr>
          <a:xfrm>
            <a:off x="9296981" y="7997416"/>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7D97F3-26B5-4E47-9285-4E8263836E74}" type="TxLink">
              <a:rPr lang="en-US" sz="1100" b="0" i="0" u="none" strike="noStrike">
                <a:solidFill>
                  <a:schemeClr val="tx1">
                    <a:lumMod val="65000"/>
                    <a:lumOff val="35000"/>
                  </a:schemeClr>
                </a:solidFill>
                <a:latin typeface="Calibri"/>
                <a:ea typeface="+mn-ea"/>
                <a:cs typeface="Calibri"/>
              </a:rPr>
              <a:pPr marL="0" indent="0" algn="l"/>
              <a:t>Redeemed</a:t>
            </a:fld>
            <a:endParaRPr lang="ru-RU" sz="1600" b="0" i="0" u="none" strike="noStrike">
              <a:solidFill>
                <a:schemeClr val="tx1">
                  <a:lumMod val="65000"/>
                  <a:lumOff val="35000"/>
                </a:schemeClr>
              </a:solidFill>
              <a:latin typeface="Calibri"/>
              <a:ea typeface="+mn-ea"/>
              <a:cs typeface="Calibri"/>
            </a:endParaRPr>
          </a:p>
        </xdr:txBody>
      </xdr:sp>
      <xdr:sp macro="" textlink="">
        <xdr:nvSpPr>
          <xdr:cNvPr id="68" name="Oval 67">
            <a:extLst>
              <a:ext uri="{FF2B5EF4-FFF2-40B4-BE49-F238E27FC236}">
                <a16:creationId xmlns:a16="http://schemas.microsoft.com/office/drawing/2014/main" id="{E95C57BF-A89D-E472-7751-CB3DF81AF6E5}"/>
              </a:ext>
            </a:extLst>
          </xdr:cNvPr>
          <xdr:cNvSpPr/>
        </xdr:nvSpPr>
        <xdr:spPr>
          <a:xfrm>
            <a:off x="9126070" y="7548282"/>
            <a:ext cx="144000" cy="144000"/>
          </a:xfrm>
          <a:prstGeom prst="ellipse">
            <a:avLst/>
          </a:prstGeom>
          <a:gradFill>
            <a:gsLst>
              <a:gs pos="0">
                <a:srgbClr val="55E7F9"/>
              </a:gs>
              <a:gs pos="100000">
                <a:srgbClr val="0C68BE"/>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Oval 68">
            <a:extLst>
              <a:ext uri="{FF2B5EF4-FFF2-40B4-BE49-F238E27FC236}">
                <a16:creationId xmlns:a16="http://schemas.microsoft.com/office/drawing/2014/main" id="{4EDBAC22-D0FA-0EC4-8376-DD611F4902AF}"/>
              </a:ext>
            </a:extLst>
          </xdr:cNvPr>
          <xdr:cNvSpPr/>
        </xdr:nvSpPr>
        <xdr:spPr>
          <a:xfrm>
            <a:off x="9108140" y="8229599"/>
            <a:ext cx="144000" cy="144000"/>
          </a:xfrm>
          <a:prstGeom prst="ellipse">
            <a:avLst/>
          </a:prstGeom>
          <a:gradFill>
            <a:gsLst>
              <a:gs pos="1000">
                <a:srgbClr val="F28F33"/>
              </a:gs>
              <a:gs pos="76000">
                <a:srgbClr val="FE2827"/>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C27">
        <xdr:nvSpPr>
          <xdr:cNvPr id="70" name="TextBox 69">
            <a:extLst>
              <a:ext uri="{FF2B5EF4-FFF2-40B4-BE49-F238E27FC236}">
                <a16:creationId xmlns:a16="http://schemas.microsoft.com/office/drawing/2014/main" id="{7228FE8E-171C-23C6-46F3-C1AD0F9AA23F}"/>
              </a:ext>
            </a:extLst>
          </xdr:cNvPr>
          <xdr:cNvSpPr txBox="1"/>
        </xdr:nvSpPr>
        <xdr:spPr>
          <a:xfrm>
            <a:off x="9252157" y="7594001"/>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9674AE-6A75-414E-90A3-ACD3AC58B047}" type="TxLink">
              <a:rPr lang="en-US" sz="1800" b="0" i="0" u="none" strike="noStrike">
                <a:solidFill>
                  <a:schemeClr val="tx1">
                    <a:lumMod val="65000"/>
                    <a:lumOff val="35000"/>
                  </a:schemeClr>
                </a:solidFill>
                <a:latin typeface="Calibri"/>
                <a:ea typeface="+mn-ea"/>
                <a:cs typeface="Calibri"/>
              </a:rPr>
              <a:pPr marL="0" indent="0" algn="l"/>
              <a:t> $66,942 </a:t>
            </a:fld>
            <a:endParaRPr lang="ru-RU" sz="6000" b="0" i="0" u="none" strike="noStrike">
              <a:solidFill>
                <a:schemeClr val="tx1">
                  <a:lumMod val="65000"/>
                  <a:lumOff val="35000"/>
                </a:schemeClr>
              </a:solidFill>
              <a:latin typeface="Calibri"/>
              <a:ea typeface="+mn-ea"/>
              <a:cs typeface="Calibri"/>
            </a:endParaRPr>
          </a:p>
        </xdr:txBody>
      </xdr:sp>
      <xdr:sp macro="" textlink="Processing!C28">
        <xdr:nvSpPr>
          <xdr:cNvPr id="71" name="TextBox 70">
            <a:extLst>
              <a:ext uri="{FF2B5EF4-FFF2-40B4-BE49-F238E27FC236}">
                <a16:creationId xmlns:a16="http://schemas.microsoft.com/office/drawing/2014/main" id="{3D24825D-4AB2-54F1-BC67-43B77DCFD93A}"/>
              </a:ext>
            </a:extLst>
          </xdr:cNvPr>
          <xdr:cNvSpPr txBox="1"/>
        </xdr:nvSpPr>
        <xdr:spPr>
          <a:xfrm>
            <a:off x="9252157" y="8248424"/>
            <a:ext cx="129044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63A29D1-E04E-4BBD-A648-01DCCF289A60}" type="TxLink">
              <a:rPr lang="en-US" sz="1800" b="0" i="0" u="none" strike="noStrike">
                <a:solidFill>
                  <a:schemeClr val="tx1">
                    <a:lumMod val="65000"/>
                    <a:lumOff val="35000"/>
                  </a:schemeClr>
                </a:solidFill>
                <a:latin typeface="Calibri"/>
                <a:ea typeface="+mn-ea"/>
                <a:cs typeface="Calibri"/>
              </a:rPr>
              <a:pPr marL="0" indent="0" algn="l"/>
              <a:t> $36,058 </a:t>
            </a:fld>
            <a:endParaRPr lang="ru-RU" sz="6000" b="0" i="0" u="none" strike="noStrike">
              <a:solidFill>
                <a:schemeClr val="tx1">
                  <a:lumMod val="65000"/>
                  <a:lumOff val="35000"/>
                </a:schemeClr>
              </a:solidFill>
              <a:latin typeface="Calibri"/>
              <a:ea typeface="+mn-ea"/>
              <a:cs typeface="Calibri"/>
            </a:endParaRPr>
          </a:p>
        </xdr:txBody>
      </xdr:sp>
    </xdr:grpSp>
    <xdr:clientData/>
  </xdr:twoCellAnchor>
  <xdr:twoCellAnchor>
    <xdr:from>
      <xdr:col>15</xdr:col>
      <xdr:colOff>134032</xdr:colOff>
      <xdr:row>31</xdr:row>
      <xdr:rowOff>36754</xdr:rowOff>
    </xdr:from>
    <xdr:to>
      <xdr:col>17</xdr:col>
      <xdr:colOff>476264</xdr:colOff>
      <xdr:row>34</xdr:row>
      <xdr:rowOff>97713</xdr:rowOff>
    </xdr:to>
    <xdr:sp macro="" textlink="Processing!H57">
      <xdr:nvSpPr>
        <xdr:cNvPr id="72" name="TextBox 71">
          <a:extLst>
            <a:ext uri="{FF2B5EF4-FFF2-40B4-BE49-F238E27FC236}">
              <a16:creationId xmlns:a16="http://schemas.microsoft.com/office/drawing/2014/main" id="{9DFE11A9-9DF1-45E4-89E2-8F1DA7B11DDC}"/>
            </a:ext>
          </a:extLst>
        </xdr:cNvPr>
        <xdr:cNvSpPr txBox="1"/>
      </xdr:nvSpPr>
      <xdr:spPr>
        <a:xfrm>
          <a:off x="9278032"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xdr:from>
      <xdr:col>13</xdr:col>
      <xdr:colOff>471140</xdr:colOff>
      <xdr:row>6</xdr:row>
      <xdr:rowOff>30715</xdr:rowOff>
    </xdr:from>
    <xdr:to>
      <xdr:col>20</xdr:col>
      <xdr:colOff>591666</xdr:colOff>
      <xdr:row>27</xdr:row>
      <xdr:rowOff>136113</xdr:rowOff>
    </xdr:to>
    <xdr:grpSp>
      <xdr:nvGrpSpPr>
        <xdr:cNvPr id="73" name="Group 72">
          <a:extLst>
            <a:ext uri="{FF2B5EF4-FFF2-40B4-BE49-F238E27FC236}">
              <a16:creationId xmlns:a16="http://schemas.microsoft.com/office/drawing/2014/main" id="{048B6484-0F63-4F93-9A20-2B6852D25547}"/>
            </a:ext>
          </a:extLst>
        </xdr:cNvPr>
        <xdr:cNvGrpSpPr/>
      </xdr:nvGrpSpPr>
      <xdr:grpSpPr>
        <a:xfrm>
          <a:off x="8191993" y="2092597"/>
          <a:ext cx="4277908" cy="4105898"/>
          <a:chOff x="8324227" y="2316715"/>
          <a:chExt cx="4064995" cy="3585882"/>
        </a:xfrm>
      </xdr:grpSpPr>
      <xdr:sp macro="" textlink="">
        <xdr:nvSpPr>
          <xdr:cNvPr id="74" name="Oval 73">
            <a:extLst>
              <a:ext uri="{FF2B5EF4-FFF2-40B4-BE49-F238E27FC236}">
                <a16:creationId xmlns:a16="http://schemas.microsoft.com/office/drawing/2014/main" id="{DE33B8AE-0B18-2802-99D7-9D4A27CF491A}"/>
              </a:ext>
            </a:extLst>
          </xdr:cNvPr>
          <xdr:cNvSpPr/>
        </xdr:nvSpPr>
        <xdr:spPr>
          <a:xfrm>
            <a:off x="9107470" y="2860402"/>
            <a:ext cx="2498508" cy="2498508"/>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5" name="Circle: Hollow 74">
            <a:extLst>
              <a:ext uri="{FF2B5EF4-FFF2-40B4-BE49-F238E27FC236}">
                <a16:creationId xmlns:a16="http://schemas.microsoft.com/office/drawing/2014/main" id="{ABB02A5C-DFEF-27F0-C757-C0F069304871}"/>
              </a:ext>
            </a:extLst>
          </xdr:cNvPr>
          <xdr:cNvSpPr/>
        </xdr:nvSpPr>
        <xdr:spPr>
          <a:xfrm>
            <a:off x="9496691" y="3249623"/>
            <a:ext cx="1720067" cy="1720067"/>
          </a:xfrm>
          <a:prstGeom prst="donut">
            <a:avLst>
              <a:gd name="adj" fmla="val 13649"/>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graphicFrame macro="">
        <xdr:nvGraphicFramePr>
          <xdr:cNvPr id="76" name="Chart 75">
            <a:extLst>
              <a:ext uri="{FF2B5EF4-FFF2-40B4-BE49-F238E27FC236}">
                <a16:creationId xmlns:a16="http://schemas.microsoft.com/office/drawing/2014/main" id="{7D45D63A-B1E5-62D7-D9FB-58D94E2A2F0E}"/>
              </a:ext>
            </a:extLst>
          </xdr:cNvPr>
          <xdr:cNvGraphicFramePr>
            <a:graphicFrameLocks/>
          </xdr:cNvGraphicFramePr>
        </xdr:nvGraphicFramePr>
        <xdr:xfrm>
          <a:off x="8324227" y="2383951"/>
          <a:ext cx="4064995" cy="345141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7" name="Circle: Hollow 76">
            <a:extLst>
              <a:ext uri="{FF2B5EF4-FFF2-40B4-BE49-F238E27FC236}">
                <a16:creationId xmlns:a16="http://schemas.microsoft.com/office/drawing/2014/main" id="{AB5EC813-65A4-DAE3-35D5-A70DD2C0E68A}"/>
              </a:ext>
            </a:extLst>
          </xdr:cNvPr>
          <xdr:cNvSpPr/>
        </xdr:nvSpPr>
        <xdr:spPr>
          <a:xfrm>
            <a:off x="8563783" y="2316715"/>
            <a:ext cx="3585882" cy="3585882"/>
          </a:xfrm>
          <a:prstGeom prst="donut">
            <a:avLst>
              <a:gd name="adj" fmla="val 17406"/>
            </a:avLst>
          </a:prstGeom>
          <a:solidFill>
            <a:schemeClr val="bg1"/>
          </a:solidFill>
          <a:ln>
            <a:noFill/>
          </a:ln>
          <a:effectLst>
            <a:outerShdw blurRad="63500" sx="96000" sy="96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sp macro="" textlink="">
        <xdr:nvSpPr>
          <xdr:cNvPr id="78" name="Oval 77">
            <a:extLst>
              <a:ext uri="{FF2B5EF4-FFF2-40B4-BE49-F238E27FC236}">
                <a16:creationId xmlns:a16="http://schemas.microsoft.com/office/drawing/2014/main" id="{FC11D164-7F12-AF30-AFE0-3591F50D61E4}"/>
              </a:ext>
            </a:extLst>
          </xdr:cNvPr>
          <xdr:cNvSpPr/>
        </xdr:nvSpPr>
        <xdr:spPr>
          <a:xfrm>
            <a:off x="9913302" y="3666234"/>
            <a:ext cx="886844" cy="886844"/>
          </a:xfrm>
          <a:prstGeom prst="ellipse">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b="0">
              <a:solidFill>
                <a:schemeClr val="bg1"/>
              </a:solidFill>
            </a:endParaRPr>
          </a:p>
        </xdr:txBody>
      </xdr:sp>
    </xdr:grpSp>
    <xdr:clientData/>
  </xdr:twoCellAnchor>
  <xdr:twoCellAnchor>
    <xdr:from>
      <xdr:col>4</xdr:col>
      <xdr:colOff>170329</xdr:colOff>
      <xdr:row>8</xdr:row>
      <xdr:rowOff>161365</xdr:rowOff>
    </xdr:from>
    <xdr:to>
      <xdr:col>20</xdr:col>
      <xdr:colOff>430306</xdr:colOff>
      <xdr:row>28</xdr:row>
      <xdr:rowOff>161365</xdr:rowOff>
    </xdr:to>
    <xdr:graphicFrame macro="">
      <xdr:nvGraphicFramePr>
        <xdr:cNvPr id="79" name="Chart 78">
          <a:extLst>
            <a:ext uri="{FF2B5EF4-FFF2-40B4-BE49-F238E27FC236}">
              <a16:creationId xmlns:a16="http://schemas.microsoft.com/office/drawing/2014/main" id="{5F329821-B8A7-42C2-9025-9A1BC8FFE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60572</xdr:colOff>
      <xdr:row>6</xdr:row>
      <xdr:rowOff>27788</xdr:rowOff>
    </xdr:from>
    <xdr:to>
      <xdr:col>19</xdr:col>
      <xdr:colOff>388344</xdr:colOff>
      <xdr:row>9</xdr:row>
      <xdr:rowOff>88747</xdr:rowOff>
    </xdr:to>
    <xdr:sp macro="" textlink="Processing!A32">
      <xdr:nvSpPr>
        <xdr:cNvPr id="80" name="TextBox 79">
          <a:extLst>
            <a:ext uri="{FF2B5EF4-FFF2-40B4-BE49-F238E27FC236}">
              <a16:creationId xmlns:a16="http://schemas.microsoft.com/office/drawing/2014/main" id="{10A7ACBD-BCA8-4830-B29C-713F7A3F72EC}"/>
            </a:ext>
          </a:extLst>
        </xdr:cNvPr>
        <xdr:cNvSpPr txBox="1"/>
      </xdr:nvSpPr>
      <xdr:spPr>
        <a:xfrm>
          <a:off x="9204572" y="2047088"/>
          <a:ext cx="276617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198B74-5FE4-4545-AB71-C0E87CA5F7A6}" type="TxLink">
            <a:rPr lang="en-US" sz="1400" b="1" i="0" u="none" strike="noStrike">
              <a:solidFill>
                <a:schemeClr val="tx1">
                  <a:lumMod val="65000"/>
                  <a:lumOff val="35000"/>
                </a:schemeClr>
              </a:solidFill>
              <a:latin typeface="Calibri"/>
              <a:ea typeface="+mn-ea"/>
              <a:cs typeface="Calibri"/>
            </a:rPr>
            <a:pPr marL="0" indent="0" algn="ctr"/>
            <a:t>Loan Portfolio Distribution</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247495</xdr:colOff>
      <xdr:row>15</xdr:row>
      <xdr:rowOff>108474</xdr:rowOff>
    </xdr:from>
    <xdr:to>
      <xdr:col>18</xdr:col>
      <xdr:colOff>201422</xdr:colOff>
      <xdr:row>18</xdr:row>
      <xdr:rowOff>169433</xdr:rowOff>
    </xdr:to>
    <xdr:sp macro="" textlink="Processing!E18">
      <xdr:nvSpPr>
        <xdr:cNvPr id="81" name="TextBox 80">
          <a:extLst>
            <a:ext uri="{FF2B5EF4-FFF2-40B4-BE49-F238E27FC236}">
              <a16:creationId xmlns:a16="http://schemas.microsoft.com/office/drawing/2014/main" id="{5BEE45F4-4117-4543-8BA6-F54AF5CDEA64}"/>
            </a:ext>
          </a:extLst>
        </xdr:cNvPr>
        <xdr:cNvSpPr txBox="1"/>
      </xdr:nvSpPr>
      <xdr:spPr>
        <a:xfrm>
          <a:off x="10001095" y="3773694"/>
          <a:ext cx="1173127"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760C86-8055-4C59-8426-C7786C79CC06}" type="TxLink">
            <a:rPr lang="en-US" sz="2000" b="0" i="0" u="none" strike="noStrike">
              <a:solidFill>
                <a:schemeClr val="tx1">
                  <a:lumMod val="65000"/>
                  <a:lumOff val="35000"/>
                </a:schemeClr>
              </a:solidFill>
              <a:latin typeface="Calibri"/>
              <a:ea typeface="+mn-ea"/>
              <a:cs typeface="Calibri"/>
            </a:rPr>
            <a:pPr marL="0" indent="0" algn="ctr"/>
            <a:t>28%</a:t>
          </a:fld>
          <a:endParaRPr lang="ru-RU" sz="28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247495</xdr:colOff>
      <xdr:row>14</xdr:row>
      <xdr:rowOff>9859</xdr:rowOff>
    </xdr:from>
    <xdr:to>
      <xdr:col>18</xdr:col>
      <xdr:colOff>201422</xdr:colOff>
      <xdr:row>17</xdr:row>
      <xdr:rowOff>70818</xdr:rowOff>
    </xdr:to>
    <xdr:sp macro="" textlink="Processing!A18">
      <xdr:nvSpPr>
        <xdr:cNvPr id="82" name="TextBox 81">
          <a:extLst>
            <a:ext uri="{FF2B5EF4-FFF2-40B4-BE49-F238E27FC236}">
              <a16:creationId xmlns:a16="http://schemas.microsoft.com/office/drawing/2014/main" id="{9397175B-85CD-4B90-80CD-63254802AA66}"/>
            </a:ext>
          </a:extLst>
        </xdr:cNvPr>
        <xdr:cNvSpPr txBox="1"/>
      </xdr:nvSpPr>
      <xdr:spPr>
        <a:xfrm>
          <a:off x="10001095" y="3492199"/>
          <a:ext cx="1173127"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73583D-AA32-498B-8955-67761790F0D8}" type="TxLink">
            <a:rPr lang="en-US" sz="1100" b="0" i="0" u="none" strike="noStrike">
              <a:solidFill>
                <a:schemeClr val="tx1">
                  <a:lumMod val="65000"/>
                  <a:lumOff val="35000"/>
                </a:schemeClr>
              </a:solidFill>
              <a:latin typeface="Calibri"/>
              <a:ea typeface="+mn-ea"/>
              <a:cs typeface="Calibri"/>
            </a:rPr>
            <a:pPr marL="0" indent="0" algn="ctr"/>
            <a:t>Mortgage</a:t>
          </a:fld>
          <a:endParaRPr lang="ru-RU" sz="2800" b="0" i="0" u="none" strike="noStrike">
            <a:solidFill>
              <a:schemeClr val="tx1">
                <a:lumMod val="65000"/>
                <a:lumOff val="35000"/>
              </a:schemeClr>
            </a:solidFill>
            <a:latin typeface="Calibri"/>
            <a:ea typeface="+mn-ea"/>
            <a:cs typeface="Calibri"/>
          </a:endParaRPr>
        </a:p>
      </xdr:txBody>
    </xdr:sp>
    <xdr:clientData/>
  </xdr:twoCellAnchor>
  <xdr:twoCellAnchor>
    <xdr:from>
      <xdr:col>13</xdr:col>
      <xdr:colOff>346106</xdr:colOff>
      <xdr:row>26</xdr:row>
      <xdr:rowOff>81578</xdr:rowOff>
    </xdr:from>
    <xdr:to>
      <xdr:col>15</xdr:col>
      <xdr:colOff>300033</xdr:colOff>
      <xdr:row>29</xdr:row>
      <xdr:rowOff>142538</xdr:rowOff>
    </xdr:to>
    <xdr:sp macro="" textlink="Processing!E18">
      <xdr:nvSpPr>
        <xdr:cNvPr id="83" name="TextBox 82">
          <a:extLst>
            <a:ext uri="{FF2B5EF4-FFF2-40B4-BE49-F238E27FC236}">
              <a16:creationId xmlns:a16="http://schemas.microsoft.com/office/drawing/2014/main" id="{580EC655-66F6-40E9-AF3D-76BA398A6645}"/>
            </a:ext>
          </a:extLst>
        </xdr:cNvPr>
        <xdr:cNvSpPr txBox="1"/>
      </xdr:nvSpPr>
      <xdr:spPr>
        <a:xfrm>
          <a:off x="8270906" y="5758478"/>
          <a:ext cx="117312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760C86-8055-4C59-8426-C7786C79CC06}" type="TxLink">
            <a:rPr lang="en-US" sz="1400" b="0" i="0" u="none" strike="noStrike">
              <a:solidFill>
                <a:schemeClr val="tx1">
                  <a:lumMod val="65000"/>
                  <a:lumOff val="35000"/>
                </a:schemeClr>
              </a:solidFill>
              <a:latin typeface="Calibri"/>
              <a:ea typeface="+mn-ea"/>
              <a:cs typeface="Calibri"/>
            </a:rPr>
            <a:pPr marL="0" indent="0" algn="ctr"/>
            <a:t>28%</a:t>
          </a:fld>
          <a:endParaRPr lang="ru-RU" sz="1800" b="1" i="0" u="none" strike="noStrike">
            <a:solidFill>
              <a:schemeClr val="tx1">
                <a:lumMod val="65000"/>
                <a:lumOff val="35000"/>
              </a:schemeClr>
            </a:solidFill>
            <a:latin typeface="Calibri"/>
            <a:ea typeface="+mn-ea"/>
            <a:cs typeface="Calibri"/>
          </a:endParaRPr>
        </a:p>
      </xdr:txBody>
    </xdr:sp>
    <xdr:clientData/>
  </xdr:twoCellAnchor>
  <xdr:twoCellAnchor>
    <xdr:from>
      <xdr:col>15</xdr:col>
      <xdr:colOff>68200</xdr:colOff>
      <xdr:row>26</xdr:row>
      <xdr:rowOff>81578</xdr:rowOff>
    </xdr:from>
    <xdr:to>
      <xdr:col>17</xdr:col>
      <xdr:colOff>22127</xdr:colOff>
      <xdr:row>29</xdr:row>
      <xdr:rowOff>142538</xdr:rowOff>
    </xdr:to>
    <xdr:sp macro="" textlink="Processing!D26">
      <xdr:nvSpPr>
        <xdr:cNvPr id="84" name="TextBox 83">
          <a:extLst>
            <a:ext uri="{FF2B5EF4-FFF2-40B4-BE49-F238E27FC236}">
              <a16:creationId xmlns:a16="http://schemas.microsoft.com/office/drawing/2014/main" id="{7DE75912-B7FB-4DE4-B502-905C76210898}"/>
            </a:ext>
          </a:extLst>
        </xdr:cNvPr>
        <xdr:cNvSpPr txBox="1"/>
      </xdr:nvSpPr>
      <xdr:spPr>
        <a:xfrm>
          <a:off x="9212200" y="5758478"/>
          <a:ext cx="117312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108F8-F513-477F-BE78-0920CA9FF2F5}" type="TxLink">
            <a:rPr lang="en-US" sz="1400" b="0" i="0" u="none" strike="noStrike">
              <a:solidFill>
                <a:schemeClr val="tx1">
                  <a:lumMod val="65000"/>
                  <a:lumOff val="35000"/>
                </a:schemeClr>
              </a:solidFill>
              <a:latin typeface="Calibri"/>
              <a:ea typeface="+mn-ea"/>
              <a:cs typeface="Calibri"/>
            </a:rPr>
            <a:pPr marL="0" indent="0" algn="ctr"/>
            <a:t>17%</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426788</xdr:colOff>
      <xdr:row>26</xdr:row>
      <xdr:rowOff>81578</xdr:rowOff>
    </xdr:from>
    <xdr:to>
      <xdr:col>18</xdr:col>
      <xdr:colOff>380715</xdr:colOff>
      <xdr:row>29</xdr:row>
      <xdr:rowOff>142538</xdr:rowOff>
    </xdr:to>
    <xdr:sp macro="" textlink="Processing!D24">
      <xdr:nvSpPr>
        <xdr:cNvPr id="85" name="TextBox 84">
          <a:extLst>
            <a:ext uri="{FF2B5EF4-FFF2-40B4-BE49-F238E27FC236}">
              <a16:creationId xmlns:a16="http://schemas.microsoft.com/office/drawing/2014/main" id="{2D8E5CA9-7AF0-44DE-B556-4707E9FC15DE}"/>
            </a:ext>
          </a:extLst>
        </xdr:cNvPr>
        <xdr:cNvSpPr txBox="1"/>
      </xdr:nvSpPr>
      <xdr:spPr>
        <a:xfrm>
          <a:off x="10180388" y="5758478"/>
          <a:ext cx="117312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F18B3B-719C-4719-93CF-DBD78D4D0BE1}" type="TxLink">
            <a:rPr lang="en-US" sz="1400" b="0" i="0" u="none" strike="noStrike">
              <a:solidFill>
                <a:schemeClr val="tx1">
                  <a:lumMod val="65000"/>
                  <a:lumOff val="35000"/>
                </a:schemeClr>
              </a:solidFill>
              <a:latin typeface="Calibri"/>
              <a:ea typeface="+mn-ea"/>
              <a:cs typeface="Calibri"/>
            </a:rPr>
            <a:pPr marL="0" indent="0" algn="ctr"/>
            <a:t>13%</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18</xdr:col>
      <xdr:colOff>364035</xdr:colOff>
      <xdr:row>26</xdr:row>
      <xdr:rowOff>81578</xdr:rowOff>
    </xdr:from>
    <xdr:to>
      <xdr:col>20</xdr:col>
      <xdr:colOff>317962</xdr:colOff>
      <xdr:row>29</xdr:row>
      <xdr:rowOff>142538</xdr:rowOff>
    </xdr:to>
    <xdr:sp macro="" textlink="Processing!D25">
      <xdr:nvSpPr>
        <xdr:cNvPr id="86" name="TextBox 85">
          <a:extLst>
            <a:ext uri="{FF2B5EF4-FFF2-40B4-BE49-F238E27FC236}">
              <a16:creationId xmlns:a16="http://schemas.microsoft.com/office/drawing/2014/main" id="{0586DB61-5229-449A-BD1E-4A64A156350B}"/>
            </a:ext>
          </a:extLst>
        </xdr:cNvPr>
        <xdr:cNvSpPr txBox="1"/>
      </xdr:nvSpPr>
      <xdr:spPr>
        <a:xfrm>
          <a:off x="11336835" y="5758478"/>
          <a:ext cx="117312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010B87-5DC8-4B5F-8215-90CDF1C92AEE}" type="TxLink">
            <a:rPr lang="en-US" sz="1400" b="0" i="0" u="none" strike="noStrike">
              <a:solidFill>
                <a:schemeClr val="tx1">
                  <a:lumMod val="65000"/>
                  <a:lumOff val="35000"/>
                </a:schemeClr>
              </a:solidFill>
              <a:latin typeface="Calibri"/>
              <a:ea typeface="+mn-ea"/>
              <a:cs typeface="Calibri"/>
            </a:rPr>
            <a:pPr marL="0" indent="0" algn="ctr"/>
            <a:t>6%</a:t>
          </a:fld>
          <a:endParaRPr lang="ru-RU" sz="2400" b="1" i="0" u="none" strike="noStrike">
            <a:solidFill>
              <a:schemeClr val="tx1">
                <a:lumMod val="65000"/>
                <a:lumOff val="35000"/>
              </a:schemeClr>
            </a:solidFill>
            <a:latin typeface="Calibri"/>
            <a:ea typeface="+mn-ea"/>
            <a:cs typeface="Calibri"/>
          </a:endParaRPr>
        </a:p>
      </xdr:txBody>
    </xdr:sp>
    <xdr:clientData/>
  </xdr:twoCellAnchor>
  <xdr:twoCellAnchor>
    <xdr:from>
      <xdr:col>10</xdr:col>
      <xdr:colOff>507470</xdr:colOff>
      <xdr:row>23</xdr:row>
      <xdr:rowOff>90543</xdr:rowOff>
    </xdr:from>
    <xdr:to>
      <xdr:col>12</xdr:col>
      <xdr:colOff>461397</xdr:colOff>
      <xdr:row>26</xdr:row>
      <xdr:rowOff>151502</xdr:rowOff>
    </xdr:to>
    <xdr:sp macro="" textlink="Processing!B17">
      <xdr:nvSpPr>
        <xdr:cNvPr id="87" name="TextBox 86">
          <a:extLst>
            <a:ext uri="{FF2B5EF4-FFF2-40B4-BE49-F238E27FC236}">
              <a16:creationId xmlns:a16="http://schemas.microsoft.com/office/drawing/2014/main" id="{A3FFE99D-A2C6-46FB-9B98-C0762636D546}"/>
            </a:ext>
          </a:extLst>
        </xdr:cNvPr>
        <xdr:cNvSpPr txBox="1"/>
      </xdr:nvSpPr>
      <xdr:spPr>
        <a:xfrm>
          <a:off x="6603470" y="5218803"/>
          <a:ext cx="1173127"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5BC484-806D-46D6-8DC8-06C4076EA26A}" type="TxLink">
            <a:rPr lang="en-US" sz="1100" b="0" i="0" u="none" strike="noStrike">
              <a:solidFill>
                <a:schemeClr val="tx1">
                  <a:lumMod val="65000"/>
                  <a:lumOff val="35000"/>
                </a:schemeClr>
              </a:solidFill>
              <a:latin typeface="Calibri"/>
              <a:ea typeface="+mn-ea"/>
              <a:cs typeface="Calibri"/>
            </a:rPr>
            <a:pPr marL="0" indent="0" algn="ctr"/>
            <a:t>Interest Rate</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502025</xdr:colOff>
      <xdr:row>31</xdr:row>
      <xdr:rowOff>98611</xdr:rowOff>
    </xdr:from>
    <xdr:to>
      <xdr:col>20</xdr:col>
      <xdr:colOff>567368</xdr:colOff>
      <xdr:row>45</xdr:row>
      <xdr:rowOff>100762</xdr:rowOff>
    </xdr:to>
    <xdr:graphicFrame macro="">
      <xdr:nvGraphicFramePr>
        <xdr:cNvPr id="88" name="Chart 87">
          <a:extLst>
            <a:ext uri="{FF2B5EF4-FFF2-40B4-BE49-F238E27FC236}">
              <a16:creationId xmlns:a16="http://schemas.microsoft.com/office/drawing/2014/main" id="{57AA86D5-6037-4BAC-B3A5-20AB3FAE2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197805</xdr:colOff>
      <xdr:row>36</xdr:row>
      <xdr:rowOff>144332</xdr:rowOff>
    </xdr:from>
    <xdr:to>
      <xdr:col>20</xdr:col>
      <xdr:colOff>269045</xdr:colOff>
      <xdr:row>40</xdr:row>
      <xdr:rowOff>25998</xdr:rowOff>
    </xdr:to>
    <xdr:sp macro="" textlink="Processing!B31">
      <xdr:nvSpPr>
        <xdr:cNvPr id="89" name="TextBox 88">
          <a:extLst>
            <a:ext uri="{FF2B5EF4-FFF2-40B4-BE49-F238E27FC236}">
              <a16:creationId xmlns:a16="http://schemas.microsoft.com/office/drawing/2014/main" id="{145149D5-92B1-4B20-9808-86740178DA2F}"/>
            </a:ext>
          </a:extLst>
        </xdr:cNvPr>
        <xdr:cNvSpPr txBox="1"/>
      </xdr:nvSpPr>
      <xdr:spPr>
        <a:xfrm>
          <a:off x="11170605" y="7650032"/>
          <a:ext cx="1290440" cy="613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D7139F-E494-4966-A7B8-7D5E1B33E838}" type="TxLink">
            <a:rPr lang="en-US" sz="2000" b="0" i="0" u="none" strike="noStrike">
              <a:solidFill>
                <a:schemeClr val="tx1">
                  <a:lumMod val="65000"/>
                  <a:lumOff val="35000"/>
                </a:schemeClr>
              </a:solidFill>
              <a:latin typeface="Calibri"/>
              <a:ea typeface="+mn-ea"/>
              <a:cs typeface="Calibri"/>
            </a:rPr>
            <a:pPr marL="0" indent="0" algn="ctr"/>
            <a:t>65%</a:t>
          </a:fld>
          <a:endParaRPr lang="ru-RU" sz="44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566942</xdr:colOff>
      <xdr:row>31</xdr:row>
      <xdr:rowOff>36754</xdr:rowOff>
    </xdr:from>
    <xdr:to>
      <xdr:col>20</xdr:col>
      <xdr:colOff>455717</xdr:colOff>
      <xdr:row>34</xdr:row>
      <xdr:rowOff>97713</xdr:rowOff>
    </xdr:to>
    <xdr:sp macro="" textlink="Processing!B30">
      <xdr:nvSpPr>
        <xdr:cNvPr id="90" name="TextBox 89">
          <a:extLst>
            <a:ext uri="{FF2B5EF4-FFF2-40B4-BE49-F238E27FC236}">
              <a16:creationId xmlns:a16="http://schemas.microsoft.com/office/drawing/2014/main" id="{6371B53C-83DF-451B-85E6-43455A6D945A}"/>
            </a:ext>
          </a:extLst>
        </xdr:cNvPr>
        <xdr:cNvSpPr txBox="1"/>
      </xdr:nvSpPr>
      <xdr:spPr>
        <a:xfrm>
          <a:off x="10930142" y="6628054"/>
          <a:ext cx="1717575"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0B10E6-2604-482A-8E03-2B1FD3FACB6A}" type="TxLink">
            <a:rPr lang="en-US" sz="1400" b="1" i="0" u="none" strike="noStrike">
              <a:solidFill>
                <a:schemeClr val="tx1">
                  <a:lumMod val="65000"/>
                  <a:lumOff val="35000"/>
                </a:schemeClr>
              </a:solidFill>
              <a:latin typeface="Calibri"/>
              <a:ea typeface="+mn-ea"/>
              <a:cs typeface="Calibri"/>
            </a:rPr>
            <a:pPr marL="0" indent="0" algn="ctr"/>
            <a:t>Used Credit Funds</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9</xdr:col>
      <xdr:colOff>492620</xdr:colOff>
      <xdr:row>6</xdr:row>
      <xdr:rowOff>27788</xdr:rowOff>
    </xdr:from>
    <xdr:to>
      <xdr:col>11</xdr:col>
      <xdr:colOff>317420</xdr:colOff>
      <xdr:row>9</xdr:row>
      <xdr:rowOff>88747</xdr:rowOff>
    </xdr:to>
    <xdr:sp macro="" textlink="Processing!A28">
      <xdr:nvSpPr>
        <xdr:cNvPr id="91" name="TextBox 90">
          <a:extLst>
            <a:ext uri="{FF2B5EF4-FFF2-40B4-BE49-F238E27FC236}">
              <a16:creationId xmlns:a16="http://schemas.microsoft.com/office/drawing/2014/main" id="{306A6F0D-48CC-46B8-89C9-19A701FB75BA}"/>
            </a:ext>
          </a:extLst>
        </xdr:cNvPr>
        <xdr:cNvSpPr txBox="1"/>
      </xdr:nvSpPr>
      <xdr:spPr>
        <a:xfrm>
          <a:off x="5979020" y="2047088"/>
          <a:ext cx="1044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7515F2D-9847-49DC-9413-A37CDFE74A4E}" type="TxLink">
            <a:rPr lang="en-US" sz="1400" b="1" i="0" u="none" strike="noStrike">
              <a:solidFill>
                <a:schemeClr val="tx1">
                  <a:lumMod val="65000"/>
                  <a:lumOff val="35000"/>
                </a:schemeClr>
              </a:solidFill>
              <a:latin typeface="Calibri"/>
              <a:ea typeface="+mn-ea"/>
              <a:cs typeface="Calibri"/>
            </a:rPr>
            <a:pPr marL="0" indent="0" algn="l"/>
            <a:t>Repayment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7</xdr:col>
      <xdr:colOff>187811</xdr:colOff>
      <xdr:row>6</xdr:row>
      <xdr:rowOff>18823</xdr:rowOff>
    </xdr:from>
    <xdr:to>
      <xdr:col>10</xdr:col>
      <xdr:colOff>257764</xdr:colOff>
      <xdr:row>9</xdr:row>
      <xdr:rowOff>88747</xdr:rowOff>
    </xdr:to>
    <xdr:grpSp>
      <xdr:nvGrpSpPr>
        <xdr:cNvPr id="92" name="Group 91">
          <a:extLst>
            <a:ext uri="{FF2B5EF4-FFF2-40B4-BE49-F238E27FC236}">
              <a16:creationId xmlns:a16="http://schemas.microsoft.com/office/drawing/2014/main" id="{24B1CAC9-859C-4236-B909-671F1F92C2AB}"/>
            </a:ext>
          </a:extLst>
        </xdr:cNvPr>
        <xdr:cNvGrpSpPr/>
      </xdr:nvGrpSpPr>
      <xdr:grpSpPr>
        <a:xfrm>
          <a:off x="4345193" y="2080705"/>
          <a:ext cx="1851689" cy="641424"/>
          <a:chOff x="4499836" y="2017952"/>
          <a:chExt cx="1898753" cy="607807"/>
        </a:xfrm>
      </xdr:grpSpPr>
      <xdr:sp macro="" textlink="Processing!C27">
        <xdr:nvSpPr>
          <xdr:cNvPr id="93" name="TextBox 92">
            <a:extLst>
              <a:ext uri="{FF2B5EF4-FFF2-40B4-BE49-F238E27FC236}">
                <a16:creationId xmlns:a16="http://schemas.microsoft.com/office/drawing/2014/main" id="{E7AF5FCD-E772-D3EC-E9DA-8D5D9A6EC537}"/>
              </a:ext>
            </a:extLst>
          </xdr:cNvPr>
          <xdr:cNvSpPr txBox="1"/>
        </xdr:nvSpPr>
        <xdr:spPr>
          <a:xfrm>
            <a:off x="4562589"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53898F-E615-4CFE-ADF6-2F7554C2AB33}" type="TxLink">
              <a:rPr lang="en-US" sz="1800" b="0" i="0" u="none" strike="noStrike">
                <a:solidFill>
                  <a:srgbClr val="FE2827"/>
                </a:solidFill>
                <a:latin typeface="Calibri"/>
                <a:ea typeface="+mn-ea"/>
                <a:cs typeface="Calibri"/>
              </a:rPr>
              <a:pPr marL="0" indent="0" algn="l"/>
              <a:t> $66,942 </a:t>
            </a:fld>
            <a:endParaRPr lang="ru-RU" sz="2400" b="1" i="0" u="none" strike="noStrike">
              <a:solidFill>
                <a:srgbClr val="FE2827"/>
              </a:solidFill>
              <a:latin typeface="Calibri"/>
              <a:ea typeface="+mn-ea"/>
              <a:cs typeface="Calibri"/>
            </a:endParaRPr>
          </a:p>
        </xdr:txBody>
      </xdr:sp>
      <xdr:sp macro="" textlink="">
        <xdr:nvSpPr>
          <xdr:cNvPr id="94" name="TextBox 93">
            <a:extLst>
              <a:ext uri="{FF2B5EF4-FFF2-40B4-BE49-F238E27FC236}">
                <a16:creationId xmlns:a16="http://schemas.microsoft.com/office/drawing/2014/main" id="{B19C7FAA-5A64-A831-DB04-7472903AFB1B}"/>
              </a:ext>
            </a:extLst>
          </xdr:cNvPr>
          <xdr:cNvSpPr txBox="1"/>
        </xdr:nvSpPr>
        <xdr:spPr>
          <a:xfrm>
            <a:off x="4499836" y="2017952"/>
            <a:ext cx="753481"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0" i="0" u="none" strike="noStrike">
                <a:solidFill>
                  <a:srgbClr val="FE2827"/>
                </a:solidFill>
                <a:latin typeface="Calibri"/>
                <a:ea typeface="+mn-ea"/>
                <a:cs typeface="Calibri"/>
              </a:rPr>
              <a:t>-</a:t>
            </a:r>
          </a:p>
        </xdr:txBody>
      </xdr:sp>
    </xdr:grpSp>
    <xdr:clientData/>
  </xdr:twoCellAnchor>
  <xdr:twoCellAnchor>
    <xdr:from>
      <xdr:col>13</xdr:col>
      <xdr:colOff>241605</xdr:colOff>
      <xdr:row>6</xdr:row>
      <xdr:rowOff>27788</xdr:rowOff>
    </xdr:from>
    <xdr:to>
      <xdr:col>14</xdr:col>
      <xdr:colOff>510989</xdr:colOff>
      <xdr:row>9</xdr:row>
      <xdr:rowOff>88747</xdr:rowOff>
    </xdr:to>
    <xdr:sp macro="" textlink="Processing!D28">
      <xdr:nvSpPr>
        <xdr:cNvPr id="95" name="TextBox 94">
          <a:extLst>
            <a:ext uri="{FF2B5EF4-FFF2-40B4-BE49-F238E27FC236}">
              <a16:creationId xmlns:a16="http://schemas.microsoft.com/office/drawing/2014/main" id="{88759770-2C61-446A-A4F6-93B3E59A8914}"/>
            </a:ext>
          </a:extLst>
        </xdr:cNvPr>
        <xdr:cNvSpPr txBox="1"/>
      </xdr:nvSpPr>
      <xdr:spPr>
        <a:xfrm>
          <a:off x="8166405" y="2047088"/>
          <a:ext cx="878984"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9A60EB-E5F9-4A92-AA2E-F19DC8CBE897}" type="TxLink">
            <a:rPr lang="en-US" sz="1800" b="0" i="0" u="none" strike="noStrike">
              <a:solidFill>
                <a:schemeClr val="tx1">
                  <a:lumMod val="65000"/>
                  <a:lumOff val="35000"/>
                </a:schemeClr>
              </a:solidFill>
              <a:latin typeface="Calibri"/>
              <a:ea typeface="+mn-ea"/>
              <a:cs typeface="Calibri"/>
            </a:rPr>
            <a:pPr marL="0" indent="0" algn="l"/>
            <a:t>35%</a:t>
          </a:fld>
          <a:endParaRPr lang="ru-RU" sz="3200" b="0" i="0" u="none" strike="noStrike">
            <a:solidFill>
              <a:schemeClr val="tx1">
                <a:lumMod val="65000"/>
                <a:lumOff val="35000"/>
              </a:schemeClr>
            </a:solidFill>
            <a:latin typeface="Calibri"/>
            <a:ea typeface="+mn-ea"/>
            <a:cs typeface="Calibri"/>
          </a:endParaRPr>
        </a:p>
      </xdr:txBody>
    </xdr:sp>
    <xdr:clientData/>
  </xdr:twoCellAnchor>
  <xdr:twoCellAnchor>
    <xdr:from>
      <xdr:col>11</xdr:col>
      <xdr:colOff>304361</xdr:colOff>
      <xdr:row>6</xdr:row>
      <xdr:rowOff>27788</xdr:rowOff>
    </xdr:from>
    <xdr:to>
      <xdr:col>14</xdr:col>
      <xdr:colOff>419137</xdr:colOff>
      <xdr:row>9</xdr:row>
      <xdr:rowOff>88747</xdr:rowOff>
    </xdr:to>
    <xdr:grpSp>
      <xdr:nvGrpSpPr>
        <xdr:cNvPr id="96" name="Group 95">
          <a:extLst>
            <a:ext uri="{FF2B5EF4-FFF2-40B4-BE49-F238E27FC236}">
              <a16:creationId xmlns:a16="http://schemas.microsoft.com/office/drawing/2014/main" id="{1984F47D-3131-46AF-8374-EB60B0F42883}"/>
            </a:ext>
          </a:extLst>
        </xdr:cNvPr>
        <xdr:cNvGrpSpPr/>
      </xdr:nvGrpSpPr>
      <xdr:grpSpPr>
        <a:xfrm>
          <a:off x="6837390" y="2089670"/>
          <a:ext cx="1896512" cy="632459"/>
          <a:chOff x="6409323" y="2026917"/>
          <a:chExt cx="1943576" cy="598842"/>
        </a:xfrm>
      </xdr:grpSpPr>
      <xdr:sp macro="" textlink="Processing!C28">
        <xdr:nvSpPr>
          <xdr:cNvPr id="97" name="TextBox 96">
            <a:extLst>
              <a:ext uri="{FF2B5EF4-FFF2-40B4-BE49-F238E27FC236}">
                <a16:creationId xmlns:a16="http://schemas.microsoft.com/office/drawing/2014/main" id="{EF786871-0E49-6B6F-2E03-CD19C5BE3A03}"/>
              </a:ext>
            </a:extLst>
          </xdr:cNvPr>
          <xdr:cNvSpPr txBox="1"/>
        </xdr:nvSpPr>
        <xdr:spPr>
          <a:xfrm>
            <a:off x="6516899"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83D174A-3D91-49AD-81A6-049D0165A77D}" type="TxLink">
              <a:rPr lang="en-US" sz="1800" b="0" i="0" u="none" strike="noStrike">
                <a:solidFill>
                  <a:srgbClr val="02A696"/>
                </a:solidFill>
                <a:latin typeface="Calibri"/>
                <a:ea typeface="+mn-ea"/>
                <a:cs typeface="Calibri"/>
              </a:rPr>
              <a:pPr marL="0" indent="0" algn="l"/>
              <a:t> $36,058 </a:t>
            </a:fld>
            <a:endParaRPr lang="ru-RU" sz="1800" b="0" i="0" u="none" strike="noStrike">
              <a:solidFill>
                <a:srgbClr val="02A696"/>
              </a:solidFill>
              <a:latin typeface="Calibri"/>
              <a:ea typeface="+mn-ea"/>
              <a:cs typeface="Calibri"/>
            </a:endParaRPr>
          </a:p>
        </xdr:txBody>
      </xdr:sp>
      <xdr:sp macro="" textlink="">
        <xdr:nvSpPr>
          <xdr:cNvPr id="98" name="TextBox 97">
            <a:extLst>
              <a:ext uri="{FF2B5EF4-FFF2-40B4-BE49-F238E27FC236}">
                <a16:creationId xmlns:a16="http://schemas.microsoft.com/office/drawing/2014/main" id="{3DD2FDC8-F2FA-F705-05C7-9AA922757602}"/>
              </a:ext>
            </a:extLst>
          </xdr:cNvPr>
          <xdr:cNvSpPr txBox="1"/>
        </xdr:nvSpPr>
        <xdr:spPr>
          <a:xfrm>
            <a:off x="6409323" y="2026917"/>
            <a:ext cx="421783"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ru-RU" sz="1800" b="0" i="0" u="none" strike="noStrike">
                <a:solidFill>
                  <a:srgbClr val="02A696"/>
                </a:solidFill>
                <a:latin typeface="Calibri"/>
                <a:ea typeface="+mn-ea"/>
                <a:cs typeface="Calibri"/>
              </a:rPr>
              <a:t>+</a:t>
            </a:r>
            <a:endParaRPr lang="en-US" sz="1800" b="0" i="0" u="none" strike="noStrike">
              <a:solidFill>
                <a:srgbClr val="02A696"/>
              </a:solidFill>
              <a:latin typeface="Calibri"/>
              <a:ea typeface="+mn-ea"/>
              <a:cs typeface="Calibri"/>
            </a:endParaRPr>
          </a:p>
        </xdr:txBody>
      </xdr:sp>
    </xdr:grpSp>
    <xdr:clientData/>
  </xdr:twoCellAnchor>
  <xdr:twoCellAnchor editAs="oneCell">
    <xdr:from>
      <xdr:col>22</xdr:col>
      <xdr:colOff>141530</xdr:colOff>
      <xdr:row>29</xdr:row>
      <xdr:rowOff>121024</xdr:rowOff>
    </xdr:from>
    <xdr:to>
      <xdr:col>26</xdr:col>
      <xdr:colOff>475130</xdr:colOff>
      <xdr:row>44</xdr:row>
      <xdr:rowOff>45167</xdr:rowOff>
    </xdr:to>
    <mc:AlternateContent xmlns:mc="http://schemas.openxmlformats.org/markup-compatibility/2006" xmlns:a14="http://schemas.microsoft.com/office/drawing/2010/main">
      <mc:Choice Requires="a14">
        <xdr:graphicFrame macro="">
          <xdr:nvGraphicFramePr>
            <xdr:cNvPr id="99" name="Day 14">
              <a:extLst>
                <a:ext uri="{FF2B5EF4-FFF2-40B4-BE49-F238E27FC236}">
                  <a16:creationId xmlns:a16="http://schemas.microsoft.com/office/drawing/2014/main" id="{1A02C67D-82D5-4C7A-8FF8-E1487A19BD24}"/>
                </a:ext>
              </a:extLst>
            </xdr:cNvPr>
            <xdr:cNvGraphicFramePr/>
          </xdr:nvGraphicFramePr>
          <xdr:xfrm>
            <a:off x="0" y="0"/>
            <a:ext cx="0" cy="0"/>
          </xdr:xfrm>
          <a:graphic>
            <a:graphicData uri="http://schemas.microsoft.com/office/drawing/2010/slicer">
              <sle:slicer xmlns:sle="http://schemas.microsoft.com/office/drawing/2010/slicer" name="Day 14"/>
            </a:graphicData>
          </a:graphic>
        </xdr:graphicFrame>
      </mc:Choice>
      <mc:Fallback xmlns="">
        <xdr:sp macro="" textlink="">
          <xdr:nvSpPr>
            <xdr:cNvPr id="0" name=""/>
            <xdr:cNvSpPr>
              <a:spLocks noTextEdit="1"/>
            </xdr:cNvSpPr>
          </xdr:nvSpPr>
          <xdr:spPr>
            <a:xfrm>
              <a:off x="13552730" y="6243918"/>
              <a:ext cx="2772000" cy="26135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C94EE0CA-72A0-42E1-A29E-256FFF44E24E}"/>
            </a:ext>
          </a:extLst>
        </xdr:cNvPr>
        <xdr:cNvSpPr/>
      </xdr:nvSpPr>
      <xdr:spPr>
        <a:xfrm>
          <a:off x="0" y="0"/>
          <a:ext cx="2294964" cy="22171958"/>
        </a:xfrm>
        <a:prstGeom prst="rect">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7D324A77-6D53-4F33-A975-E541C3635BAD}"/>
            </a:ext>
          </a:extLst>
        </xdr:cNvPr>
        <xdr:cNvSpPr/>
      </xdr:nvSpPr>
      <xdr:spPr>
        <a:xfrm>
          <a:off x="13106400" y="1997784"/>
          <a:ext cx="3630706" cy="312096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107574</xdr:colOff>
      <xdr:row>5</xdr:row>
      <xdr:rowOff>161364</xdr:rowOff>
    </xdr:from>
    <xdr:to>
      <xdr:col>12</xdr:col>
      <xdr:colOff>252774</xdr:colOff>
      <xdr:row>29</xdr:row>
      <xdr:rowOff>142305</xdr:rowOff>
    </xdr:to>
    <xdr:sp macro="" textlink="">
      <xdr:nvSpPr>
        <xdr:cNvPr id="4" name="Rectangle: Rounded Corners 3">
          <a:extLst>
            <a:ext uri="{FF2B5EF4-FFF2-40B4-BE49-F238E27FC236}">
              <a16:creationId xmlns:a16="http://schemas.microsoft.com/office/drawing/2014/main" id="{6C800FE7-FB6B-46DD-BB43-A57773708322}"/>
            </a:ext>
          </a:extLst>
        </xdr:cNvPr>
        <xdr:cNvSpPr/>
      </xdr:nvSpPr>
      <xdr:spPr>
        <a:xfrm>
          <a:off x="2545974" y="1981199"/>
          <a:ext cx="5022000" cy="4284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1D3C180C-A3DE-445C-9137-F97DE4928511}"/>
            </a:ext>
          </a:extLst>
        </xdr:cNvPr>
        <xdr:cNvSpPr/>
      </xdr:nvSpPr>
      <xdr:spPr>
        <a:xfrm>
          <a:off x="13106400" y="5298143"/>
          <a:ext cx="3630706" cy="3747243"/>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12</xdr:col>
      <xdr:colOff>252776</xdr:colOff>
      <xdr:row>45</xdr:row>
      <xdr:rowOff>53786</xdr:rowOff>
    </xdr:to>
    <xdr:sp macro="" textlink="">
      <xdr:nvSpPr>
        <xdr:cNvPr id="6" name="Rectangle: Rounded Corners 5">
          <a:extLst>
            <a:ext uri="{FF2B5EF4-FFF2-40B4-BE49-F238E27FC236}">
              <a16:creationId xmlns:a16="http://schemas.microsoft.com/office/drawing/2014/main" id="{F032E6FA-E888-4D45-9F7B-92849E1F34B7}"/>
            </a:ext>
          </a:extLst>
        </xdr:cNvPr>
        <xdr:cNvSpPr/>
      </xdr:nvSpPr>
      <xdr:spPr>
        <a:xfrm>
          <a:off x="2545976" y="6525386"/>
          <a:ext cx="5022000" cy="2520000"/>
        </a:xfrm>
        <a:prstGeom prst="roundRect">
          <a:avLst>
            <a:gd name="adj" fmla="val 8435"/>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EFFB4D5E-427A-434A-928C-A8C2BD05BA77}"/>
            </a:ext>
          </a:extLst>
        </xdr:cNvPr>
        <xdr:cNvSpPr/>
      </xdr:nvSpPr>
      <xdr:spPr>
        <a:xfrm>
          <a:off x="2545976" y="1118348"/>
          <a:ext cx="14164236" cy="620358"/>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50A54282-A170-4A36-9987-0DAAC90F84D4}"/>
            </a:ext>
          </a:extLst>
        </xdr:cNvPr>
        <xdr:cNvSpPr/>
      </xdr:nvSpPr>
      <xdr:spPr>
        <a:xfrm>
          <a:off x="2545976" y="237565"/>
          <a:ext cx="14166000" cy="609601"/>
        </a:xfrm>
        <a:prstGeom prst="roundRect">
          <a:avLst>
            <a:gd name="adj" fmla="val 15178"/>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t>				</a:t>
          </a:r>
          <a:r>
            <a:rPr lang="en-US" sz="2400" b="1"/>
            <a:t>Personal Finance Dashboard</a:t>
          </a:r>
          <a:endParaRPr lang="ru-RU" sz="2400" b="1"/>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extLst>
            <a:ext uri="{FF2B5EF4-FFF2-40B4-BE49-F238E27FC236}">
              <a16:creationId xmlns:a16="http://schemas.microsoft.com/office/drawing/2014/main" id="{390BFB40-25D8-4B4E-B990-E45D8F3B4211}"/>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D1984B8A-5FF2-FF95-D478-0E3205F37956}"/>
              </a:ext>
            </a:extLst>
          </xdr:cNvPr>
          <xdr:cNvSpPr/>
        </xdr:nvSpPr>
        <xdr:spPr>
          <a:xfrm>
            <a:off x="6535559" y="690283"/>
            <a:ext cx="140283" cy="245398"/>
          </a:xfrm>
          <a:prstGeom prst="moon">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930A131E-8DA1-9FCB-136D-E6258B51165D}"/>
              </a:ext>
            </a:extLst>
          </xdr:cNvPr>
          <xdr:cNvSpPr/>
        </xdr:nvSpPr>
        <xdr:spPr>
          <a:xfrm>
            <a:off x="6675270" y="773921"/>
            <a:ext cx="108000" cy="107972"/>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938DD711-C1B2-4FD7-D627-848F79361F66}"/>
              </a:ext>
            </a:extLst>
          </xdr:cNvPr>
          <xdr:cNvSpPr/>
        </xdr:nvSpPr>
        <xdr:spPr>
          <a:xfrm>
            <a:off x="6756467" y="881723"/>
            <a:ext cx="54000" cy="57199"/>
          </a:xfrm>
          <a:prstGeom prst="star4">
            <a:avLst/>
          </a:prstGeom>
          <a:gradFill>
            <a:gsLst>
              <a:gs pos="0">
                <a:srgbClr val="FB6F32"/>
              </a:gs>
              <a:gs pos="72000">
                <a:srgbClr val="ED3229"/>
              </a:gs>
            </a:gsLst>
            <a:lin ang="81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hlinkClick xmlns:r="http://schemas.openxmlformats.org/officeDocument/2006/relationships" r:id="rId1"/>
          <a:extLst>
            <a:ext uri="{FF2B5EF4-FFF2-40B4-BE49-F238E27FC236}">
              <a16:creationId xmlns:a16="http://schemas.microsoft.com/office/drawing/2014/main" id="{7F455130-BCFC-4C4A-B54E-EF4154A474CD}"/>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BB69D2A7-0F36-91BF-ADCB-BF8732F7A413}"/>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43DF243B-0E20-24DB-9690-06283B6323A0}"/>
              </a:ext>
            </a:extLst>
          </xdr:cNvPr>
          <xdr:cNvSpPr/>
        </xdr:nvSpPr>
        <xdr:spPr>
          <a:xfrm rot="18324177">
            <a:off x="14829219" y="190232"/>
            <a:ext cx="942318" cy="930488"/>
          </a:xfrm>
          <a:prstGeom prst="ellipse">
            <a:avLst/>
          </a:prstGeom>
          <a:gradFill>
            <a:gsLst>
              <a:gs pos="0">
                <a:schemeClr val="bg1">
                  <a:lumMod val="85000"/>
                </a:schemeClr>
              </a:gs>
              <a:gs pos="100000">
                <a:schemeClr val="bg1">
                  <a:lumMod val="50000"/>
                </a:schemeClr>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7">
              <a:extLst>
                <a:ext uri="{FF2B5EF4-FFF2-40B4-BE49-F238E27FC236}">
                  <a16:creationId xmlns:a16="http://schemas.microsoft.com/office/drawing/2014/main" id="{648D3ABE-A950-4D4A-9022-C655F12FE9FE}"/>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385036</xdr:colOff>
      <xdr:row>6</xdr:row>
      <xdr:rowOff>27788</xdr:rowOff>
    </xdr:from>
    <xdr:to>
      <xdr:col>7</xdr:col>
      <xdr:colOff>392236</xdr:colOff>
      <xdr:row>9</xdr:row>
      <xdr:rowOff>88747</xdr:rowOff>
    </xdr:to>
    <xdr:sp macro="" textlink="Processing!R13">
      <xdr:nvSpPr>
        <xdr:cNvPr id="24" name="TextBox 23">
          <a:extLst>
            <a:ext uri="{FF2B5EF4-FFF2-40B4-BE49-F238E27FC236}">
              <a16:creationId xmlns:a16="http://schemas.microsoft.com/office/drawing/2014/main" id="{DB9CA9C3-FB4F-4D03-9BAA-2F93F63067E5}"/>
            </a:ext>
          </a:extLst>
        </xdr:cNvPr>
        <xdr:cNvSpPr txBox="1"/>
      </xdr:nvSpPr>
      <xdr:spPr>
        <a:xfrm>
          <a:off x="2823436"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45512E-2716-4833-B023-59DAA535CE67}" type="TxLink">
            <a:rPr lang="en-US" sz="1400" b="1" i="0" u="none" strike="noStrike">
              <a:solidFill>
                <a:schemeClr val="bg1"/>
              </a:solidFill>
              <a:latin typeface="Calibri"/>
              <a:ea typeface="+mn-ea"/>
              <a:cs typeface="Calibri"/>
            </a:rPr>
            <a:pPr marL="0" indent="0" algn="l"/>
            <a:t>Goal Decomposition</a:t>
          </a:fld>
          <a:endParaRPr lang="ru-RU" sz="1400" b="1" i="0" u="none" strike="noStrike">
            <a:solidFill>
              <a:schemeClr val="bg1"/>
            </a:solidFill>
            <a:latin typeface="Calibri"/>
            <a:ea typeface="+mn-ea"/>
            <a:cs typeface="Calibri"/>
          </a:endParaRPr>
        </a:p>
      </xdr:txBody>
    </xdr:sp>
    <xdr:clientData/>
  </xdr:twoCellAnchor>
  <xdr:twoCellAnchor>
    <xdr:from>
      <xdr:col>0</xdr:col>
      <xdr:colOff>8966</xdr:colOff>
      <xdr:row>23</xdr:row>
      <xdr:rowOff>169294</xdr:rowOff>
    </xdr:from>
    <xdr:to>
      <xdr:col>3</xdr:col>
      <xdr:colOff>518160</xdr:colOff>
      <xdr:row>26</xdr:row>
      <xdr:rowOff>88893</xdr:rowOff>
    </xdr:to>
    <xdr:sp macro="" textlink="">
      <xdr:nvSpPr>
        <xdr:cNvPr id="25" name="Freeform: Shape 24">
          <a:extLst>
            <a:ext uri="{FF2B5EF4-FFF2-40B4-BE49-F238E27FC236}">
              <a16:creationId xmlns:a16="http://schemas.microsoft.com/office/drawing/2014/main" id="{AE223C8B-4884-4EA4-8A37-EC5FEF847FFF}"/>
            </a:ext>
          </a:extLst>
        </xdr:cNvPr>
        <xdr:cNvSpPr/>
      </xdr:nvSpPr>
      <xdr:spPr>
        <a:xfrm>
          <a:off x="8966" y="5216423"/>
          <a:ext cx="2337994" cy="457482"/>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26" name="TextBox 25">
          <a:hlinkClick xmlns:r="http://schemas.openxmlformats.org/officeDocument/2006/relationships" r:id="rId2"/>
          <a:extLst>
            <a:ext uri="{FF2B5EF4-FFF2-40B4-BE49-F238E27FC236}">
              <a16:creationId xmlns:a16="http://schemas.microsoft.com/office/drawing/2014/main" id="{D97F3E92-5A6D-4DF4-ACCB-2A34E153C5B6}"/>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bg1"/>
              </a:solidFill>
              <a:latin typeface="Calibri"/>
              <a:ea typeface="+mn-ea"/>
              <a:cs typeface="Calibri"/>
            </a:rPr>
            <a:pPr marL="0" indent="0" algn="l"/>
            <a:t>Dashboard</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7" name="TextBox 26">
          <a:hlinkClick xmlns:r="http://schemas.openxmlformats.org/officeDocument/2006/relationships" r:id="rId3"/>
          <a:extLst>
            <a:ext uri="{FF2B5EF4-FFF2-40B4-BE49-F238E27FC236}">
              <a16:creationId xmlns:a16="http://schemas.microsoft.com/office/drawing/2014/main" id="{ADFF179C-E9D0-4F62-88A9-D1781DAE0473}"/>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bg1"/>
              </a:solidFill>
              <a:latin typeface="Calibri"/>
              <a:ea typeface="+mn-ea"/>
              <a:cs typeface="Calibri"/>
            </a:rPr>
            <a:pPr marL="0" indent="0" algn="l"/>
            <a:t>Budgeting</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8" name="TextBox 27">
          <a:hlinkClick xmlns:r="http://schemas.openxmlformats.org/officeDocument/2006/relationships" r:id="rId4"/>
          <a:extLst>
            <a:ext uri="{FF2B5EF4-FFF2-40B4-BE49-F238E27FC236}">
              <a16:creationId xmlns:a16="http://schemas.microsoft.com/office/drawing/2014/main" id="{CA492BEF-E406-4D5D-AD9C-7B4436ED2E3F}"/>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bg1"/>
              </a:solidFill>
              <a:latin typeface="Calibri"/>
              <a:ea typeface="+mn-ea"/>
              <a:cs typeface="Calibri"/>
            </a:rPr>
            <a:pPr marL="0" indent="0" algn="l"/>
            <a:t>Income</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9" name="TextBox 28">
          <a:hlinkClick xmlns:r="http://schemas.openxmlformats.org/officeDocument/2006/relationships" r:id="rId5"/>
          <a:extLst>
            <a:ext uri="{FF2B5EF4-FFF2-40B4-BE49-F238E27FC236}">
              <a16:creationId xmlns:a16="http://schemas.microsoft.com/office/drawing/2014/main" id="{203F9539-C51B-4712-B985-E997A1B8E19D}"/>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bg1"/>
              </a:solidFill>
              <a:latin typeface="Calibri"/>
              <a:ea typeface="+mn-ea"/>
              <a:cs typeface="Calibri"/>
            </a:rPr>
            <a:pPr marL="0" indent="0" algn="l"/>
            <a:t>Expenses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30" name="TextBox 29">
          <a:hlinkClick xmlns:r="http://schemas.openxmlformats.org/officeDocument/2006/relationships" r:id="rId6"/>
          <a:extLst>
            <a:ext uri="{FF2B5EF4-FFF2-40B4-BE49-F238E27FC236}">
              <a16:creationId xmlns:a16="http://schemas.microsoft.com/office/drawing/2014/main" id="{A961D181-4468-49D8-B7A7-EDFA23D61E17}"/>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bg1"/>
              </a:solidFill>
              <a:latin typeface="Calibri"/>
              <a:ea typeface="+mn-ea"/>
              <a:cs typeface="Calibri"/>
            </a:rPr>
            <a:pPr marL="0" indent="0" algn="l"/>
            <a:t>Investments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31" name="TextBox 30">
          <a:hlinkClick xmlns:r="http://schemas.openxmlformats.org/officeDocument/2006/relationships" r:id="rId7"/>
          <a:extLst>
            <a:ext uri="{FF2B5EF4-FFF2-40B4-BE49-F238E27FC236}">
              <a16:creationId xmlns:a16="http://schemas.microsoft.com/office/drawing/2014/main" id="{8006B78B-6D2D-4225-B374-57F86D5983EE}"/>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bg1"/>
              </a:solidFill>
              <a:latin typeface="Calibri"/>
              <a:ea typeface="+mn-ea"/>
              <a:cs typeface="Calibri"/>
            </a:rPr>
            <a:pPr marL="0" indent="0" algn="l"/>
            <a:t>Debts</a:t>
          </a:fld>
          <a:endParaRPr lang="ru-RU" sz="1400" b="0" i="0" u="none" strike="noStrike">
            <a:solidFill>
              <a:schemeClr val="bg1"/>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32" name="TextBox 31">
          <a:extLst>
            <a:ext uri="{FF2B5EF4-FFF2-40B4-BE49-F238E27FC236}">
              <a16:creationId xmlns:a16="http://schemas.microsoft.com/office/drawing/2014/main" id="{E0766663-E8FD-41AC-B7B3-BCCBEAC0D481}"/>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33" name="Freeform: Shape 32">
          <a:extLst>
            <a:ext uri="{FF2B5EF4-FFF2-40B4-BE49-F238E27FC236}">
              <a16:creationId xmlns:a16="http://schemas.microsoft.com/office/drawing/2014/main" id="{BD65F8E9-BC37-4DFF-BF68-5877AC83D921}"/>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34" name="Freeform: Shape 33">
          <a:extLst>
            <a:ext uri="{FF2B5EF4-FFF2-40B4-BE49-F238E27FC236}">
              <a16:creationId xmlns:a16="http://schemas.microsoft.com/office/drawing/2014/main" id="{6103782F-87B2-4A2D-8AB1-EB83652A837E}"/>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35" name="Freeform: Shape 34">
          <a:extLst>
            <a:ext uri="{FF2B5EF4-FFF2-40B4-BE49-F238E27FC236}">
              <a16:creationId xmlns:a16="http://schemas.microsoft.com/office/drawing/2014/main" id="{8E0798CE-8AA2-46AF-AC56-2C299B6B4A6E}"/>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36" name="Freeform: Shape 35">
          <a:extLst>
            <a:ext uri="{FF2B5EF4-FFF2-40B4-BE49-F238E27FC236}">
              <a16:creationId xmlns:a16="http://schemas.microsoft.com/office/drawing/2014/main" id="{678403E6-6ED3-4564-B94C-1F99DB6A83C3}"/>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7" name="Freeform: Shape 36">
          <a:extLst>
            <a:ext uri="{FF2B5EF4-FFF2-40B4-BE49-F238E27FC236}">
              <a16:creationId xmlns:a16="http://schemas.microsoft.com/office/drawing/2014/main" id="{E6D1178D-B5E7-4807-8E0F-88E437E6BB89}"/>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8" name="Freeform: Shape 37">
          <a:extLst>
            <a:ext uri="{FF2B5EF4-FFF2-40B4-BE49-F238E27FC236}">
              <a16:creationId xmlns:a16="http://schemas.microsoft.com/office/drawing/2014/main" id="{6FDD442B-CC6C-4900-9E04-4372DC340E4D}"/>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9" name="Freeform: Shape 38">
          <a:extLst>
            <a:ext uri="{FF2B5EF4-FFF2-40B4-BE49-F238E27FC236}">
              <a16:creationId xmlns:a16="http://schemas.microsoft.com/office/drawing/2014/main" id="{E5154BB1-C813-4A02-9164-ABF68DD114DA}"/>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40" name="Group 39">
          <a:extLst>
            <a:ext uri="{FF2B5EF4-FFF2-40B4-BE49-F238E27FC236}">
              <a16:creationId xmlns:a16="http://schemas.microsoft.com/office/drawing/2014/main" id="{8FB04927-AEF2-4718-9A59-0F90F8AF12C0}"/>
            </a:ext>
          </a:extLst>
        </xdr:cNvPr>
        <xdr:cNvGrpSpPr/>
      </xdr:nvGrpSpPr>
      <xdr:grpSpPr>
        <a:xfrm>
          <a:off x="519952" y="779927"/>
          <a:ext cx="1068365" cy="1108045"/>
          <a:chOff x="0" y="0"/>
          <a:chExt cx="3878604" cy="3794658"/>
        </a:xfrm>
        <a:solidFill>
          <a:schemeClr val="bg1"/>
        </a:solidFill>
      </xdr:grpSpPr>
      <xdr:sp macro="" textlink="">
        <xdr:nvSpPr>
          <xdr:cNvPr id="41" name="Freeform: Shape 40">
            <a:extLst>
              <a:ext uri="{FF2B5EF4-FFF2-40B4-BE49-F238E27FC236}">
                <a16:creationId xmlns:a16="http://schemas.microsoft.com/office/drawing/2014/main" id="{A64C2806-77CE-1B9A-C15E-D5B53BC52046}"/>
              </a:ext>
            </a:extLst>
          </xdr:cNvPr>
          <xdr:cNvSpPr/>
        </xdr:nvSpPr>
        <xdr:spPr>
          <a:xfrm>
            <a:off x="1567237" y="24810"/>
            <a:ext cx="2311367" cy="247087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311368" h="2470873">
                <a:moveTo>
                  <a:pt x="1" y="2001937"/>
                </a:moveTo>
                <a:cubicBezTo>
                  <a:pt x="230617" y="2202278"/>
                  <a:pt x="307405" y="2341058"/>
                  <a:pt x="361765" y="2470874"/>
                </a:cubicBezTo>
                <a:lnTo>
                  <a:pt x="1158985" y="1760773"/>
                </a:lnTo>
                <a:lnTo>
                  <a:pt x="998209" y="1472701"/>
                </a:lnTo>
                <a:cubicBezTo>
                  <a:pt x="998209" y="1472701"/>
                  <a:pt x="1952386" y="1136105"/>
                  <a:pt x="2217590" y="1010449"/>
                </a:cubicBezTo>
                <a:cubicBezTo>
                  <a:pt x="2239842" y="999906"/>
                  <a:pt x="2210894" y="286930"/>
                  <a:pt x="2210894" y="286930"/>
                </a:cubicBezTo>
                <a:lnTo>
                  <a:pt x="2311368" y="286929"/>
                </a:lnTo>
                <a:lnTo>
                  <a:pt x="2164021" y="0"/>
                </a:lnTo>
                <a:lnTo>
                  <a:pt x="1962902" y="280229"/>
                </a:lnTo>
                <a:lnTo>
                  <a:pt x="2066186" y="283782"/>
                </a:lnTo>
                <a:lnTo>
                  <a:pt x="2049986" y="769275"/>
                </a:lnTo>
                <a:lnTo>
                  <a:pt x="375157" y="1271720"/>
                </a:lnTo>
                <a:lnTo>
                  <a:pt x="596233" y="1673689"/>
                </a:lnTo>
                <a:lnTo>
                  <a:pt x="1" y="2001937"/>
                </a:lnTo>
                <a:close/>
              </a:path>
            </a:pathLst>
          </a:custGeom>
          <a:grpFill/>
          <a:ln w="17998"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2" name="Freeform: Shape 41">
            <a:extLst>
              <a:ext uri="{FF2B5EF4-FFF2-40B4-BE49-F238E27FC236}">
                <a16:creationId xmlns:a16="http://schemas.microsoft.com/office/drawing/2014/main" id="{8E8868A8-2F07-3818-8CA6-57F96E615AFE}"/>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3" name="Freeform: Shape 42">
            <a:extLst>
              <a:ext uri="{FF2B5EF4-FFF2-40B4-BE49-F238E27FC236}">
                <a16:creationId xmlns:a16="http://schemas.microsoft.com/office/drawing/2014/main" id="{367B75E9-FC39-2093-69FC-9EFF81BCF9D0}"/>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6F7AD276-B99C-1581-1444-AEE35884A60B}"/>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5" name="Freeform: Shape 44">
            <a:extLst>
              <a:ext uri="{FF2B5EF4-FFF2-40B4-BE49-F238E27FC236}">
                <a16:creationId xmlns:a16="http://schemas.microsoft.com/office/drawing/2014/main" id="{23DFE913-28E2-ECE8-4D65-6DB3C92C3408}"/>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6" name="Freeform: Shape 45">
            <a:extLst>
              <a:ext uri="{FF2B5EF4-FFF2-40B4-BE49-F238E27FC236}">
                <a16:creationId xmlns:a16="http://schemas.microsoft.com/office/drawing/2014/main" id="{E021FEC6-604D-9BF6-8704-1B7BC1F3CAF0}"/>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7" name="Freeform: Shape 46">
            <a:extLst>
              <a:ext uri="{FF2B5EF4-FFF2-40B4-BE49-F238E27FC236}">
                <a16:creationId xmlns:a16="http://schemas.microsoft.com/office/drawing/2014/main" id="{D8035995-853D-FF9E-5582-F33A75C33210}"/>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8" name="Freeform: Shape 47">
            <a:extLst>
              <a:ext uri="{FF2B5EF4-FFF2-40B4-BE49-F238E27FC236}">
                <a16:creationId xmlns:a16="http://schemas.microsoft.com/office/drawing/2014/main" id="{79D5058C-DEB3-9AF9-914F-E44B761B5B55}"/>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25400" cap="flat">
            <a:solidFill>
              <a:srgbClr val="242732"/>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9" name="Group 48">
          <a:extLst>
            <a:ext uri="{FF2B5EF4-FFF2-40B4-BE49-F238E27FC236}">
              <a16:creationId xmlns:a16="http://schemas.microsoft.com/office/drawing/2014/main" id="{06761BD8-32CA-4EF3-A9A9-7224AF87BBEF}"/>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D8546635-CB86-E790-771E-7AC0D711D924}"/>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EC588365-BBD9-3685-DB74-8F08C44F9346}"/>
              </a:ext>
            </a:extLst>
          </xdr:cNvPr>
          <xdr:cNvGrpSpPr/>
        </xdr:nvGrpSpPr>
        <xdr:grpSpPr>
          <a:xfrm>
            <a:off x="7138979" y="2378947"/>
            <a:ext cx="710550" cy="501799"/>
            <a:chOff x="2716066" y="2011251"/>
            <a:chExt cx="710550" cy="501799"/>
          </a:xfrm>
          <a:solidFill>
            <a:srgbClr val="FBF1BD"/>
          </a:solidFill>
        </xdr:grpSpPr>
        <xdr:sp macro="" textlink="">
          <xdr:nvSpPr>
            <xdr:cNvPr id="55" name="Freeform: Shape 54">
              <a:extLst>
                <a:ext uri="{FF2B5EF4-FFF2-40B4-BE49-F238E27FC236}">
                  <a16:creationId xmlns:a16="http://schemas.microsoft.com/office/drawing/2014/main" id="{A096829C-F4E2-1CBA-9F2B-F308FFD504BB}"/>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4C484185-E7A9-86FB-3D82-CF2C7A756FE5}"/>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5582E963-9B4E-DF51-2F7F-4A6E8DF342A9}"/>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Freeform: Shape 57">
              <a:extLst>
                <a:ext uri="{FF2B5EF4-FFF2-40B4-BE49-F238E27FC236}">
                  <a16:creationId xmlns:a16="http://schemas.microsoft.com/office/drawing/2014/main" id="{F076A975-33AE-3BF5-7C9D-1E36455B639C}"/>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Freeform: Shape 58">
              <a:extLst>
                <a:ext uri="{FF2B5EF4-FFF2-40B4-BE49-F238E27FC236}">
                  <a16:creationId xmlns:a16="http://schemas.microsoft.com/office/drawing/2014/main" id="{C66C38D6-10D0-FD35-D57A-5B9D4A2F8762}"/>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8E4F4337-43D1-0DC3-B39F-E71472166F67}"/>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Rounded Corners 60">
              <a:extLst>
                <a:ext uri="{FF2B5EF4-FFF2-40B4-BE49-F238E27FC236}">
                  <a16:creationId xmlns:a16="http://schemas.microsoft.com/office/drawing/2014/main" id="{67BF3DD1-02D9-F3AA-37FF-575199C0AF9E}"/>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2" name="Oval 51">
            <a:extLst>
              <a:ext uri="{FF2B5EF4-FFF2-40B4-BE49-F238E27FC236}">
                <a16:creationId xmlns:a16="http://schemas.microsoft.com/office/drawing/2014/main" id="{CB516D5C-4F5E-F1CC-5690-27BFEB95A35E}"/>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Oval 52">
            <a:extLst>
              <a:ext uri="{FF2B5EF4-FFF2-40B4-BE49-F238E27FC236}">
                <a16:creationId xmlns:a16="http://schemas.microsoft.com/office/drawing/2014/main" id="{318E1536-7B5F-B6D8-FC61-518E0B82C9BC}"/>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TextBox 55">
            <a:extLst>
              <a:ext uri="{FF2B5EF4-FFF2-40B4-BE49-F238E27FC236}">
                <a16:creationId xmlns:a16="http://schemas.microsoft.com/office/drawing/2014/main" id="{A3859F5B-3493-BC97-826C-F0600274E8E1}"/>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62" name="TextBox 61">
          <a:extLst>
            <a:ext uri="{FF2B5EF4-FFF2-40B4-BE49-F238E27FC236}">
              <a16:creationId xmlns:a16="http://schemas.microsoft.com/office/drawing/2014/main" id="{C0F5C71D-48EA-4B29-8289-52803118C357}"/>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rgbClr val="BFCDE4"/>
              </a:solidFill>
              <a:latin typeface="Calibri"/>
              <a:ea typeface="+mn-ea"/>
              <a:cs typeface="Calibri"/>
            </a:rPr>
            <a:pPr marL="0" indent="0" algn="r"/>
            <a:t> $714.00 </a:t>
          </a:fld>
          <a:endParaRPr lang="ru-RU" sz="1800" b="0" i="0" u="none" strike="noStrike">
            <a:solidFill>
              <a:srgbClr val="BFCDE4"/>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63" name="TextBox 62">
          <a:extLst>
            <a:ext uri="{FF2B5EF4-FFF2-40B4-BE49-F238E27FC236}">
              <a16:creationId xmlns:a16="http://schemas.microsoft.com/office/drawing/2014/main" id="{F82AC0F2-018F-4975-AAD1-062D80836DFE}"/>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rgbClr val="BFCDE4"/>
              </a:solidFill>
              <a:latin typeface="Calibri"/>
              <a:cs typeface="Calibri"/>
            </a:rPr>
            <a:pPr algn="l"/>
            <a:t>Balance:</a:t>
          </a:fld>
          <a:endParaRPr lang="ru-RU" sz="1800" b="0">
            <a:solidFill>
              <a:srgbClr val="BFCDE4"/>
            </a:solidFill>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65" name="TextBox 64">
          <a:extLst>
            <a:ext uri="{FF2B5EF4-FFF2-40B4-BE49-F238E27FC236}">
              <a16:creationId xmlns:a16="http://schemas.microsoft.com/office/drawing/2014/main" id="{28E9E9E1-5612-46B6-9062-364B26B2A0A3}"/>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rgbClr val="BFCDE4"/>
              </a:solidFill>
              <a:latin typeface="Calibri"/>
              <a:ea typeface="+mn-ea"/>
              <a:cs typeface="Calibri"/>
            </a:rPr>
            <a:pPr marL="0" indent="0" algn="r"/>
            <a:t>Today: 18 SEPTEMBER 2026</a:t>
          </a:fld>
          <a:endParaRPr lang="ru-RU" sz="1600" b="1" i="0" u="none" strike="noStrike">
            <a:solidFill>
              <a:srgbClr val="BFCDE4"/>
            </a:solidFill>
            <a:latin typeface="Calibri"/>
            <a:ea typeface="+mn-ea"/>
            <a:cs typeface="Calibri"/>
          </a:endParaRPr>
        </a:p>
      </xdr:txBody>
    </xdr:sp>
    <xdr:clientData/>
  </xdr:twoCellAnchor>
  <xdr:twoCellAnchor>
    <xdr:from>
      <xdr:col>4</xdr:col>
      <xdr:colOff>385036</xdr:colOff>
      <xdr:row>31</xdr:row>
      <xdr:rowOff>36754</xdr:rowOff>
    </xdr:from>
    <xdr:to>
      <xdr:col>7</xdr:col>
      <xdr:colOff>117668</xdr:colOff>
      <xdr:row>34</xdr:row>
      <xdr:rowOff>97713</xdr:rowOff>
    </xdr:to>
    <xdr:sp macro="" textlink="Processing!AA25">
      <xdr:nvSpPr>
        <xdr:cNvPr id="86" name="TextBox 85">
          <a:extLst>
            <a:ext uri="{FF2B5EF4-FFF2-40B4-BE49-F238E27FC236}">
              <a16:creationId xmlns:a16="http://schemas.microsoft.com/office/drawing/2014/main" id="{03C1B64C-90DA-4AFC-8E6B-884DB0C0CB6A}"/>
            </a:ext>
          </a:extLst>
        </xdr:cNvPr>
        <xdr:cNvSpPr txBox="1"/>
      </xdr:nvSpPr>
      <xdr:spPr>
        <a:xfrm>
          <a:off x="2823436"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4CF750-7EBA-4894-B003-27F0586BB95F}" type="TxLink">
            <a:rPr lang="en-US" sz="1400" b="1" i="0" u="none" strike="noStrike">
              <a:solidFill>
                <a:schemeClr val="bg1"/>
              </a:solidFill>
              <a:latin typeface="Calibri"/>
              <a:ea typeface="+mn-ea"/>
              <a:cs typeface="Calibri"/>
            </a:rPr>
            <a:pPr marL="0" indent="0" algn="l"/>
            <a:t>Distribution</a:t>
          </a:fld>
          <a:endParaRPr lang="ru-RU" sz="1400" b="1" i="0" u="none" strike="noStrike">
            <a:solidFill>
              <a:schemeClr val="bg1"/>
            </a:solidFill>
            <a:latin typeface="Calibri"/>
            <a:ea typeface="+mn-ea"/>
            <a:cs typeface="Calibri"/>
          </a:endParaRPr>
        </a:p>
      </xdr:txBody>
    </xdr:sp>
    <xdr:clientData/>
  </xdr:twoCellAnchor>
  <xdr:twoCellAnchor>
    <xdr:from>
      <xdr:col>17</xdr:col>
      <xdr:colOff>331247</xdr:colOff>
      <xdr:row>31</xdr:row>
      <xdr:rowOff>36754</xdr:rowOff>
    </xdr:from>
    <xdr:to>
      <xdr:col>20</xdr:col>
      <xdr:colOff>63879</xdr:colOff>
      <xdr:row>34</xdr:row>
      <xdr:rowOff>97713</xdr:rowOff>
    </xdr:to>
    <xdr:sp macro="" textlink="Processing!H58">
      <xdr:nvSpPr>
        <xdr:cNvPr id="89" name="TextBox 88">
          <a:extLst>
            <a:ext uri="{FF2B5EF4-FFF2-40B4-BE49-F238E27FC236}">
              <a16:creationId xmlns:a16="http://schemas.microsoft.com/office/drawing/2014/main" id="{9453F8D3-65B1-4B7D-86FA-C9E7E6389B08}"/>
            </a:ext>
          </a:extLst>
        </xdr:cNvPr>
        <xdr:cNvSpPr txBox="1"/>
      </xdr:nvSpPr>
      <xdr:spPr>
        <a:xfrm>
          <a:off x="10694447"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A96177-2834-49EE-AC18-C9EA6FBA1894}" type="TxLink">
            <a:rPr lang="en-US" sz="1400" b="1" i="0" u="none" strike="noStrike">
              <a:solidFill>
                <a:schemeClr val="bg1"/>
              </a:solidFill>
              <a:latin typeface="Calibri"/>
              <a:ea typeface="+mn-ea"/>
              <a:cs typeface="Calibri"/>
            </a:rPr>
            <a:pPr marL="0" indent="0" algn="ctr"/>
            <a:t>Ratio Budget</a:t>
          </a:fld>
          <a:endParaRPr lang="ru-RU" sz="1800" b="1" i="0" u="none" strike="noStrike">
            <a:solidFill>
              <a:schemeClr val="bg1"/>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90" name="TextBox 89">
          <a:extLst>
            <a:ext uri="{FF2B5EF4-FFF2-40B4-BE49-F238E27FC236}">
              <a16:creationId xmlns:a16="http://schemas.microsoft.com/office/drawing/2014/main" id="{DAF01E96-57C1-4857-8097-91871E1DA86A}"/>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bg1"/>
              </a:solidFill>
              <a:latin typeface="Calibri"/>
              <a:ea typeface="+mn-ea"/>
              <a:cs typeface="Calibri"/>
            </a:rPr>
            <a:pPr marL="0" indent="0" algn="ctr"/>
            <a:t>Personal Finance</a:t>
          </a:fld>
          <a:endParaRPr lang="ru-RU" sz="1200" b="0" i="0" u="none" strike="noStrike">
            <a:solidFill>
              <a:schemeClr val="bg1"/>
            </a:solidFill>
            <a:latin typeface="Calibri"/>
            <a:ea typeface="+mn-ea"/>
            <a:cs typeface="Calibri"/>
          </a:endParaRPr>
        </a:p>
      </xdr:txBody>
    </xdr:sp>
    <xdr:clientData/>
  </xdr:twoCellAnchor>
  <xdr:twoCellAnchor>
    <xdr:from>
      <xdr:col>12</xdr:col>
      <xdr:colOff>519176</xdr:colOff>
      <xdr:row>5</xdr:row>
      <xdr:rowOff>161364</xdr:rowOff>
    </xdr:from>
    <xdr:to>
      <xdr:col>21</xdr:col>
      <xdr:colOff>54776</xdr:colOff>
      <xdr:row>29</xdr:row>
      <xdr:rowOff>142305</xdr:rowOff>
    </xdr:to>
    <xdr:sp macro="" textlink="">
      <xdr:nvSpPr>
        <xdr:cNvPr id="120" name="Rectangle: Rounded Corners 119">
          <a:extLst>
            <a:ext uri="{FF2B5EF4-FFF2-40B4-BE49-F238E27FC236}">
              <a16:creationId xmlns:a16="http://schemas.microsoft.com/office/drawing/2014/main" id="{3E324E56-69A8-8597-7B6E-632AF9DC227D}"/>
            </a:ext>
          </a:extLst>
        </xdr:cNvPr>
        <xdr:cNvSpPr/>
      </xdr:nvSpPr>
      <xdr:spPr>
        <a:xfrm>
          <a:off x="7834376" y="1981199"/>
          <a:ext cx="5022000" cy="4284000"/>
        </a:xfrm>
        <a:prstGeom prst="roundRect">
          <a:avLst>
            <a:gd name="adj" fmla="val 5589"/>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393998</xdr:colOff>
      <xdr:row>31</xdr:row>
      <xdr:rowOff>36754</xdr:rowOff>
    </xdr:from>
    <xdr:to>
      <xdr:col>17</xdr:col>
      <xdr:colOff>126630</xdr:colOff>
      <xdr:row>34</xdr:row>
      <xdr:rowOff>97713</xdr:rowOff>
    </xdr:to>
    <xdr:sp macro="" textlink="Processing!H57">
      <xdr:nvSpPr>
        <xdr:cNvPr id="103" name="TextBox 102">
          <a:extLst>
            <a:ext uri="{FF2B5EF4-FFF2-40B4-BE49-F238E27FC236}">
              <a16:creationId xmlns:a16="http://schemas.microsoft.com/office/drawing/2014/main" id="{1074363D-D959-496F-B201-D202FC2D25CF}"/>
            </a:ext>
          </a:extLst>
        </xdr:cNvPr>
        <xdr:cNvSpPr txBox="1"/>
      </xdr:nvSpPr>
      <xdr:spPr>
        <a:xfrm>
          <a:off x="8928398"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xdr:from>
      <xdr:col>6</xdr:col>
      <xdr:colOff>143436</xdr:colOff>
      <xdr:row>10</xdr:row>
      <xdr:rowOff>53788</xdr:rowOff>
    </xdr:from>
    <xdr:to>
      <xdr:col>10</xdr:col>
      <xdr:colOff>475128</xdr:colOff>
      <xdr:row>28</xdr:row>
      <xdr:rowOff>98613</xdr:rowOff>
    </xdr:to>
    <xdr:graphicFrame macro="">
      <xdr:nvGraphicFramePr>
        <xdr:cNvPr id="106" name="Chart 105">
          <a:extLst>
            <a:ext uri="{FF2B5EF4-FFF2-40B4-BE49-F238E27FC236}">
              <a16:creationId xmlns:a16="http://schemas.microsoft.com/office/drawing/2014/main" id="{F9E45A11-A5F8-4ED6-BE5F-F98863BA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370115</xdr:colOff>
      <xdr:row>15</xdr:row>
      <xdr:rowOff>108857</xdr:rowOff>
    </xdr:from>
    <xdr:to>
      <xdr:col>9</xdr:col>
      <xdr:colOff>206829</xdr:colOff>
      <xdr:row>21</xdr:row>
      <xdr:rowOff>54428</xdr:rowOff>
    </xdr:to>
    <xdr:sp macro="" textlink="">
      <xdr:nvSpPr>
        <xdr:cNvPr id="23" name="Oval 22">
          <a:extLst>
            <a:ext uri="{FF2B5EF4-FFF2-40B4-BE49-F238E27FC236}">
              <a16:creationId xmlns:a16="http://schemas.microsoft.com/office/drawing/2014/main" id="{0CDB5BE3-57A7-42E7-A60E-4CA27D08516A}"/>
            </a:ext>
          </a:extLst>
        </xdr:cNvPr>
        <xdr:cNvSpPr/>
      </xdr:nvSpPr>
      <xdr:spPr>
        <a:xfrm>
          <a:off x="4637315" y="3810000"/>
          <a:ext cx="1055914" cy="1055914"/>
        </a:xfrm>
        <a:prstGeom prst="ellipse">
          <a:avLst/>
        </a:prstGeom>
        <a:solidFill>
          <a:srgbClr val="009999">
            <a:alpha val="15000"/>
          </a:srgb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294550</xdr:colOff>
      <xdr:row>10</xdr:row>
      <xdr:rowOff>84525</xdr:rowOff>
    </xdr:from>
    <xdr:to>
      <xdr:col>8</xdr:col>
      <xdr:colOff>302170</xdr:colOff>
      <xdr:row>16</xdr:row>
      <xdr:rowOff>53787</xdr:rowOff>
    </xdr:to>
    <xdr:sp macro="" textlink="Processing!T15">
      <xdr:nvSpPr>
        <xdr:cNvPr id="107" name="TextBox 106">
          <a:extLst>
            <a:ext uri="{FF2B5EF4-FFF2-40B4-BE49-F238E27FC236}">
              <a16:creationId xmlns:a16="http://schemas.microsoft.com/office/drawing/2014/main" id="{219F6E7D-9449-422D-8940-7A6373F03A4B}"/>
            </a:ext>
          </a:extLst>
        </xdr:cNvPr>
        <xdr:cNvSpPr txBox="1"/>
      </xdr:nvSpPr>
      <xdr:spPr>
        <a:xfrm>
          <a:off x="4561750" y="2800831"/>
          <a:ext cx="617220" cy="1045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440D344-7CD4-4678-973E-ED9AD2AB6CA5}" type="TxLink">
            <a:rPr lang="en-US" sz="1200" b="0" i="0" u="none" strike="noStrike">
              <a:solidFill>
                <a:srgbClr val="BFCDE4"/>
              </a:solidFill>
              <a:latin typeface="Calibri"/>
              <a:cs typeface="Calibri"/>
            </a:rPr>
            <a:pPr algn="r"/>
            <a:t>Goal  1
Goal  2
Goal  3
Goal  4</a:t>
          </a:fld>
          <a:endParaRPr lang="ru-RU" sz="1000">
            <a:solidFill>
              <a:srgbClr val="BFCDE4"/>
            </a:solidFill>
          </a:endParaRPr>
        </a:p>
      </xdr:txBody>
    </xdr:sp>
    <xdr:clientData/>
  </xdr:twoCellAnchor>
  <xdr:twoCellAnchor>
    <xdr:from>
      <xdr:col>7</xdr:col>
      <xdr:colOff>418136</xdr:colOff>
      <xdr:row>16</xdr:row>
      <xdr:rowOff>174803</xdr:rowOff>
    </xdr:from>
    <xdr:to>
      <xdr:col>9</xdr:col>
      <xdr:colOff>140230</xdr:colOff>
      <xdr:row>19</xdr:row>
      <xdr:rowOff>112071</xdr:rowOff>
    </xdr:to>
    <xdr:sp macro="" textlink="Processing!R15">
      <xdr:nvSpPr>
        <xdr:cNvPr id="105" name="TextBox 104">
          <a:extLst>
            <a:ext uri="{FF2B5EF4-FFF2-40B4-BE49-F238E27FC236}">
              <a16:creationId xmlns:a16="http://schemas.microsoft.com/office/drawing/2014/main" id="{6659448B-8EB1-4E81-80C2-AC29564C2D23}"/>
            </a:ext>
          </a:extLst>
        </xdr:cNvPr>
        <xdr:cNvSpPr txBox="1"/>
      </xdr:nvSpPr>
      <xdr:spPr>
        <a:xfrm>
          <a:off x="4685336" y="3966874"/>
          <a:ext cx="941294" cy="47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F4F5F9-F184-44D0-B3D2-1A646DDAFA13}" type="TxLink">
            <a:rPr lang="en-US" sz="2800" b="0" i="0" u="none" strike="noStrike">
              <a:solidFill>
                <a:schemeClr val="bg1"/>
              </a:solidFill>
              <a:latin typeface="Calibri"/>
              <a:ea typeface="+mn-ea"/>
              <a:cs typeface="Calibri"/>
            </a:rPr>
            <a:pPr marL="0" indent="0" algn="ctr"/>
            <a:t>30%</a:t>
          </a:fld>
          <a:endParaRPr lang="ru-RU" sz="2800" b="0" i="0" u="none" strike="noStrike">
            <a:solidFill>
              <a:schemeClr val="bg1"/>
            </a:solidFill>
            <a:latin typeface="Calibri"/>
            <a:ea typeface="+mn-ea"/>
            <a:cs typeface="Calibri"/>
          </a:endParaRPr>
        </a:p>
      </xdr:txBody>
    </xdr:sp>
    <xdr:clientData/>
  </xdr:twoCellAnchor>
  <xdr:twoCellAnchor>
    <xdr:from>
      <xdr:col>13</xdr:col>
      <xdr:colOff>275070</xdr:colOff>
      <xdr:row>8</xdr:row>
      <xdr:rowOff>26853</xdr:rowOff>
    </xdr:from>
    <xdr:to>
      <xdr:col>20</xdr:col>
      <xdr:colOff>298882</xdr:colOff>
      <xdr:row>28</xdr:row>
      <xdr:rowOff>163044</xdr:rowOff>
    </xdr:to>
    <xdr:grpSp>
      <xdr:nvGrpSpPr>
        <xdr:cNvPr id="112" name="Group 111">
          <a:extLst>
            <a:ext uri="{FF2B5EF4-FFF2-40B4-BE49-F238E27FC236}">
              <a16:creationId xmlns:a16="http://schemas.microsoft.com/office/drawing/2014/main" id="{C7281A05-B3ED-F388-BD50-21F93D890AE9}"/>
            </a:ext>
          </a:extLst>
        </xdr:cNvPr>
        <xdr:cNvGrpSpPr/>
      </xdr:nvGrpSpPr>
      <xdr:grpSpPr>
        <a:xfrm>
          <a:off x="7994031" y="2426658"/>
          <a:ext cx="4180176" cy="3847230"/>
          <a:chOff x="7786688" y="2384571"/>
          <a:chExt cx="4291012" cy="3722073"/>
        </a:xfrm>
      </xdr:grpSpPr>
      <xdr:sp macro="" textlink="">
        <xdr:nvSpPr>
          <xdr:cNvPr id="109" name="Rectangle 108">
            <a:extLst>
              <a:ext uri="{FF2B5EF4-FFF2-40B4-BE49-F238E27FC236}">
                <a16:creationId xmlns:a16="http://schemas.microsoft.com/office/drawing/2014/main" id="{0E8918FF-6F8A-57BA-055D-32EAFAD2837C}"/>
              </a:ext>
            </a:extLst>
          </xdr:cNvPr>
          <xdr:cNvSpPr/>
        </xdr:nvSpPr>
        <xdr:spPr>
          <a:xfrm rot="2700000">
            <a:off x="9035739" y="3376873"/>
            <a:ext cx="1756242" cy="1800000"/>
          </a:xfrm>
          <a:prstGeom prst="rect">
            <a:avLst/>
          </a:prstGeom>
          <a:gradFill flip="none" rotWithShape="1">
            <a:gsLst>
              <a:gs pos="5000">
                <a:srgbClr val="2A3D54"/>
              </a:gs>
              <a:gs pos="83000">
                <a:srgbClr val="2A2C3C"/>
              </a:gs>
            </a:gsLst>
            <a:path path="shap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08" name="Chart 107">
            <a:extLst>
              <a:ext uri="{FF2B5EF4-FFF2-40B4-BE49-F238E27FC236}">
                <a16:creationId xmlns:a16="http://schemas.microsoft.com/office/drawing/2014/main" id="{F22D3262-7D00-4395-9413-944C7363D331}"/>
              </a:ext>
            </a:extLst>
          </xdr:cNvPr>
          <xdr:cNvGraphicFramePr>
            <a:graphicFrameLocks/>
          </xdr:cNvGraphicFramePr>
        </xdr:nvGraphicFramePr>
        <xdr:xfrm>
          <a:off x="7786688" y="2384571"/>
          <a:ext cx="4291012" cy="372207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12</xdr:col>
      <xdr:colOff>519176</xdr:colOff>
      <xdr:row>31</xdr:row>
      <xdr:rowOff>43904</xdr:rowOff>
    </xdr:from>
    <xdr:to>
      <xdr:col>21</xdr:col>
      <xdr:colOff>54776</xdr:colOff>
      <xdr:row>45</xdr:row>
      <xdr:rowOff>53786</xdr:rowOff>
    </xdr:to>
    <xdr:sp macro="" textlink="">
      <xdr:nvSpPr>
        <xdr:cNvPr id="121" name="Rectangle: Rounded Corners 120">
          <a:extLst>
            <a:ext uri="{FF2B5EF4-FFF2-40B4-BE49-F238E27FC236}">
              <a16:creationId xmlns:a16="http://schemas.microsoft.com/office/drawing/2014/main" id="{4A172123-9E50-FD98-CE18-0C6F741F94E7}"/>
            </a:ext>
          </a:extLst>
        </xdr:cNvPr>
        <xdr:cNvSpPr/>
      </xdr:nvSpPr>
      <xdr:spPr>
        <a:xfrm>
          <a:off x="7834376" y="6525386"/>
          <a:ext cx="5022000" cy="2520000"/>
        </a:xfrm>
        <a:prstGeom prst="roundRect">
          <a:avLst>
            <a:gd name="adj" fmla="val 8435"/>
          </a:avLst>
        </a:prstGeom>
        <a:solidFill>
          <a:srgbClr val="2427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439271</xdr:colOff>
      <xdr:row>32</xdr:row>
      <xdr:rowOff>134470</xdr:rowOff>
    </xdr:from>
    <xdr:to>
      <xdr:col>12</xdr:col>
      <xdr:colOff>8964</xdr:colOff>
      <xdr:row>44</xdr:row>
      <xdr:rowOff>53787</xdr:rowOff>
    </xdr:to>
    <xdr:graphicFrame macro="">
      <xdr:nvGraphicFramePr>
        <xdr:cNvPr id="122" name="Chart 121">
          <a:extLst>
            <a:ext uri="{FF2B5EF4-FFF2-40B4-BE49-F238E27FC236}">
              <a16:creationId xmlns:a16="http://schemas.microsoft.com/office/drawing/2014/main" id="{6D6A657F-227D-480C-A2FF-2FF3038BB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466165</xdr:colOff>
      <xdr:row>25</xdr:row>
      <xdr:rowOff>170329</xdr:rowOff>
    </xdr:from>
    <xdr:to>
      <xdr:col>27</xdr:col>
      <xdr:colOff>188259</xdr:colOff>
      <xdr:row>44</xdr:row>
      <xdr:rowOff>125506</xdr:rowOff>
    </xdr:to>
    <xdr:graphicFrame macro="">
      <xdr:nvGraphicFramePr>
        <xdr:cNvPr id="123" name="Chart 122">
          <a:extLst>
            <a:ext uri="{FF2B5EF4-FFF2-40B4-BE49-F238E27FC236}">
              <a16:creationId xmlns:a16="http://schemas.microsoft.com/office/drawing/2014/main" id="{05827F40-8B74-4240-9D15-E52235034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591224</xdr:colOff>
      <xdr:row>36</xdr:row>
      <xdr:rowOff>135365</xdr:rowOff>
    </xdr:from>
    <xdr:to>
      <xdr:col>9</xdr:col>
      <xdr:colOff>323856</xdr:colOff>
      <xdr:row>40</xdr:row>
      <xdr:rowOff>17031</xdr:rowOff>
    </xdr:to>
    <xdr:sp macro="" textlink="Processing!Z29">
      <xdr:nvSpPr>
        <xdr:cNvPr id="17" name="TextBox 16">
          <a:extLst>
            <a:ext uri="{FF2B5EF4-FFF2-40B4-BE49-F238E27FC236}">
              <a16:creationId xmlns:a16="http://schemas.microsoft.com/office/drawing/2014/main" id="{DB0AC7AF-284A-1C3F-F71B-BBBE734ADB06}"/>
            </a:ext>
          </a:extLst>
        </xdr:cNvPr>
        <xdr:cNvSpPr txBox="1"/>
      </xdr:nvSpPr>
      <xdr:spPr>
        <a:xfrm>
          <a:off x="4248824" y="7513318"/>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C9F432-814E-46BB-B245-594EB95A85FC}" type="TxLink">
            <a:rPr lang="en-US" sz="1700" b="0" i="0" u="none" strike="noStrike">
              <a:gradFill>
                <a:gsLst>
                  <a:gs pos="0">
                    <a:schemeClr val="bg1"/>
                  </a:gs>
                  <a:gs pos="100000">
                    <a:srgbClr val="10FAE5"/>
                  </a:gs>
                </a:gsLst>
                <a:lin ang="5400000" scaled="1"/>
              </a:gradFill>
              <a:latin typeface="Calibri"/>
              <a:ea typeface="+mn-ea"/>
              <a:cs typeface="Calibri"/>
            </a:rPr>
            <a:pPr marL="0" indent="0" algn="ctr"/>
            <a:t> $2,30,000 </a:t>
          </a:fld>
          <a:endParaRPr lang="ru-RU" sz="1700" b="0" i="0" u="none" strike="noStrike">
            <a:gradFill>
              <a:gsLst>
                <a:gs pos="0">
                  <a:schemeClr val="bg1"/>
                </a:gs>
                <a:gs pos="100000">
                  <a:srgbClr val="10FAE5"/>
                </a:gs>
              </a:gsLst>
              <a:lin ang="5400000" scaled="1"/>
            </a:gradFill>
            <a:latin typeface="Calibri"/>
            <a:ea typeface="+mn-ea"/>
            <a:cs typeface="Calibri"/>
          </a:endParaRPr>
        </a:p>
      </xdr:txBody>
    </xdr:sp>
    <xdr:clientData/>
  </xdr:twoCellAnchor>
  <xdr:twoCellAnchor>
    <xdr:from>
      <xdr:col>6</xdr:col>
      <xdr:colOff>21685</xdr:colOff>
      <xdr:row>10</xdr:row>
      <xdr:rowOff>84525</xdr:rowOff>
    </xdr:from>
    <xdr:to>
      <xdr:col>7</xdr:col>
      <xdr:colOff>332820</xdr:colOff>
      <xdr:row>16</xdr:row>
      <xdr:rowOff>53787</xdr:rowOff>
    </xdr:to>
    <xdr:sp macro="" textlink="Processing!T16">
      <xdr:nvSpPr>
        <xdr:cNvPr id="18" name="TextBox 17">
          <a:extLst>
            <a:ext uri="{FF2B5EF4-FFF2-40B4-BE49-F238E27FC236}">
              <a16:creationId xmlns:a16="http://schemas.microsoft.com/office/drawing/2014/main" id="{E14E9771-71D1-424E-50FA-EFCD2DB56634}"/>
            </a:ext>
          </a:extLst>
        </xdr:cNvPr>
        <xdr:cNvSpPr txBox="1"/>
      </xdr:nvSpPr>
      <xdr:spPr>
        <a:xfrm>
          <a:off x="3679285" y="2800831"/>
          <a:ext cx="920735" cy="1045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8343C9C-AB7B-41C1-BF8F-964CBACA5B2C}" type="TxLink">
            <a:rPr lang="en-US" sz="1200" b="0" i="0" u="none" strike="noStrike">
              <a:solidFill>
                <a:srgbClr val="BFCDE4"/>
              </a:solidFill>
              <a:latin typeface="Calibri"/>
              <a:ea typeface="+mn-ea"/>
              <a:cs typeface="Calibri"/>
            </a:rPr>
            <a:pPr marL="0" indent="0" algn="r"/>
            <a:t>$65 000
$77 000
$58 000
$30 000</a:t>
          </a:fld>
          <a:endParaRPr lang="ru-RU" sz="1200" b="0" i="0" u="none" strike="noStrike">
            <a:solidFill>
              <a:srgbClr val="BFCDE4"/>
            </a:solidFill>
            <a:latin typeface="Calibri"/>
            <a:ea typeface="+mn-ea"/>
            <a:cs typeface="Calibri"/>
          </a:endParaRPr>
        </a:p>
      </xdr:txBody>
    </xdr:sp>
    <xdr:clientData/>
  </xdr:twoCellAnchor>
  <xdr:twoCellAnchor>
    <xdr:from>
      <xdr:col>4</xdr:col>
      <xdr:colOff>591223</xdr:colOff>
      <xdr:row>15</xdr:row>
      <xdr:rowOff>135365</xdr:rowOff>
    </xdr:from>
    <xdr:to>
      <xdr:col>7</xdr:col>
      <xdr:colOff>323855</xdr:colOff>
      <xdr:row>19</xdr:row>
      <xdr:rowOff>17030</xdr:rowOff>
    </xdr:to>
    <xdr:sp macro="" textlink="Processing!Z29">
      <xdr:nvSpPr>
        <xdr:cNvPr id="19" name="TextBox 18">
          <a:extLst>
            <a:ext uri="{FF2B5EF4-FFF2-40B4-BE49-F238E27FC236}">
              <a16:creationId xmlns:a16="http://schemas.microsoft.com/office/drawing/2014/main" id="{D723DC1B-E206-6379-E36E-FEE0D01F38B6}"/>
            </a:ext>
          </a:extLst>
        </xdr:cNvPr>
        <xdr:cNvSpPr txBox="1"/>
      </xdr:nvSpPr>
      <xdr:spPr>
        <a:xfrm>
          <a:off x="3029623" y="3748141"/>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5C9F432-814E-46BB-B245-594EB95A85FC}" type="TxLink">
            <a:rPr lang="en-US" sz="1500" b="0" i="0" u="none" strike="noStrike">
              <a:solidFill>
                <a:srgbClr val="BFCDE4"/>
              </a:solidFill>
              <a:latin typeface="Calibri"/>
              <a:ea typeface="+mn-ea"/>
              <a:cs typeface="Calibri"/>
            </a:rPr>
            <a:pPr marL="0" indent="0" algn="r"/>
            <a:t> $2,30,000 </a:t>
          </a:fld>
          <a:endParaRPr lang="ru-RU" sz="1500" b="0" i="0" u="none" strike="noStrike">
            <a:solidFill>
              <a:srgbClr val="BFCDE4"/>
            </a:solidFill>
            <a:latin typeface="Calibri"/>
            <a:ea typeface="+mn-ea"/>
            <a:cs typeface="Calibri"/>
          </a:endParaRPr>
        </a:p>
      </xdr:txBody>
    </xdr:sp>
    <xdr:clientData/>
  </xdr:twoCellAnchor>
  <xdr:twoCellAnchor>
    <xdr:from>
      <xdr:col>17</xdr:col>
      <xdr:colOff>376074</xdr:colOff>
      <xdr:row>6</xdr:row>
      <xdr:rowOff>27788</xdr:rowOff>
    </xdr:from>
    <xdr:to>
      <xdr:col>20</xdr:col>
      <xdr:colOff>383274</xdr:colOff>
      <xdr:row>9</xdr:row>
      <xdr:rowOff>88747</xdr:rowOff>
    </xdr:to>
    <xdr:sp macro="" textlink="Processing!AA17">
      <xdr:nvSpPr>
        <xdr:cNvPr id="20" name="TextBox 19">
          <a:extLst>
            <a:ext uri="{FF2B5EF4-FFF2-40B4-BE49-F238E27FC236}">
              <a16:creationId xmlns:a16="http://schemas.microsoft.com/office/drawing/2014/main" id="{2B880FBE-B04E-5D1C-291F-E8B2F1E2F44F}"/>
            </a:ext>
          </a:extLst>
        </xdr:cNvPr>
        <xdr:cNvSpPr txBox="1"/>
      </xdr:nvSpPr>
      <xdr:spPr>
        <a:xfrm>
          <a:off x="10739274" y="2026917"/>
          <a:ext cx="1836000"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760558B-5F6E-4155-96D6-C6776A0D15D0}" type="TxLink">
            <a:rPr lang="en-US" sz="1400" b="1" i="0" u="none" strike="noStrike">
              <a:solidFill>
                <a:schemeClr val="bg1"/>
              </a:solidFill>
              <a:latin typeface="Calibri"/>
              <a:ea typeface="+mn-ea"/>
              <a:cs typeface="Calibri"/>
            </a:rPr>
            <a:pPr marL="0" indent="0" algn="r"/>
            <a:t>Goal Management</a:t>
          </a:fld>
          <a:endParaRPr lang="ru-RU" sz="1400" b="1" i="0" u="none" strike="noStrike">
            <a:solidFill>
              <a:schemeClr val="bg1"/>
            </a:solidFill>
            <a:latin typeface="Calibri"/>
            <a:ea typeface="+mn-ea"/>
            <a:cs typeface="Calibri"/>
          </a:endParaRPr>
        </a:p>
      </xdr:txBody>
    </xdr:sp>
    <xdr:clientData/>
  </xdr:twoCellAnchor>
  <xdr:twoCellAnchor>
    <xdr:from>
      <xdr:col>24</xdr:col>
      <xdr:colOff>292054</xdr:colOff>
      <xdr:row>24</xdr:row>
      <xdr:rowOff>117435</xdr:rowOff>
    </xdr:from>
    <xdr:to>
      <xdr:col>27</xdr:col>
      <xdr:colOff>24686</xdr:colOff>
      <xdr:row>27</xdr:row>
      <xdr:rowOff>178395</xdr:rowOff>
    </xdr:to>
    <xdr:sp macro="" textlink="Processing!V25">
      <xdr:nvSpPr>
        <xdr:cNvPr id="21" name="TextBox 20">
          <a:extLst>
            <a:ext uri="{FF2B5EF4-FFF2-40B4-BE49-F238E27FC236}">
              <a16:creationId xmlns:a16="http://schemas.microsoft.com/office/drawing/2014/main" id="{E7F01389-87DF-8104-C27B-60E17A2D9B8A}"/>
            </a:ext>
          </a:extLst>
        </xdr:cNvPr>
        <xdr:cNvSpPr txBox="1"/>
      </xdr:nvSpPr>
      <xdr:spPr>
        <a:xfrm>
          <a:off x="14922454" y="5343859"/>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07ED306-0A85-46CA-96C6-153DFDAC0E6F}" type="TxLink">
            <a:rPr lang="en-US" sz="1400" b="1" i="0" u="none" strike="noStrike">
              <a:solidFill>
                <a:schemeClr val="bg1"/>
              </a:solidFill>
              <a:latin typeface="Calibri"/>
              <a:ea typeface="+mn-ea"/>
              <a:cs typeface="Calibri"/>
            </a:rPr>
            <a:pPr marL="0" indent="0" algn="r"/>
            <a:t>Implementation</a:t>
          </a:fld>
          <a:endParaRPr lang="ru-RU" sz="1400" b="1" i="0" u="none" strike="noStrike">
            <a:solidFill>
              <a:schemeClr val="bg1"/>
            </a:solidFill>
            <a:latin typeface="Calibri"/>
            <a:ea typeface="+mn-ea"/>
            <a:cs typeface="Calibri"/>
          </a:endParaRPr>
        </a:p>
      </xdr:txBody>
    </xdr:sp>
    <xdr:clientData/>
  </xdr:twoCellAnchor>
  <xdr:twoCellAnchor>
    <xdr:from>
      <xdr:col>13</xdr:col>
      <xdr:colOff>107576</xdr:colOff>
      <xdr:row>33</xdr:row>
      <xdr:rowOff>35857</xdr:rowOff>
    </xdr:from>
    <xdr:to>
      <xdr:col>20</xdr:col>
      <xdr:colOff>537881</xdr:colOff>
      <xdr:row>45</xdr:row>
      <xdr:rowOff>26894</xdr:rowOff>
    </xdr:to>
    <xdr:graphicFrame macro="">
      <xdr:nvGraphicFramePr>
        <xdr:cNvPr id="80" name="Chart 79">
          <a:extLst>
            <a:ext uri="{FF2B5EF4-FFF2-40B4-BE49-F238E27FC236}">
              <a16:creationId xmlns:a16="http://schemas.microsoft.com/office/drawing/2014/main" id="{2A694E0C-ACC3-40F7-8476-9758AA3F1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41042</xdr:colOff>
      <xdr:row>31</xdr:row>
      <xdr:rowOff>36754</xdr:rowOff>
    </xdr:from>
    <xdr:to>
      <xdr:col>20</xdr:col>
      <xdr:colOff>383274</xdr:colOff>
      <xdr:row>34</xdr:row>
      <xdr:rowOff>97713</xdr:rowOff>
    </xdr:to>
    <xdr:sp macro="" textlink="Processing!Z32">
      <xdr:nvSpPr>
        <xdr:cNvPr id="81" name="TextBox 80">
          <a:extLst>
            <a:ext uri="{FF2B5EF4-FFF2-40B4-BE49-F238E27FC236}">
              <a16:creationId xmlns:a16="http://schemas.microsoft.com/office/drawing/2014/main" id="{7577454C-F92B-9F36-0DB2-78389311B775}"/>
            </a:ext>
          </a:extLst>
        </xdr:cNvPr>
        <xdr:cNvSpPr txBox="1"/>
      </xdr:nvSpPr>
      <xdr:spPr>
        <a:xfrm>
          <a:off x="11013842" y="6518236"/>
          <a:ext cx="1561432" cy="59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2805184-8BCB-4FE8-A034-8D51B7673B09}" type="TxLink">
            <a:rPr lang="en-US" sz="1400" b="1" i="0" u="none" strike="noStrike">
              <a:solidFill>
                <a:schemeClr val="bg1"/>
              </a:solidFill>
              <a:latin typeface="Calibri"/>
              <a:ea typeface="+mn-ea"/>
              <a:cs typeface="Calibri"/>
            </a:rPr>
            <a:pPr marL="0" indent="0" algn="r"/>
            <a:t>Monthly Plan</a:t>
          </a:fld>
          <a:endParaRPr lang="ru-RU" sz="1800" b="1" i="0" u="none" strike="noStrike">
            <a:solidFill>
              <a:schemeClr val="bg1"/>
            </a:solidFill>
            <a:latin typeface="Calibri"/>
            <a:ea typeface="+mn-ea"/>
            <a:cs typeface="Calibri"/>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466164</xdr:colOff>
      <xdr:row>116</xdr:row>
      <xdr:rowOff>35858</xdr:rowOff>
    </xdr:to>
    <xdr:sp macro="" textlink="">
      <xdr:nvSpPr>
        <xdr:cNvPr id="2" name="Rectangle 1">
          <a:extLst>
            <a:ext uri="{FF2B5EF4-FFF2-40B4-BE49-F238E27FC236}">
              <a16:creationId xmlns:a16="http://schemas.microsoft.com/office/drawing/2014/main" id="{08743F3E-E903-4007-824F-CD9F432E774D}"/>
            </a:ext>
          </a:extLst>
        </xdr:cNvPr>
        <xdr:cNvSpPr/>
      </xdr:nvSpPr>
      <xdr:spPr>
        <a:xfrm>
          <a:off x="0" y="0"/>
          <a:ext cx="2294964" cy="221719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65000"/>
                <a:lumOff val="35000"/>
              </a:schemeClr>
            </a:solidFill>
          </a:endParaRPr>
        </a:p>
      </xdr:txBody>
    </xdr:sp>
    <xdr:clientData/>
  </xdr:twoCellAnchor>
  <xdr:twoCellAnchor>
    <xdr:from>
      <xdr:col>21</xdr:col>
      <xdr:colOff>304800</xdr:colOff>
      <xdr:row>5</xdr:row>
      <xdr:rowOff>161364</xdr:rowOff>
    </xdr:from>
    <xdr:to>
      <xdr:col>27</xdr:col>
      <xdr:colOff>277906</xdr:colOff>
      <xdr:row>22</xdr:row>
      <xdr:rowOff>173364</xdr:rowOff>
    </xdr:to>
    <xdr:sp macro="" textlink="">
      <xdr:nvSpPr>
        <xdr:cNvPr id="3" name="Rectangle: Rounded Corners 2">
          <a:extLst>
            <a:ext uri="{FF2B5EF4-FFF2-40B4-BE49-F238E27FC236}">
              <a16:creationId xmlns:a16="http://schemas.microsoft.com/office/drawing/2014/main" id="{261EB976-0BC0-4BC9-A3FF-F4B860C5A129}"/>
            </a:ext>
          </a:extLst>
        </xdr:cNvPr>
        <xdr:cNvSpPr/>
      </xdr:nvSpPr>
      <xdr:spPr>
        <a:xfrm>
          <a:off x="13106400" y="1997784"/>
          <a:ext cx="3630706" cy="3120960"/>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107574</xdr:colOff>
      <xdr:row>5</xdr:row>
      <xdr:rowOff>161364</xdr:rowOff>
    </xdr:from>
    <xdr:to>
      <xdr:col>12</xdr:col>
      <xdr:colOff>252774</xdr:colOff>
      <xdr:row>29</xdr:row>
      <xdr:rowOff>142305</xdr:rowOff>
    </xdr:to>
    <xdr:sp macro="" textlink="">
      <xdr:nvSpPr>
        <xdr:cNvPr id="4" name="Rectangle: Rounded Corners 3">
          <a:extLst>
            <a:ext uri="{FF2B5EF4-FFF2-40B4-BE49-F238E27FC236}">
              <a16:creationId xmlns:a16="http://schemas.microsoft.com/office/drawing/2014/main" id="{2F8A9954-4CEC-4815-9CAF-36E74F259342}"/>
            </a:ext>
          </a:extLst>
        </xdr:cNvPr>
        <xdr:cNvSpPr/>
      </xdr:nvSpPr>
      <xdr:spPr>
        <a:xfrm>
          <a:off x="2545974" y="1997784"/>
          <a:ext cx="5022000" cy="4370061"/>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304800</xdr:colOff>
      <xdr:row>24</xdr:row>
      <xdr:rowOff>71719</xdr:rowOff>
    </xdr:from>
    <xdr:to>
      <xdr:col>27</xdr:col>
      <xdr:colOff>277906</xdr:colOff>
      <xdr:row>45</xdr:row>
      <xdr:rowOff>53786</xdr:rowOff>
    </xdr:to>
    <xdr:sp macro="" textlink="">
      <xdr:nvSpPr>
        <xdr:cNvPr id="5" name="Rectangle: Rounded Corners 4">
          <a:extLst>
            <a:ext uri="{FF2B5EF4-FFF2-40B4-BE49-F238E27FC236}">
              <a16:creationId xmlns:a16="http://schemas.microsoft.com/office/drawing/2014/main" id="{FFD5A3EC-A6F7-4458-B8C8-5CE01C437355}"/>
            </a:ext>
          </a:extLst>
        </xdr:cNvPr>
        <xdr:cNvSpPr/>
      </xdr:nvSpPr>
      <xdr:spPr>
        <a:xfrm>
          <a:off x="13106400" y="5382859"/>
          <a:ext cx="3630706" cy="3822547"/>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31</xdr:row>
      <xdr:rowOff>43904</xdr:rowOff>
    </xdr:from>
    <xdr:to>
      <xdr:col>12</xdr:col>
      <xdr:colOff>252776</xdr:colOff>
      <xdr:row>45</xdr:row>
      <xdr:rowOff>53786</xdr:rowOff>
    </xdr:to>
    <xdr:sp macro="" textlink="">
      <xdr:nvSpPr>
        <xdr:cNvPr id="6" name="Rectangle: Rounded Corners 5">
          <a:extLst>
            <a:ext uri="{FF2B5EF4-FFF2-40B4-BE49-F238E27FC236}">
              <a16:creationId xmlns:a16="http://schemas.microsoft.com/office/drawing/2014/main" id="{D6570681-A55B-4825-BF44-BEDCB5752CF6}"/>
            </a:ext>
          </a:extLst>
        </xdr:cNvPr>
        <xdr:cNvSpPr/>
      </xdr:nvSpPr>
      <xdr:spPr>
        <a:xfrm>
          <a:off x="2545976" y="6635204"/>
          <a:ext cx="5022000" cy="2570202"/>
        </a:xfrm>
        <a:prstGeom prst="roundRect">
          <a:avLst>
            <a:gd name="adj" fmla="val 84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107576</xdr:colOff>
      <xdr:row>1</xdr:row>
      <xdr:rowOff>13448</xdr:rowOff>
    </xdr:from>
    <xdr:to>
      <xdr:col>27</xdr:col>
      <xdr:colOff>251012</xdr:colOff>
      <xdr:row>4</xdr:row>
      <xdr:rowOff>85166</xdr:rowOff>
    </xdr:to>
    <xdr:sp macro="" textlink="">
      <xdr:nvSpPr>
        <xdr:cNvPr id="7" name="Rectangle: Rounded Corners 6">
          <a:extLst>
            <a:ext uri="{FF2B5EF4-FFF2-40B4-BE49-F238E27FC236}">
              <a16:creationId xmlns:a16="http://schemas.microsoft.com/office/drawing/2014/main" id="{3B6E6135-7FB1-478C-B34F-5B4C1B1605A1}"/>
            </a:ext>
          </a:extLst>
        </xdr:cNvPr>
        <xdr:cNvSpPr/>
      </xdr:nvSpPr>
      <xdr:spPr>
        <a:xfrm>
          <a:off x="2545976" y="1118348"/>
          <a:ext cx="14164236" cy="620358"/>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400" b="1"/>
        </a:p>
      </xdr:txBody>
    </xdr:sp>
    <xdr:clientData/>
  </xdr:twoCellAnchor>
  <xdr:twoCellAnchor>
    <xdr:from>
      <xdr:col>4</xdr:col>
      <xdr:colOff>107576</xdr:colOff>
      <xdr:row>0</xdr:row>
      <xdr:rowOff>237565</xdr:rowOff>
    </xdr:from>
    <xdr:to>
      <xdr:col>27</xdr:col>
      <xdr:colOff>252776</xdr:colOff>
      <xdr:row>0</xdr:row>
      <xdr:rowOff>847166</xdr:rowOff>
    </xdr:to>
    <xdr:sp macro="" textlink="">
      <xdr:nvSpPr>
        <xdr:cNvPr id="8" name="Rectangle: Rounded Corners 7">
          <a:extLst>
            <a:ext uri="{FF2B5EF4-FFF2-40B4-BE49-F238E27FC236}">
              <a16:creationId xmlns:a16="http://schemas.microsoft.com/office/drawing/2014/main" id="{D7A7EC55-2E2F-4F35-8FD1-65C72823CAD3}"/>
            </a:ext>
          </a:extLst>
        </xdr:cNvPr>
        <xdr:cNvSpPr/>
      </xdr:nvSpPr>
      <xdr:spPr>
        <a:xfrm>
          <a:off x="2545976" y="237565"/>
          <a:ext cx="14166000" cy="609601"/>
        </a:xfrm>
        <a:prstGeom prst="roundRect">
          <a:avLst>
            <a:gd name="adj" fmla="val 151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ru-RU" sz="2400" b="1">
              <a:solidFill>
                <a:schemeClr val="tx1">
                  <a:lumMod val="65000"/>
                  <a:lumOff val="35000"/>
                </a:schemeClr>
              </a:solidFill>
            </a:rPr>
            <a:t>				</a:t>
          </a:r>
          <a:r>
            <a:rPr lang="en-US" sz="2400" b="1">
              <a:solidFill>
                <a:schemeClr val="tx1">
                  <a:lumMod val="65000"/>
                  <a:lumOff val="35000"/>
                </a:schemeClr>
              </a:solidFill>
            </a:rPr>
            <a:t>Personal Finance Dashboard</a:t>
          </a:r>
          <a:endParaRPr lang="ru-RU" sz="2400" b="1">
            <a:solidFill>
              <a:schemeClr val="tx1">
                <a:lumMod val="65000"/>
                <a:lumOff val="35000"/>
              </a:schemeClr>
            </a:solidFill>
          </a:endParaRPr>
        </a:p>
      </xdr:txBody>
    </xdr:sp>
    <xdr:clientData/>
  </xdr:twoCellAnchor>
  <xdr:twoCellAnchor>
    <xdr:from>
      <xdr:col>25</xdr:col>
      <xdr:colOff>113596</xdr:colOff>
      <xdr:row>2</xdr:row>
      <xdr:rowOff>44824</xdr:rowOff>
    </xdr:from>
    <xdr:to>
      <xdr:col>25</xdr:col>
      <xdr:colOff>334695</xdr:colOff>
      <xdr:row>3</xdr:row>
      <xdr:rowOff>67683</xdr:rowOff>
    </xdr:to>
    <xdr:grpSp>
      <xdr:nvGrpSpPr>
        <xdr:cNvPr id="9" name="Group 8">
          <a:hlinkClick xmlns:r="http://schemas.openxmlformats.org/officeDocument/2006/relationships" r:id="rId1"/>
          <a:extLst>
            <a:ext uri="{FF2B5EF4-FFF2-40B4-BE49-F238E27FC236}">
              <a16:creationId xmlns:a16="http://schemas.microsoft.com/office/drawing/2014/main" id="{7C4BAF8F-19F2-49E3-B468-A0843864A2F9}"/>
            </a:ext>
          </a:extLst>
        </xdr:cNvPr>
        <xdr:cNvGrpSpPr/>
      </xdr:nvGrpSpPr>
      <xdr:grpSpPr>
        <a:xfrm>
          <a:off x="14957752" y="1331318"/>
          <a:ext cx="221099" cy="208410"/>
          <a:chOff x="6535559" y="690283"/>
          <a:chExt cx="274908" cy="248639"/>
        </a:xfrm>
      </xdr:grpSpPr>
      <xdr:sp macro="" textlink="">
        <xdr:nvSpPr>
          <xdr:cNvPr id="10" name="Moon">
            <a:extLst>
              <a:ext uri="{FF2B5EF4-FFF2-40B4-BE49-F238E27FC236}">
                <a16:creationId xmlns:a16="http://schemas.microsoft.com/office/drawing/2014/main" id="{5FD19ADA-5A64-032D-C72D-C3EFB735576A}"/>
              </a:ext>
            </a:extLst>
          </xdr:cNvPr>
          <xdr:cNvSpPr/>
        </xdr:nvSpPr>
        <xdr:spPr>
          <a:xfrm>
            <a:off x="6535559" y="690283"/>
            <a:ext cx="140283" cy="245398"/>
          </a:xfrm>
          <a:prstGeom prst="moon">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Big Star">
            <a:extLst>
              <a:ext uri="{FF2B5EF4-FFF2-40B4-BE49-F238E27FC236}">
                <a16:creationId xmlns:a16="http://schemas.microsoft.com/office/drawing/2014/main" id="{85DCBB9D-88F5-308F-99A6-AE04EF09074F}"/>
              </a:ext>
            </a:extLst>
          </xdr:cNvPr>
          <xdr:cNvSpPr/>
        </xdr:nvSpPr>
        <xdr:spPr>
          <a:xfrm>
            <a:off x="6675270" y="773921"/>
            <a:ext cx="108000" cy="107972"/>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Star">
            <a:extLst>
              <a:ext uri="{FF2B5EF4-FFF2-40B4-BE49-F238E27FC236}">
                <a16:creationId xmlns:a16="http://schemas.microsoft.com/office/drawing/2014/main" id="{DE59BA9E-E273-8C91-51F9-D30FCC609E48}"/>
              </a:ext>
            </a:extLst>
          </xdr:cNvPr>
          <xdr:cNvSpPr/>
        </xdr:nvSpPr>
        <xdr:spPr>
          <a:xfrm>
            <a:off x="6756467" y="881723"/>
            <a:ext cx="54000" cy="57199"/>
          </a:xfrm>
          <a:prstGeom prst="star4">
            <a:avLst/>
          </a:prstGeom>
          <a:gradFill>
            <a:gsLst>
              <a:gs pos="77000">
                <a:srgbClr val="2D3540"/>
              </a:gs>
              <a:gs pos="0">
                <a:schemeClr val="accent1">
                  <a:lumMod val="30000"/>
                  <a:lumOff val="70000"/>
                </a:schemeClr>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23</xdr:col>
      <xdr:colOff>265941</xdr:colOff>
      <xdr:row>2</xdr:row>
      <xdr:rowOff>44824</xdr:rowOff>
    </xdr:from>
    <xdr:to>
      <xdr:col>23</xdr:col>
      <xdr:colOff>474406</xdr:colOff>
      <xdr:row>3</xdr:row>
      <xdr:rowOff>67683</xdr:rowOff>
    </xdr:to>
    <xdr:grpSp>
      <xdr:nvGrpSpPr>
        <xdr:cNvPr id="13" name="Группа 7203">
          <a:extLst>
            <a:ext uri="{FF2B5EF4-FFF2-40B4-BE49-F238E27FC236}">
              <a16:creationId xmlns:a16="http://schemas.microsoft.com/office/drawing/2014/main" id="{3A7CC210-3FCF-4BAE-8F9D-D4DDDBF53B46}"/>
            </a:ext>
          </a:extLst>
        </xdr:cNvPr>
        <xdr:cNvGrpSpPr/>
      </xdr:nvGrpSpPr>
      <xdr:grpSpPr>
        <a:xfrm>
          <a:off x="13922564" y="1331318"/>
          <a:ext cx="208465" cy="208410"/>
          <a:chOff x="14630400" y="0"/>
          <a:chExt cx="1320905" cy="1291901"/>
        </a:xfrm>
        <a:effectLst/>
      </xdr:grpSpPr>
      <xdr:sp macro="" textlink="">
        <xdr:nvSpPr>
          <xdr:cNvPr id="14" name="Lights">
            <a:extLst>
              <a:ext uri="{FF2B5EF4-FFF2-40B4-BE49-F238E27FC236}">
                <a16:creationId xmlns:a16="http://schemas.microsoft.com/office/drawing/2014/main" id="{1B3F150F-5794-2A17-759E-3377A53FBC1D}"/>
              </a:ext>
            </a:extLst>
          </xdr:cNvPr>
          <xdr:cNvSpPr/>
        </xdr:nvSpPr>
        <xdr:spPr>
          <a:xfrm rot="19122911">
            <a:off x="14630400" y="0"/>
            <a:ext cx="1320905" cy="1291901"/>
          </a:xfrm>
          <a:custGeom>
            <a:avLst/>
            <a:gdLst>
              <a:gd name="connsiteX0" fmla="*/ 721625 w 2541582"/>
              <a:gd name="connsiteY0" fmla="*/ 1903961 h 2517378"/>
              <a:gd name="connsiteX1" fmla="*/ 721626 w 2541582"/>
              <a:gd name="connsiteY1" fmla="*/ 2056116 h 2517378"/>
              <a:gd name="connsiteX2" fmla="*/ 721626 w 2541582"/>
              <a:gd name="connsiteY2" fmla="*/ 2056119 h 2517378"/>
              <a:gd name="connsiteX3" fmla="*/ 573702 w 2541582"/>
              <a:gd name="connsiteY3" fmla="*/ 2208278 h 2517378"/>
              <a:gd name="connsiteX4" fmla="*/ 573701 w 2541582"/>
              <a:gd name="connsiteY4" fmla="*/ 2208277 h 2517378"/>
              <a:gd name="connsiteX5" fmla="*/ 425777 w 2541582"/>
              <a:gd name="connsiteY5" fmla="*/ 2208278 h 2517378"/>
              <a:gd name="connsiteX6" fmla="*/ 425777 w 2541582"/>
              <a:gd name="connsiteY6" fmla="*/ 2056123 h 2517378"/>
              <a:gd name="connsiteX7" fmla="*/ 425777 w 2541582"/>
              <a:gd name="connsiteY7" fmla="*/ 2056120 h 2517378"/>
              <a:gd name="connsiteX8" fmla="*/ 573701 w 2541582"/>
              <a:gd name="connsiteY8" fmla="*/ 1903962 h 2517378"/>
              <a:gd name="connsiteX9" fmla="*/ 573702 w 2541582"/>
              <a:gd name="connsiteY9" fmla="*/ 1903962 h 2517378"/>
              <a:gd name="connsiteX10" fmla="*/ 519727 w 2541582"/>
              <a:gd name="connsiteY10" fmla="*/ 1624038 h 2517378"/>
              <a:gd name="connsiteX11" fmla="*/ 458680 w 2541582"/>
              <a:gd name="connsiteY11" fmla="*/ 1763409 h 2517378"/>
              <a:gd name="connsiteX12" fmla="*/ 458678 w 2541582"/>
              <a:gd name="connsiteY12" fmla="*/ 1763413 h 2517378"/>
              <a:gd name="connsiteX13" fmla="*/ 262134 w 2541582"/>
              <a:gd name="connsiteY13" fmla="*/ 1843437 h 2517378"/>
              <a:gd name="connsiteX14" fmla="*/ 262133 w 2541582"/>
              <a:gd name="connsiteY14" fmla="*/ 1843437 h 2517378"/>
              <a:gd name="connsiteX15" fmla="*/ 126637 w 2541582"/>
              <a:gd name="connsiteY15" fmla="*/ 1784087 h 2517378"/>
              <a:gd name="connsiteX16" fmla="*/ 187684 w 2541582"/>
              <a:gd name="connsiteY16" fmla="*/ 1644716 h 2517378"/>
              <a:gd name="connsiteX17" fmla="*/ 187686 w 2541582"/>
              <a:gd name="connsiteY17" fmla="*/ 1644713 h 2517378"/>
              <a:gd name="connsiteX18" fmla="*/ 384230 w 2541582"/>
              <a:gd name="connsiteY18" fmla="*/ 1564688 h 2517378"/>
              <a:gd name="connsiteX19" fmla="*/ 384231 w 2541582"/>
              <a:gd name="connsiteY19" fmla="*/ 1564689 h 2517378"/>
              <a:gd name="connsiteX20" fmla="*/ 1009078 w 2541582"/>
              <a:gd name="connsiteY20" fmla="*/ 2051827 h 2517378"/>
              <a:gd name="connsiteX21" fmla="*/ 1066442 w 2541582"/>
              <a:gd name="connsiteY21" fmla="*/ 2192754 h 2517378"/>
              <a:gd name="connsiteX22" fmla="*/ 1066444 w 2541582"/>
              <a:gd name="connsiteY22" fmla="*/ 2192757 h 2517378"/>
              <a:gd name="connsiteX23" fmla="*/ 986801 w 2541582"/>
              <a:gd name="connsiteY23" fmla="*/ 2389456 h 2517378"/>
              <a:gd name="connsiteX24" fmla="*/ 986801 w 2541582"/>
              <a:gd name="connsiteY24" fmla="*/ 2389457 h 2517378"/>
              <a:gd name="connsiteX25" fmla="*/ 849793 w 2541582"/>
              <a:gd name="connsiteY25" fmla="*/ 2445226 h 2517378"/>
              <a:gd name="connsiteX26" fmla="*/ 792428 w 2541582"/>
              <a:gd name="connsiteY26" fmla="*/ 2304299 h 2517378"/>
              <a:gd name="connsiteX27" fmla="*/ 792426 w 2541582"/>
              <a:gd name="connsiteY27" fmla="*/ 2304296 h 2517378"/>
              <a:gd name="connsiteX28" fmla="*/ 872069 w 2541582"/>
              <a:gd name="connsiteY28" fmla="*/ 2107597 h 2517378"/>
              <a:gd name="connsiteX29" fmla="*/ 872070 w 2541582"/>
              <a:gd name="connsiteY29" fmla="*/ 2107597 h 2517378"/>
              <a:gd name="connsiteX30" fmla="*/ 1307640 w 2541582"/>
              <a:gd name="connsiteY30" fmla="*/ 2093057 h 2517378"/>
              <a:gd name="connsiteX31" fmla="*/ 1411294 w 2541582"/>
              <a:gd name="connsiteY31" fmla="*/ 2204442 h 2517378"/>
              <a:gd name="connsiteX32" fmla="*/ 1411296 w 2541582"/>
              <a:gd name="connsiteY32" fmla="*/ 2204445 h 2517378"/>
              <a:gd name="connsiteX33" fmla="*/ 1406663 w 2541582"/>
              <a:gd name="connsiteY33" fmla="*/ 2416606 h 2517378"/>
              <a:gd name="connsiteX34" fmla="*/ 1406663 w 2541582"/>
              <a:gd name="connsiteY34" fmla="*/ 2416606 h 2517378"/>
              <a:gd name="connsiteX35" fmla="*/ 1298374 w 2541582"/>
              <a:gd name="connsiteY35" fmla="*/ 2517378 h 2517378"/>
              <a:gd name="connsiteX36" fmla="*/ 1194720 w 2541582"/>
              <a:gd name="connsiteY36" fmla="*/ 2405992 h 2517378"/>
              <a:gd name="connsiteX37" fmla="*/ 1194718 w 2541582"/>
              <a:gd name="connsiteY37" fmla="*/ 2405989 h 2517378"/>
              <a:gd name="connsiteX38" fmla="*/ 1199351 w 2541582"/>
              <a:gd name="connsiteY38" fmla="*/ 2193829 h 2517378"/>
              <a:gd name="connsiteX39" fmla="*/ 1199351 w 2541582"/>
              <a:gd name="connsiteY39" fmla="*/ 2193828 h 2517378"/>
              <a:gd name="connsiteX40" fmla="*/ 323549 w 2541582"/>
              <a:gd name="connsiteY40" fmla="*/ 1188033 h 2517378"/>
              <a:gd name="connsiteX41" fmla="*/ 323549 w 2541582"/>
              <a:gd name="connsiteY41" fmla="*/ 1188033 h 2517378"/>
              <a:gd name="connsiteX42" fmla="*/ 424321 w 2541582"/>
              <a:gd name="connsiteY42" fmla="*/ 1296322 h 2517378"/>
              <a:gd name="connsiteX43" fmla="*/ 312935 w 2541582"/>
              <a:gd name="connsiteY43" fmla="*/ 1399976 h 2517378"/>
              <a:gd name="connsiteX44" fmla="*/ 312933 w 2541582"/>
              <a:gd name="connsiteY44" fmla="*/ 1399979 h 2517378"/>
              <a:gd name="connsiteX45" fmla="*/ 100772 w 2541582"/>
              <a:gd name="connsiteY45" fmla="*/ 1395346 h 2517378"/>
              <a:gd name="connsiteX46" fmla="*/ 100771 w 2541582"/>
              <a:gd name="connsiteY46" fmla="*/ 1395345 h 2517378"/>
              <a:gd name="connsiteX47" fmla="*/ 0 w 2541582"/>
              <a:gd name="connsiteY47" fmla="*/ 1287056 h 2517378"/>
              <a:gd name="connsiteX48" fmla="*/ 111385 w 2541582"/>
              <a:gd name="connsiteY48" fmla="*/ 1183403 h 2517378"/>
              <a:gd name="connsiteX49" fmla="*/ 111388 w 2541582"/>
              <a:gd name="connsiteY49" fmla="*/ 1183400 h 2517378"/>
              <a:gd name="connsiteX50" fmla="*/ 323549 w 2541582"/>
              <a:gd name="connsiteY50" fmla="*/ 1188033 h 2517378"/>
              <a:gd name="connsiteX51" fmla="*/ 1826146 w 2541582"/>
              <a:gd name="connsiteY51" fmla="*/ 2118023 h 2517378"/>
              <a:gd name="connsiteX52" fmla="*/ 1856583 w 2541582"/>
              <a:gd name="connsiteY52" fmla="*/ 2280157 h 2517378"/>
              <a:gd name="connsiteX53" fmla="*/ 1856583 w 2541582"/>
              <a:gd name="connsiteY53" fmla="*/ 2280157 h 2517378"/>
              <a:gd name="connsiteX54" fmla="*/ 1797234 w 2541582"/>
              <a:gd name="connsiteY54" fmla="*/ 2415653 h 2517378"/>
              <a:gd name="connsiteX55" fmla="*/ 1657863 w 2541582"/>
              <a:gd name="connsiteY55" fmla="*/ 2354606 h 2517378"/>
              <a:gd name="connsiteX56" fmla="*/ 1657859 w 2541582"/>
              <a:gd name="connsiteY56" fmla="*/ 2354605 h 2517378"/>
              <a:gd name="connsiteX57" fmla="*/ 1577835 w 2541582"/>
              <a:gd name="connsiteY57" fmla="*/ 2158060 h 2517378"/>
              <a:gd name="connsiteX58" fmla="*/ 1577835 w 2541582"/>
              <a:gd name="connsiteY58" fmla="*/ 2158060 h 2517378"/>
              <a:gd name="connsiteX59" fmla="*/ 1637185 w 2541582"/>
              <a:gd name="connsiteY59" fmla="*/ 2022564 h 2517378"/>
              <a:gd name="connsiteX60" fmla="*/ 1776555 w 2541582"/>
              <a:gd name="connsiteY60" fmla="*/ 2083611 h 2517378"/>
              <a:gd name="connsiteX61" fmla="*/ 1776559 w 2541582"/>
              <a:gd name="connsiteY61" fmla="*/ 2083612 h 2517378"/>
              <a:gd name="connsiteX62" fmla="*/ 1826146 w 2541582"/>
              <a:gd name="connsiteY62" fmla="*/ 2118023 h 2517378"/>
              <a:gd name="connsiteX63" fmla="*/ 377553 w 2541582"/>
              <a:gd name="connsiteY63" fmla="*/ 807593 h 2517378"/>
              <a:gd name="connsiteX64" fmla="*/ 410335 w 2541582"/>
              <a:gd name="connsiteY64" fmla="*/ 856415 h 2517378"/>
              <a:gd name="connsiteX65" fmla="*/ 410336 w 2541582"/>
              <a:gd name="connsiteY65" fmla="*/ 856415 h 2517378"/>
              <a:gd name="connsiteX66" fmla="*/ 466105 w 2541582"/>
              <a:gd name="connsiteY66" fmla="*/ 993423 h 2517378"/>
              <a:gd name="connsiteX67" fmla="*/ 325178 w 2541582"/>
              <a:gd name="connsiteY67" fmla="*/ 1050787 h 2517378"/>
              <a:gd name="connsiteX68" fmla="*/ 325175 w 2541582"/>
              <a:gd name="connsiteY68" fmla="*/ 1050789 h 2517378"/>
              <a:gd name="connsiteX69" fmla="*/ 128476 w 2541582"/>
              <a:gd name="connsiteY69" fmla="*/ 971146 h 2517378"/>
              <a:gd name="connsiteX70" fmla="*/ 128476 w 2541582"/>
              <a:gd name="connsiteY70" fmla="*/ 971146 h 2517378"/>
              <a:gd name="connsiteX71" fmla="*/ 72706 w 2541582"/>
              <a:gd name="connsiteY71" fmla="*/ 834138 h 2517378"/>
              <a:gd name="connsiteX72" fmla="*/ 213633 w 2541582"/>
              <a:gd name="connsiteY72" fmla="*/ 776773 h 2517378"/>
              <a:gd name="connsiteX73" fmla="*/ 213636 w 2541582"/>
              <a:gd name="connsiteY73" fmla="*/ 776772 h 2517378"/>
              <a:gd name="connsiteX74" fmla="*/ 377553 w 2541582"/>
              <a:gd name="connsiteY74" fmla="*/ 807593 h 2517378"/>
              <a:gd name="connsiteX75" fmla="*/ 2166386 w 2541582"/>
              <a:gd name="connsiteY75" fmla="*/ 1843414 h 2517378"/>
              <a:gd name="connsiteX76" fmla="*/ 2210952 w 2541582"/>
              <a:gd name="connsiteY76" fmla="*/ 1948012 h 2517378"/>
              <a:gd name="connsiteX77" fmla="*/ 2210952 w 2541582"/>
              <a:gd name="connsiteY77" fmla="*/ 1948012 h 2517378"/>
              <a:gd name="connsiteX78" fmla="*/ 2210952 w 2541582"/>
              <a:gd name="connsiteY78" fmla="*/ 2095936 h 2517378"/>
              <a:gd name="connsiteX79" fmla="*/ 2058798 w 2541582"/>
              <a:gd name="connsiteY79" fmla="*/ 2095936 h 2517378"/>
              <a:gd name="connsiteX80" fmla="*/ 2058794 w 2541582"/>
              <a:gd name="connsiteY80" fmla="*/ 2095937 h 2517378"/>
              <a:gd name="connsiteX81" fmla="*/ 1906636 w 2541582"/>
              <a:gd name="connsiteY81" fmla="*/ 1948012 h 2517378"/>
              <a:gd name="connsiteX82" fmla="*/ 1906636 w 2541582"/>
              <a:gd name="connsiteY82" fmla="*/ 1948012 h 2517378"/>
              <a:gd name="connsiteX83" fmla="*/ 1906636 w 2541582"/>
              <a:gd name="connsiteY83" fmla="*/ 1800088 h 2517378"/>
              <a:gd name="connsiteX84" fmla="*/ 2058790 w 2541582"/>
              <a:gd name="connsiteY84" fmla="*/ 1800088 h 2517378"/>
              <a:gd name="connsiteX85" fmla="*/ 2058794 w 2541582"/>
              <a:gd name="connsiteY85" fmla="*/ 1800088 h 2517378"/>
              <a:gd name="connsiteX86" fmla="*/ 2166386 w 2541582"/>
              <a:gd name="connsiteY86" fmla="*/ 1843414 h 2517378"/>
              <a:gd name="connsiteX87" fmla="*/ 592924 w 2541582"/>
              <a:gd name="connsiteY87" fmla="*/ 461833 h 2517378"/>
              <a:gd name="connsiteX88" fmla="*/ 637491 w 2541582"/>
              <a:gd name="connsiteY88" fmla="*/ 566431 h 2517378"/>
              <a:gd name="connsiteX89" fmla="*/ 637490 w 2541582"/>
              <a:gd name="connsiteY89" fmla="*/ 566431 h 2517378"/>
              <a:gd name="connsiteX90" fmla="*/ 637490 w 2541582"/>
              <a:gd name="connsiteY90" fmla="*/ 714355 h 2517378"/>
              <a:gd name="connsiteX91" fmla="*/ 485336 w 2541582"/>
              <a:gd name="connsiteY91" fmla="*/ 714355 h 2517378"/>
              <a:gd name="connsiteX92" fmla="*/ 485333 w 2541582"/>
              <a:gd name="connsiteY92" fmla="*/ 714356 h 2517378"/>
              <a:gd name="connsiteX93" fmla="*/ 333174 w 2541582"/>
              <a:gd name="connsiteY93" fmla="*/ 566431 h 2517378"/>
              <a:gd name="connsiteX94" fmla="*/ 333175 w 2541582"/>
              <a:gd name="connsiteY94" fmla="*/ 566431 h 2517378"/>
              <a:gd name="connsiteX95" fmla="*/ 333175 w 2541582"/>
              <a:gd name="connsiteY95" fmla="*/ 418507 h 2517378"/>
              <a:gd name="connsiteX96" fmla="*/ 485329 w 2541582"/>
              <a:gd name="connsiteY96" fmla="*/ 418507 h 2517378"/>
              <a:gd name="connsiteX97" fmla="*/ 485333 w 2541582"/>
              <a:gd name="connsiteY97" fmla="*/ 418507 h 2517378"/>
              <a:gd name="connsiteX98" fmla="*/ 592924 w 2541582"/>
              <a:gd name="connsiteY98" fmla="*/ 461833 h 2517378"/>
              <a:gd name="connsiteX99" fmla="*/ 2378656 w 2541582"/>
              <a:gd name="connsiteY99" fmla="*/ 1501946 h 2517378"/>
              <a:gd name="connsiteX100" fmla="*/ 2411439 w 2541582"/>
              <a:gd name="connsiteY100" fmla="*/ 1550768 h 2517378"/>
              <a:gd name="connsiteX101" fmla="*/ 2411439 w 2541582"/>
              <a:gd name="connsiteY101" fmla="*/ 1550768 h 2517378"/>
              <a:gd name="connsiteX102" fmla="*/ 2467208 w 2541582"/>
              <a:gd name="connsiteY102" fmla="*/ 1687776 h 2517378"/>
              <a:gd name="connsiteX103" fmla="*/ 2326282 w 2541582"/>
              <a:gd name="connsiteY103" fmla="*/ 1745141 h 2517378"/>
              <a:gd name="connsiteX104" fmla="*/ 2326278 w 2541582"/>
              <a:gd name="connsiteY104" fmla="*/ 1745142 h 2517378"/>
              <a:gd name="connsiteX105" fmla="*/ 2129579 w 2541582"/>
              <a:gd name="connsiteY105" fmla="*/ 1665499 h 2517378"/>
              <a:gd name="connsiteX106" fmla="*/ 2129579 w 2541582"/>
              <a:gd name="connsiteY106" fmla="*/ 1665499 h 2517378"/>
              <a:gd name="connsiteX107" fmla="*/ 2073809 w 2541582"/>
              <a:gd name="connsiteY107" fmla="*/ 1528491 h 2517378"/>
              <a:gd name="connsiteX108" fmla="*/ 2214736 w 2541582"/>
              <a:gd name="connsiteY108" fmla="*/ 1471127 h 2517378"/>
              <a:gd name="connsiteX109" fmla="*/ 2214739 w 2541582"/>
              <a:gd name="connsiteY109" fmla="*/ 1471125 h 2517378"/>
              <a:gd name="connsiteX110" fmla="*/ 2378656 w 2541582"/>
              <a:gd name="connsiteY110" fmla="*/ 1501946 h 2517378"/>
              <a:gd name="connsiteX111" fmla="*/ 928939 w 2541582"/>
              <a:gd name="connsiteY111" fmla="*/ 199283 h 2517378"/>
              <a:gd name="connsiteX112" fmla="*/ 959377 w 2541582"/>
              <a:gd name="connsiteY112" fmla="*/ 361416 h 2517378"/>
              <a:gd name="connsiteX113" fmla="*/ 959376 w 2541582"/>
              <a:gd name="connsiteY113" fmla="*/ 361417 h 2517378"/>
              <a:gd name="connsiteX114" fmla="*/ 900027 w 2541582"/>
              <a:gd name="connsiteY114" fmla="*/ 496913 h 2517378"/>
              <a:gd name="connsiteX115" fmla="*/ 760656 w 2541582"/>
              <a:gd name="connsiteY115" fmla="*/ 435866 h 2517378"/>
              <a:gd name="connsiteX116" fmla="*/ 760652 w 2541582"/>
              <a:gd name="connsiteY116" fmla="*/ 435865 h 2517378"/>
              <a:gd name="connsiteX117" fmla="*/ 680628 w 2541582"/>
              <a:gd name="connsiteY117" fmla="*/ 239320 h 2517378"/>
              <a:gd name="connsiteX118" fmla="*/ 680628 w 2541582"/>
              <a:gd name="connsiteY118" fmla="*/ 239320 h 2517378"/>
              <a:gd name="connsiteX119" fmla="*/ 739978 w 2541582"/>
              <a:gd name="connsiteY119" fmla="*/ 103824 h 2517378"/>
              <a:gd name="connsiteX120" fmla="*/ 879349 w 2541582"/>
              <a:gd name="connsiteY120" fmla="*/ 164871 h 2517378"/>
              <a:gd name="connsiteX121" fmla="*/ 879352 w 2541582"/>
              <a:gd name="connsiteY121" fmla="*/ 164872 h 2517378"/>
              <a:gd name="connsiteX122" fmla="*/ 928939 w 2541582"/>
              <a:gd name="connsiteY122" fmla="*/ 199283 h 2517378"/>
              <a:gd name="connsiteX123" fmla="*/ 2440810 w 2541582"/>
              <a:gd name="connsiteY123" fmla="*/ 1126826 h 2517378"/>
              <a:gd name="connsiteX124" fmla="*/ 2440811 w 2541582"/>
              <a:gd name="connsiteY124" fmla="*/ 1126826 h 2517378"/>
              <a:gd name="connsiteX125" fmla="*/ 2541582 w 2541582"/>
              <a:gd name="connsiteY125" fmla="*/ 1235115 h 2517378"/>
              <a:gd name="connsiteX126" fmla="*/ 2430197 w 2541582"/>
              <a:gd name="connsiteY126" fmla="*/ 1338769 h 2517378"/>
              <a:gd name="connsiteX127" fmla="*/ 2430194 w 2541582"/>
              <a:gd name="connsiteY127" fmla="*/ 1338772 h 2517378"/>
              <a:gd name="connsiteX128" fmla="*/ 2218033 w 2541582"/>
              <a:gd name="connsiteY128" fmla="*/ 1334138 h 2517378"/>
              <a:gd name="connsiteX129" fmla="*/ 2218033 w 2541582"/>
              <a:gd name="connsiteY129" fmla="*/ 1334138 h 2517378"/>
              <a:gd name="connsiteX130" fmla="*/ 2117261 w 2541582"/>
              <a:gd name="connsiteY130" fmla="*/ 1225849 h 2517378"/>
              <a:gd name="connsiteX131" fmla="*/ 2228647 w 2541582"/>
              <a:gd name="connsiteY131" fmla="*/ 1122195 h 2517378"/>
              <a:gd name="connsiteX132" fmla="*/ 2228649 w 2541582"/>
              <a:gd name="connsiteY132" fmla="*/ 1122192 h 2517378"/>
              <a:gd name="connsiteX133" fmla="*/ 2440810 w 2541582"/>
              <a:gd name="connsiteY133" fmla="*/ 1126826 h 2517378"/>
              <a:gd name="connsiteX134" fmla="*/ 1247133 w 2541582"/>
              <a:gd name="connsiteY134" fmla="*/ 0 h 2517378"/>
              <a:gd name="connsiteX135" fmla="*/ 1350787 w 2541582"/>
              <a:gd name="connsiteY135" fmla="*/ 111386 h 2517378"/>
              <a:gd name="connsiteX136" fmla="*/ 1350790 w 2541582"/>
              <a:gd name="connsiteY136" fmla="*/ 111388 h 2517378"/>
              <a:gd name="connsiteX137" fmla="*/ 1346157 w 2541582"/>
              <a:gd name="connsiteY137" fmla="*/ 323549 h 2517378"/>
              <a:gd name="connsiteX138" fmla="*/ 1346157 w 2541582"/>
              <a:gd name="connsiteY138" fmla="*/ 323550 h 2517378"/>
              <a:gd name="connsiteX139" fmla="*/ 1237868 w 2541582"/>
              <a:gd name="connsiteY139" fmla="*/ 424321 h 2517378"/>
              <a:gd name="connsiteX140" fmla="*/ 1134214 w 2541582"/>
              <a:gd name="connsiteY140" fmla="*/ 312935 h 2517378"/>
              <a:gd name="connsiteX141" fmla="*/ 1134211 w 2541582"/>
              <a:gd name="connsiteY141" fmla="*/ 312933 h 2517378"/>
              <a:gd name="connsiteX142" fmla="*/ 1138844 w 2541582"/>
              <a:gd name="connsiteY142" fmla="*/ 100772 h 2517378"/>
              <a:gd name="connsiteX143" fmla="*/ 1138844 w 2541582"/>
              <a:gd name="connsiteY143" fmla="*/ 100772 h 2517378"/>
              <a:gd name="connsiteX144" fmla="*/ 2416531 w 2541582"/>
              <a:gd name="connsiteY144" fmla="*/ 737089 h 2517378"/>
              <a:gd name="connsiteX145" fmla="*/ 2355484 w 2541582"/>
              <a:gd name="connsiteY145" fmla="*/ 876459 h 2517378"/>
              <a:gd name="connsiteX146" fmla="*/ 2355483 w 2541582"/>
              <a:gd name="connsiteY146" fmla="*/ 876463 h 2517378"/>
              <a:gd name="connsiteX147" fmla="*/ 2158938 w 2541582"/>
              <a:gd name="connsiteY147" fmla="*/ 956487 h 2517378"/>
              <a:gd name="connsiteX148" fmla="*/ 2158938 w 2541582"/>
              <a:gd name="connsiteY148" fmla="*/ 956487 h 2517378"/>
              <a:gd name="connsiteX149" fmla="*/ 2023442 w 2541582"/>
              <a:gd name="connsiteY149" fmla="*/ 897137 h 2517378"/>
              <a:gd name="connsiteX150" fmla="*/ 2084489 w 2541582"/>
              <a:gd name="connsiteY150" fmla="*/ 757767 h 2517378"/>
              <a:gd name="connsiteX151" fmla="*/ 2084490 w 2541582"/>
              <a:gd name="connsiteY151" fmla="*/ 757763 h 2517378"/>
              <a:gd name="connsiteX152" fmla="*/ 2281035 w 2541582"/>
              <a:gd name="connsiteY152" fmla="*/ 677739 h 2517378"/>
              <a:gd name="connsiteX153" fmla="*/ 2281035 w 2541582"/>
              <a:gd name="connsiteY153" fmla="*/ 677739 h 2517378"/>
              <a:gd name="connsiteX154" fmla="*/ 1695493 w 2541582"/>
              <a:gd name="connsiteY154" fmla="*/ 73601 h 2517378"/>
              <a:gd name="connsiteX155" fmla="*/ 1752857 w 2541582"/>
              <a:gd name="connsiteY155" fmla="*/ 214527 h 2517378"/>
              <a:gd name="connsiteX156" fmla="*/ 1752859 w 2541582"/>
              <a:gd name="connsiteY156" fmla="*/ 214531 h 2517378"/>
              <a:gd name="connsiteX157" fmla="*/ 1673216 w 2541582"/>
              <a:gd name="connsiteY157" fmla="*/ 411230 h 2517378"/>
              <a:gd name="connsiteX158" fmla="*/ 1673216 w 2541582"/>
              <a:gd name="connsiteY158" fmla="*/ 411230 h 2517378"/>
              <a:gd name="connsiteX159" fmla="*/ 1536207 w 2541582"/>
              <a:gd name="connsiteY159" fmla="*/ 466999 h 2517378"/>
              <a:gd name="connsiteX160" fmla="*/ 1478843 w 2541582"/>
              <a:gd name="connsiteY160" fmla="*/ 326073 h 2517378"/>
              <a:gd name="connsiteX161" fmla="*/ 1478841 w 2541582"/>
              <a:gd name="connsiteY161" fmla="*/ 326069 h 2517378"/>
              <a:gd name="connsiteX162" fmla="*/ 1558484 w 2541582"/>
              <a:gd name="connsiteY162" fmla="*/ 129370 h 2517378"/>
              <a:gd name="connsiteX163" fmla="*/ 1558485 w 2541582"/>
              <a:gd name="connsiteY163" fmla="*/ 129370 h 2517378"/>
              <a:gd name="connsiteX164" fmla="*/ 2119183 w 2541582"/>
              <a:gd name="connsiteY164" fmla="*/ 312304 h 2517378"/>
              <a:gd name="connsiteX165" fmla="*/ 2119184 w 2541582"/>
              <a:gd name="connsiteY165" fmla="*/ 464458 h 2517378"/>
              <a:gd name="connsiteX166" fmla="*/ 2119184 w 2541582"/>
              <a:gd name="connsiteY166" fmla="*/ 464462 h 2517378"/>
              <a:gd name="connsiteX167" fmla="*/ 1971260 w 2541582"/>
              <a:gd name="connsiteY167" fmla="*/ 616620 h 2517378"/>
              <a:gd name="connsiteX168" fmla="*/ 1971259 w 2541582"/>
              <a:gd name="connsiteY168" fmla="*/ 616620 h 2517378"/>
              <a:gd name="connsiteX169" fmla="*/ 1823335 w 2541582"/>
              <a:gd name="connsiteY169" fmla="*/ 616620 h 2517378"/>
              <a:gd name="connsiteX170" fmla="*/ 1823335 w 2541582"/>
              <a:gd name="connsiteY170" fmla="*/ 464466 h 2517378"/>
              <a:gd name="connsiteX171" fmla="*/ 1823335 w 2541582"/>
              <a:gd name="connsiteY171" fmla="*/ 464462 h 2517378"/>
              <a:gd name="connsiteX172" fmla="*/ 1971259 w 2541582"/>
              <a:gd name="connsiteY172" fmla="*/ 312304 h 2517378"/>
              <a:gd name="connsiteX173" fmla="*/ 1971260 w 2541582"/>
              <a:gd name="connsiteY173" fmla="*/ 312304 h 25173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Lst>
            <a:rect l="l" t="t" r="r" b="b"/>
            <a:pathLst>
              <a:path w="2541582" h="2517378">
                <a:moveTo>
                  <a:pt x="721625" y="1903961"/>
                </a:moveTo>
                <a:lnTo>
                  <a:pt x="721626" y="2056116"/>
                </a:lnTo>
                <a:lnTo>
                  <a:pt x="721626" y="2056119"/>
                </a:lnTo>
                <a:cubicBezTo>
                  <a:pt x="721626" y="2140154"/>
                  <a:pt x="655398" y="2208277"/>
                  <a:pt x="573702" y="2208278"/>
                </a:cubicBezTo>
                <a:lnTo>
                  <a:pt x="573701" y="2208277"/>
                </a:lnTo>
                <a:lnTo>
                  <a:pt x="425777" y="2208278"/>
                </a:lnTo>
                <a:lnTo>
                  <a:pt x="425777" y="2056123"/>
                </a:lnTo>
                <a:lnTo>
                  <a:pt x="425777" y="2056120"/>
                </a:lnTo>
                <a:cubicBezTo>
                  <a:pt x="425777" y="1972085"/>
                  <a:pt x="492005" y="1903962"/>
                  <a:pt x="573701" y="1903962"/>
                </a:cubicBezTo>
                <a:lnTo>
                  <a:pt x="573702" y="1903962"/>
                </a:lnTo>
                <a:close/>
                <a:moveTo>
                  <a:pt x="519727" y="1624038"/>
                </a:moveTo>
                <a:lnTo>
                  <a:pt x="458680" y="1763409"/>
                </a:lnTo>
                <a:lnTo>
                  <a:pt x="458678" y="1763413"/>
                </a:lnTo>
                <a:cubicBezTo>
                  <a:pt x="424962" y="1840387"/>
                  <a:pt x="336966" y="1876215"/>
                  <a:pt x="262134" y="1843437"/>
                </a:cubicBezTo>
                <a:lnTo>
                  <a:pt x="262133" y="1843437"/>
                </a:lnTo>
                <a:lnTo>
                  <a:pt x="126637" y="1784087"/>
                </a:lnTo>
                <a:lnTo>
                  <a:pt x="187684" y="1644716"/>
                </a:lnTo>
                <a:lnTo>
                  <a:pt x="187686" y="1644713"/>
                </a:lnTo>
                <a:cubicBezTo>
                  <a:pt x="221402" y="1567739"/>
                  <a:pt x="309398" y="1531910"/>
                  <a:pt x="384230" y="1564688"/>
                </a:cubicBezTo>
                <a:lnTo>
                  <a:pt x="384231" y="1564689"/>
                </a:lnTo>
                <a:close/>
                <a:moveTo>
                  <a:pt x="1009078" y="2051827"/>
                </a:moveTo>
                <a:lnTo>
                  <a:pt x="1066442" y="2192754"/>
                </a:lnTo>
                <a:lnTo>
                  <a:pt x="1066444" y="2192757"/>
                </a:lnTo>
                <a:cubicBezTo>
                  <a:pt x="1098126" y="2270591"/>
                  <a:pt x="1062469" y="2358656"/>
                  <a:pt x="986801" y="2389456"/>
                </a:cubicBezTo>
                <a:lnTo>
                  <a:pt x="986801" y="2389457"/>
                </a:lnTo>
                <a:lnTo>
                  <a:pt x="849793" y="2445226"/>
                </a:lnTo>
                <a:lnTo>
                  <a:pt x="792428" y="2304299"/>
                </a:lnTo>
                <a:lnTo>
                  <a:pt x="792426" y="2304296"/>
                </a:lnTo>
                <a:cubicBezTo>
                  <a:pt x="760744" y="2226462"/>
                  <a:pt x="796402" y="2138397"/>
                  <a:pt x="872069" y="2107597"/>
                </a:cubicBezTo>
                <a:lnTo>
                  <a:pt x="872070" y="2107597"/>
                </a:lnTo>
                <a:close/>
                <a:moveTo>
                  <a:pt x="1307640" y="2093057"/>
                </a:moveTo>
                <a:lnTo>
                  <a:pt x="1411294" y="2204442"/>
                </a:lnTo>
                <a:lnTo>
                  <a:pt x="1411296" y="2204445"/>
                </a:lnTo>
                <a:cubicBezTo>
                  <a:pt x="1468544" y="2265963"/>
                  <a:pt x="1466470" y="2360951"/>
                  <a:pt x="1406663" y="2416606"/>
                </a:cubicBezTo>
                <a:lnTo>
                  <a:pt x="1406663" y="2416606"/>
                </a:lnTo>
                <a:lnTo>
                  <a:pt x="1298374" y="2517378"/>
                </a:lnTo>
                <a:lnTo>
                  <a:pt x="1194720" y="2405992"/>
                </a:lnTo>
                <a:lnTo>
                  <a:pt x="1194718" y="2405989"/>
                </a:lnTo>
                <a:cubicBezTo>
                  <a:pt x="1137470" y="2344471"/>
                  <a:pt x="1139544" y="2249484"/>
                  <a:pt x="1199351" y="2193829"/>
                </a:cubicBezTo>
                <a:lnTo>
                  <a:pt x="1199351" y="2193828"/>
                </a:lnTo>
                <a:close/>
                <a:moveTo>
                  <a:pt x="323549" y="1188033"/>
                </a:moveTo>
                <a:lnTo>
                  <a:pt x="323549" y="1188033"/>
                </a:lnTo>
                <a:lnTo>
                  <a:pt x="424321" y="1296322"/>
                </a:lnTo>
                <a:lnTo>
                  <a:pt x="312935" y="1399976"/>
                </a:lnTo>
                <a:lnTo>
                  <a:pt x="312933" y="1399979"/>
                </a:lnTo>
                <a:cubicBezTo>
                  <a:pt x="251414" y="1457227"/>
                  <a:pt x="156427" y="1455152"/>
                  <a:pt x="100772" y="1395346"/>
                </a:cubicBezTo>
                <a:lnTo>
                  <a:pt x="100771" y="1395345"/>
                </a:lnTo>
                <a:lnTo>
                  <a:pt x="0" y="1287056"/>
                </a:lnTo>
                <a:lnTo>
                  <a:pt x="111385" y="1183403"/>
                </a:lnTo>
                <a:lnTo>
                  <a:pt x="111388" y="1183400"/>
                </a:lnTo>
                <a:cubicBezTo>
                  <a:pt x="172906" y="1126152"/>
                  <a:pt x="267894" y="1128226"/>
                  <a:pt x="323549" y="1188033"/>
                </a:cubicBezTo>
                <a:close/>
                <a:moveTo>
                  <a:pt x="1826146" y="2118023"/>
                </a:moveTo>
                <a:cubicBezTo>
                  <a:pt x="1867160" y="2160504"/>
                  <a:pt x="1881167" y="2224032"/>
                  <a:pt x="1856583" y="2280157"/>
                </a:cubicBezTo>
                <a:lnTo>
                  <a:pt x="1856583" y="2280157"/>
                </a:lnTo>
                <a:lnTo>
                  <a:pt x="1797234" y="2415653"/>
                </a:lnTo>
                <a:lnTo>
                  <a:pt x="1657863" y="2354606"/>
                </a:lnTo>
                <a:lnTo>
                  <a:pt x="1657859" y="2354605"/>
                </a:lnTo>
                <a:cubicBezTo>
                  <a:pt x="1580885" y="2320889"/>
                  <a:pt x="1545057" y="2232893"/>
                  <a:pt x="1577835" y="2158060"/>
                </a:cubicBezTo>
                <a:lnTo>
                  <a:pt x="1577835" y="2158060"/>
                </a:lnTo>
                <a:lnTo>
                  <a:pt x="1637185" y="2022564"/>
                </a:lnTo>
                <a:lnTo>
                  <a:pt x="1776555" y="2083611"/>
                </a:lnTo>
                <a:lnTo>
                  <a:pt x="1776559" y="2083612"/>
                </a:lnTo>
                <a:cubicBezTo>
                  <a:pt x="1795803" y="2092041"/>
                  <a:pt x="1812474" y="2103863"/>
                  <a:pt x="1826146" y="2118023"/>
                </a:cubicBezTo>
                <a:close/>
                <a:moveTo>
                  <a:pt x="377553" y="807593"/>
                </a:moveTo>
                <a:cubicBezTo>
                  <a:pt x="391356" y="821081"/>
                  <a:pt x="402635" y="837498"/>
                  <a:pt x="410335" y="856415"/>
                </a:cubicBezTo>
                <a:lnTo>
                  <a:pt x="410336" y="856415"/>
                </a:lnTo>
                <a:lnTo>
                  <a:pt x="466105" y="993423"/>
                </a:lnTo>
                <a:lnTo>
                  <a:pt x="325178" y="1050787"/>
                </a:lnTo>
                <a:lnTo>
                  <a:pt x="325175" y="1050789"/>
                </a:lnTo>
                <a:cubicBezTo>
                  <a:pt x="247342" y="1082471"/>
                  <a:pt x="159276" y="1046814"/>
                  <a:pt x="128476" y="971146"/>
                </a:cubicBezTo>
                <a:lnTo>
                  <a:pt x="128476" y="971146"/>
                </a:lnTo>
                <a:lnTo>
                  <a:pt x="72706" y="834138"/>
                </a:lnTo>
                <a:lnTo>
                  <a:pt x="213633" y="776773"/>
                </a:lnTo>
                <a:lnTo>
                  <a:pt x="213636" y="776772"/>
                </a:lnTo>
                <a:cubicBezTo>
                  <a:pt x="272011" y="753010"/>
                  <a:pt x="336142" y="767127"/>
                  <a:pt x="377553" y="807593"/>
                </a:cubicBezTo>
                <a:close/>
                <a:moveTo>
                  <a:pt x="2166386" y="1843414"/>
                </a:moveTo>
                <a:cubicBezTo>
                  <a:pt x="2193921" y="1870183"/>
                  <a:pt x="2210952" y="1907164"/>
                  <a:pt x="2210952" y="1948012"/>
                </a:cubicBezTo>
                <a:lnTo>
                  <a:pt x="2210952" y="1948012"/>
                </a:lnTo>
                <a:lnTo>
                  <a:pt x="2210952" y="2095936"/>
                </a:lnTo>
                <a:lnTo>
                  <a:pt x="2058798" y="2095936"/>
                </a:lnTo>
                <a:lnTo>
                  <a:pt x="2058794" y="2095937"/>
                </a:lnTo>
                <a:cubicBezTo>
                  <a:pt x="1974759" y="2095937"/>
                  <a:pt x="1906636" y="2029709"/>
                  <a:pt x="1906636" y="1948012"/>
                </a:cubicBezTo>
                <a:lnTo>
                  <a:pt x="1906636" y="1948012"/>
                </a:lnTo>
                <a:lnTo>
                  <a:pt x="1906636" y="1800088"/>
                </a:lnTo>
                <a:lnTo>
                  <a:pt x="2058790" y="1800088"/>
                </a:lnTo>
                <a:lnTo>
                  <a:pt x="2058794" y="1800088"/>
                </a:lnTo>
                <a:cubicBezTo>
                  <a:pt x="2100811" y="1800088"/>
                  <a:pt x="2138851" y="1816645"/>
                  <a:pt x="2166386" y="1843414"/>
                </a:cubicBezTo>
                <a:close/>
                <a:moveTo>
                  <a:pt x="592924" y="461833"/>
                </a:moveTo>
                <a:cubicBezTo>
                  <a:pt x="620460" y="488602"/>
                  <a:pt x="637491" y="525583"/>
                  <a:pt x="637491" y="566431"/>
                </a:cubicBezTo>
                <a:lnTo>
                  <a:pt x="637490" y="566431"/>
                </a:lnTo>
                <a:lnTo>
                  <a:pt x="637490" y="714355"/>
                </a:lnTo>
                <a:lnTo>
                  <a:pt x="485336" y="714355"/>
                </a:lnTo>
                <a:lnTo>
                  <a:pt x="485333" y="714356"/>
                </a:lnTo>
                <a:cubicBezTo>
                  <a:pt x="401298" y="714356"/>
                  <a:pt x="333174" y="648128"/>
                  <a:pt x="333174" y="566431"/>
                </a:cubicBezTo>
                <a:lnTo>
                  <a:pt x="333175" y="566431"/>
                </a:lnTo>
                <a:lnTo>
                  <a:pt x="333175" y="418507"/>
                </a:lnTo>
                <a:lnTo>
                  <a:pt x="485329" y="418507"/>
                </a:lnTo>
                <a:lnTo>
                  <a:pt x="485333" y="418507"/>
                </a:lnTo>
                <a:cubicBezTo>
                  <a:pt x="527350" y="418507"/>
                  <a:pt x="565389" y="435064"/>
                  <a:pt x="592924" y="461833"/>
                </a:cubicBezTo>
                <a:close/>
                <a:moveTo>
                  <a:pt x="2378656" y="1501946"/>
                </a:moveTo>
                <a:cubicBezTo>
                  <a:pt x="2392459" y="1515435"/>
                  <a:pt x="2403738" y="1531851"/>
                  <a:pt x="2411439" y="1550768"/>
                </a:cubicBezTo>
                <a:lnTo>
                  <a:pt x="2411439" y="1550768"/>
                </a:lnTo>
                <a:lnTo>
                  <a:pt x="2467208" y="1687776"/>
                </a:lnTo>
                <a:lnTo>
                  <a:pt x="2326282" y="1745141"/>
                </a:lnTo>
                <a:lnTo>
                  <a:pt x="2326278" y="1745142"/>
                </a:lnTo>
                <a:cubicBezTo>
                  <a:pt x="2248445" y="1776824"/>
                  <a:pt x="2160379" y="1741167"/>
                  <a:pt x="2129579" y="1665499"/>
                </a:cubicBezTo>
                <a:lnTo>
                  <a:pt x="2129579" y="1665499"/>
                </a:lnTo>
                <a:lnTo>
                  <a:pt x="2073809" y="1528491"/>
                </a:lnTo>
                <a:lnTo>
                  <a:pt x="2214736" y="1471127"/>
                </a:lnTo>
                <a:lnTo>
                  <a:pt x="2214739" y="1471125"/>
                </a:lnTo>
                <a:cubicBezTo>
                  <a:pt x="2273114" y="1447363"/>
                  <a:pt x="2337245" y="1461480"/>
                  <a:pt x="2378656" y="1501946"/>
                </a:cubicBezTo>
                <a:close/>
                <a:moveTo>
                  <a:pt x="928939" y="199283"/>
                </a:moveTo>
                <a:cubicBezTo>
                  <a:pt x="969953" y="241764"/>
                  <a:pt x="983960" y="305292"/>
                  <a:pt x="959377" y="361416"/>
                </a:cubicBezTo>
                <a:lnTo>
                  <a:pt x="959376" y="361417"/>
                </a:lnTo>
                <a:lnTo>
                  <a:pt x="900027" y="496913"/>
                </a:lnTo>
                <a:lnTo>
                  <a:pt x="760656" y="435866"/>
                </a:lnTo>
                <a:lnTo>
                  <a:pt x="760652" y="435865"/>
                </a:lnTo>
                <a:cubicBezTo>
                  <a:pt x="683678" y="402148"/>
                  <a:pt x="647850" y="314153"/>
                  <a:pt x="680628" y="239320"/>
                </a:cubicBezTo>
                <a:lnTo>
                  <a:pt x="680628" y="239320"/>
                </a:lnTo>
                <a:lnTo>
                  <a:pt x="739978" y="103824"/>
                </a:lnTo>
                <a:lnTo>
                  <a:pt x="879349" y="164871"/>
                </a:lnTo>
                <a:lnTo>
                  <a:pt x="879352" y="164872"/>
                </a:lnTo>
                <a:cubicBezTo>
                  <a:pt x="898596" y="173301"/>
                  <a:pt x="915268" y="185122"/>
                  <a:pt x="928939" y="199283"/>
                </a:cubicBezTo>
                <a:close/>
                <a:moveTo>
                  <a:pt x="2440810" y="1126826"/>
                </a:moveTo>
                <a:lnTo>
                  <a:pt x="2440811" y="1126826"/>
                </a:lnTo>
                <a:lnTo>
                  <a:pt x="2541582" y="1235115"/>
                </a:lnTo>
                <a:lnTo>
                  <a:pt x="2430197" y="1338769"/>
                </a:lnTo>
                <a:lnTo>
                  <a:pt x="2430194" y="1338772"/>
                </a:lnTo>
                <a:cubicBezTo>
                  <a:pt x="2368676" y="1396019"/>
                  <a:pt x="2273688" y="1393945"/>
                  <a:pt x="2218033" y="1334138"/>
                </a:cubicBezTo>
                <a:lnTo>
                  <a:pt x="2218033" y="1334138"/>
                </a:lnTo>
                <a:lnTo>
                  <a:pt x="2117261" y="1225849"/>
                </a:lnTo>
                <a:lnTo>
                  <a:pt x="2228647" y="1122195"/>
                </a:lnTo>
                <a:lnTo>
                  <a:pt x="2228649" y="1122192"/>
                </a:lnTo>
                <a:cubicBezTo>
                  <a:pt x="2290168" y="1064945"/>
                  <a:pt x="2385155" y="1067019"/>
                  <a:pt x="2440810" y="1126826"/>
                </a:cubicBezTo>
                <a:close/>
                <a:moveTo>
                  <a:pt x="1247133" y="0"/>
                </a:moveTo>
                <a:lnTo>
                  <a:pt x="1350787" y="111386"/>
                </a:lnTo>
                <a:lnTo>
                  <a:pt x="1350790" y="111388"/>
                </a:lnTo>
                <a:cubicBezTo>
                  <a:pt x="1408038" y="172907"/>
                  <a:pt x="1405963" y="267894"/>
                  <a:pt x="1346157" y="323549"/>
                </a:cubicBezTo>
                <a:lnTo>
                  <a:pt x="1346157" y="323550"/>
                </a:lnTo>
                <a:lnTo>
                  <a:pt x="1237868" y="424321"/>
                </a:lnTo>
                <a:lnTo>
                  <a:pt x="1134214" y="312935"/>
                </a:lnTo>
                <a:lnTo>
                  <a:pt x="1134211" y="312933"/>
                </a:lnTo>
                <a:cubicBezTo>
                  <a:pt x="1076963" y="251415"/>
                  <a:pt x="1079038" y="156427"/>
                  <a:pt x="1138844" y="100772"/>
                </a:cubicBezTo>
                <a:lnTo>
                  <a:pt x="1138844" y="100772"/>
                </a:lnTo>
                <a:close/>
                <a:moveTo>
                  <a:pt x="2416531" y="737089"/>
                </a:moveTo>
                <a:lnTo>
                  <a:pt x="2355484" y="876459"/>
                </a:lnTo>
                <a:lnTo>
                  <a:pt x="2355483" y="876463"/>
                </a:lnTo>
                <a:cubicBezTo>
                  <a:pt x="2321766" y="953437"/>
                  <a:pt x="2233771" y="989265"/>
                  <a:pt x="2158938" y="956487"/>
                </a:cubicBezTo>
                <a:lnTo>
                  <a:pt x="2158938" y="956487"/>
                </a:lnTo>
                <a:lnTo>
                  <a:pt x="2023442" y="897137"/>
                </a:lnTo>
                <a:lnTo>
                  <a:pt x="2084489" y="757767"/>
                </a:lnTo>
                <a:lnTo>
                  <a:pt x="2084490" y="757763"/>
                </a:lnTo>
                <a:cubicBezTo>
                  <a:pt x="2118206" y="680789"/>
                  <a:pt x="2206202" y="644961"/>
                  <a:pt x="2281035" y="677739"/>
                </a:cubicBezTo>
                <a:lnTo>
                  <a:pt x="2281035" y="677739"/>
                </a:lnTo>
                <a:close/>
                <a:moveTo>
                  <a:pt x="1695493" y="73601"/>
                </a:moveTo>
                <a:lnTo>
                  <a:pt x="1752857" y="214527"/>
                </a:lnTo>
                <a:lnTo>
                  <a:pt x="1752859" y="214531"/>
                </a:lnTo>
                <a:cubicBezTo>
                  <a:pt x="1784541" y="292364"/>
                  <a:pt x="1748884" y="380429"/>
                  <a:pt x="1673216" y="411230"/>
                </a:cubicBezTo>
                <a:lnTo>
                  <a:pt x="1673216" y="411230"/>
                </a:lnTo>
                <a:lnTo>
                  <a:pt x="1536207" y="466999"/>
                </a:lnTo>
                <a:lnTo>
                  <a:pt x="1478843" y="326073"/>
                </a:lnTo>
                <a:lnTo>
                  <a:pt x="1478841" y="326069"/>
                </a:lnTo>
                <a:cubicBezTo>
                  <a:pt x="1447159" y="248236"/>
                  <a:pt x="1482817" y="160171"/>
                  <a:pt x="1558484" y="129370"/>
                </a:cubicBezTo>
                <a:lnTo>
                  <a:pt x="1558485" y="129370"/>
                </a:lnTo>
                <a:close/>
                <a:moveTo>
                  <a:pt x="2119183" y="312304"/>
                </a:moveTo>
                <a:lnTo>
                  <a:pt x="2119184" y="464458"/>
                </a:lnTo>
                <a:lnTo>
                  <a:pt x="2119184" y="464462"/>
                </a:lnTo>
                <a:cubicBezTo>
                  <a:pt x="2119184" y="548497"/>
                  <a:pt x="2052956" y="616620"/>
                  <a:pt x="1971260" y="616620"/>
                </a:cubicBezTo>
                <a:lnTo>
                  <a:pt x="1971259" y="616620"/>
                </a:lnTo>
                <a:lnTo>
                  <a:pt x="1823335" y="616620"/>
                </a:lnTo>
                <a:lnTo>
                  <a:pt x="1823335" y="464466"/>
                </a:lnTo>
                <a:lnTo>
                  <a:pt x="1823335" y="464462"/>
                </a:lnTo>
                <a:cubicBezTo>
                  <a:pt x="1823335" y="380427"/>
                  <a:pt x="1889563" y="312304"/>
                  <a:pt x="1971259" y="312304"/>
                </a:cubicBezTo>
                <a:lnTo>
                  <a:pt x="1971260" y="312304"/>
                </a:lnTo>
                <a:close/>
              </a:path>
            </a:pathLst>
          </a:cu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Sun">
            <a:extLst>
              <a:ext uri="{FF2B5EF4-FFF2-40B4-BE49-F238E27FC236}">
                <a16:creationId xmlns:a16="http://schemas.microsoft.com/office/drawing/2014/main" id="{08E5EB19-1389-2A8B-0D72-A054F5C9CF6A}"/>
              </a:ext>
            </a:extLst>
          </xdr:cNvPr>
          <xdr:cNvSpPr/>
        </xdr:nvSpPr>
        <xdr:spPr>
          <a:xfrm rot="18324177">
            <a:off x="14829219" y="190232"/>
            <a:ext cx="942318" cy="930488"/>
          </a:xfrm>
          <a:prstGeom prst="ellipse">
            <a:avLst/>
          </a:prstGeom>
          <a:gradFill>
            <a:gsLst>
              <a:gs pos="1000">
                <a:srgbClr val="F28F33"/>
              </a:gs>
              <a:gs pos="76000">
                <a:srgbClr val="FE2827"/>
              </a:gs>
            </a:gsLst>
            <a:lin ang="0" scaled="0"/>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4</xdr:col>
      <xdr:colOff>242046</xdr:colOff>
      <xdr:row>1</xdr:row>
      <xdr:rowOff>135578</xdr:rowOff>
    </xdr:from>
    <xdr:to>
      <xdr:col>21</xdr:col>
      <xdr:colOff>138846</xdr:colOff>
      <xdr:row>4</xdr:row>
      <xdr:rowOff>896</xdr:rowOff>
    </xdr:to>
    <mc:AlternateContent xmlns:mc="http://schemas.openxmlformats.org/markup-compatibility/2006" xmlns:a14="http://schemas.microsoft.com/office/drawing/2010/main">
      <mc:Choice Requires="a14">
        <xdr:graphicFrame macro="">
          <xdr:nvGraphicFramePr>
            <xdr:cNvPr id="16" name="Month 14">
              <a:extLst>
                <a:ext uri="{FF2B5EF4-FFF2-40B4-BE49-F238E27FC236}">
                  <a16:creationId xmlns:a16="http://schemas.microsoft.com/office/drawing/2014/main" id="{31669ABD-E3D9-4C5C-8C9D-6E923ABD2251}"/>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2680446" y="1238237"/>
              <a:ext cx="10260000" cy="403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385036</xdr:colOff>
      <xdr:row>6</xdr:row>
      <xdr:rowOff>27788</xdr:rowOff>
    </xdr:from>
    <xdr:to>
      <xdr:col>7</xdr:col>
      <xdr:colOff>392236</xdr:colOff>
      <xdr:row>9</xdr:row>
      <xdr:rowOff>88747</xdr:rowOff>
    </xdr:to>
    <xdr:sp macro="" textlink="Processing!R13">
      <xdr:nvSpPr>
        <xdr:cNvPr id="17" name="TextBox 16">
          <a:extLst>
            <a:ext uri="{FF2B5EF4-FFF2-40B4-BE49-F238E27FC236}">
              <a16:creationId xmlns:a16="http://schemas.microsoft.com/office/drawing/2014/main" id="{84D9C9BB-DF6C-4EC4-B04C-EA39803B41FD}"/>
            </a:ext>
          </a:extLst>
        </xdr:cNvPr>
        <xdr:cNvSpPr txBox="1"/>
      </xdr:nvSpPr>
      <xdr:spPr>
        <a:xfrm>
          <a:off x="2823436" y="2047088"/>
          <a:ext cx="1836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45512E-2716-4833-B023-59DAA535CE67}" type="TxLink">
            <a:rPr lang="en-US" sz="1400" b="1" i="0" u="none" strike="noStrike">
              <a:solidFill>
                <a:schemeClr val="tx1">
                  <a:lumMod val="65000"/>
                  <a:lumOff val="35000"/>
                </a:schemeClr>
              </a:solidFill>
              <a:latin typeface="Calibri"/>
              <a:ea typeface="+mn-ea"/>
              <a:cs typeface="Calibri"/>
            </a:rPr>
            <a:pPr marL="0" indent="0" algn="l"/>
            <a:t>Goal Decomposition</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8966</xdr:colOff>
      <xdr:row>23</xdr:row>
      <xdr:rowOff>169294</xdr:rowOff>
    </xdr:from>
    <xdr:to>
      <xdr:col>3</xdr:col>
      <xdr:colOff>518160</xdr:colOff>
      <xdr:row>26</xdr:row>
      <xdr:rowOff>88893</xdr:rowOff>
    </xdr:to>
    <xdr:sp macro="" textlink="">
      <xdr:nvSpPr>
        <xdr:cNvPr id="18" name="Freeform: Shape 17">
          <a:extLst>
            <a:ext uri="{FF2B5EF4-FFF2-40B4-BE49-F238E27FC236}">
              <a16:creationId xmlns:a16="http://schemas.microsoft.com/office/drawing/2014/main" id="{631CC687-C610-4A6F-AFC9-306B7B9FBF83}"/>
            </a:ext>
          </a:extLst>
        </xdr:cNvPr>
        <xdr:cNvSpPr/>
      </xdr:nvSpPr>
      <xdr:spPr>
        <a:xfrm>
          <a:off x="8966" y="5297554"/>
          <a:ext cx="2337994" cy="468239"/>
        </a:xfrm>
        <a:custGeom>
          <a:avLst/>
          <a:gdLst>
            <a:gd name="connsiteX0" fmla="*/ 0 w 2264319"/>
            <a:gd name="connsiteY0" fmla="*/ 0 h 555812"/>
            <a:gd name="connsiteX1" fmla="*/ 2189612 w 2264319"/>
            <a:gd name="connsiteY1" fmla="*/ 0 h 555812"/>
            <a:gd name="connsiteX2" fmla="*/ 2264319 w 2264319"/>
            <a:gd name="connsiteY2" fmla="*/ 74707 h 555812"/>
            <a:gd name="connsiteX3" fmla="*/ 2264319 w 2264319"/>
            <a:gd name="connsiteY3" fmla="*/ 481105 h 555812"/>
            <a:gd name="connsiteX4" fmla="*/ 2189612 w 2264319"/>
            <a:gd name="connsiteY4" fmla="*/ 555812 h 555812"/>
            <a:gd name="connsiteX5" fmla="*/ 0 w 2264319"/>
            <a:gd name="connsiteY5" fmla="*/ 555812 h 555812"/>
            <a:gd name="connsiteX6" fmla="*/ 0 w 2264319"/>
            <a:gd name="connsiteY6" fmla="*/ 0 h 555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4319" h="555812">
              <a:moveTo>
                <a:pt x="0" y="0"/>
              </a:moveTo>
              <a:lnTo>
                <a:pt x="2189612" y="0"/>
              </a:lnTo>
              <a:cubicBezTo>
                <a:pt x="2230872" y="0"/>
                <a:pt x="2264319" y="33447"/>
                <a:pt x="2264319" y="74707"/>
              </a:cubicBezTo>
              <a:lnTo>
                <a:pt x="2264319" y="481105"/>
              </a:lnTo>
              <a:cubicBezTo>
                <a:pt x="2264319" y="522365"/>
                <a:pt x="2230872" y="555812"/>
                <a:pt x="2189612" y="555812"/>
              </a:cubicBezTo>
              <a:lnTo>
                <a:pt x="0" y="555812"/>
              </a:lnTo>
              <a:lnTo>
                <a:pt x="0" y="0"/>
              </a:lnTo>
              <a:close/>
            </a:path>
          </a:pathLst>
        </a:custGeom>
        <a:gradFill flip="none" rotWithShape="1">
          <a:gsLst>
            <a:gs pos="1000">
              <a:srgbClr val="F28F33"/>
            </a:gs>
            <a:gs pos="76000">
              <a:srgbClr val="FE2827"/>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600192</xdr:colOff>
      <xdr:row>7</xdr:row>
      <xdr:rowOff>90541</xdr:rowOff>
    </xdr:from>
    <xdr:to>
      <xdr:col>3</xdr:col>
      <xdr:colOff>332824</xdr:colOff>
      <xdr:row>10</xdr:row>
      <xdr:rowOff>151501</xdr:rowOff>
    </xdr:to>
    <xdr:sp macro="" textlink="Processing!A1">
      <xdr:nvSpPr>
        <xdr:cNvPr id="19" name="TextBox 18">
          <a:hlinkClick xmlns:r="http://schemas.openxmlformats.org/officeDocument/2006/relationships" r:id="rId2"/>
          <a:extLst>
            <a:ext uri="{FF2B5EF4-FFF2-40B4-BE49-F238E27FC236}">
              <a16:creationId xmlns:a16="http://schemas.microsoft.com/office/drawing/2014/main" id="{455FB5AE-EB76-4596-B8BA-9DC409E22C9F}"/>
            </a:ext>
          </a:extLst>
        </xdr:cNvPr>
        <xdr:cNvSpPr txBox="1"/>
      </xdr:nvSpPr>
      <xdr:spPr>
        <a:xfrm>
          <a:off x="600192" y="229272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CF0EA4-56D2-44B8-B3BC-D6D87A72061A}" type="TxLink">
            <a:rPr lang="en-US" sz="1400" b="0" i="0" u="none" strike="noStrike">
              <a:solidFill>
                <a:schemeClr val="tx1">
                  <a:lumMod val="65000"/>
                  <a:lumOff val="35000"/>
                </a:schemeClr>
              </a:solidFill>
              <a:latin typeface="Calibri"/>
              <a:ea typeface="+mn-ea"/>
              <a:cs typeface="Calibri"/>
            </a:rPr>
            <a:pPr marL="0" indent="0" algn="l"/>
            <a:t>Dashboard</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10</xdr:row>
      <xdr:rowOff>32271</xdr:rowOff>
    </xdr:from>
    <xdr:to>
      <xdr:col>3</xdr:col>
      <xdr:colOff>332824</xdr:colOff>
      <xdr:row>13</xdr:row>
      <xdr:rowOff>93231</xdr:rowOff>
    </xdr:to>
    <xdr:sp macro="" textlink="Processing!S1">
      <xdr:nvSpPr>
        <xdr:cNvPr id="20" name="TextBox 19">
          <a:hlinkClick xmlns:r="http://schemas.openxmlformats.org/officeDocument/2006/relationships" r:id="rId3"/>
          <a:extLst>
            <a:ext uri="{FF2B5EF4-FFF2-40B4-BE49-F238E27FC236}">
              <a16:creationId xmlns:a16="http://schemas.microsoft.com/office/drawing/2014/main" id="{2D3C1FD9-E271-4CC8-BA7F-C246FDF58E50}"/>
            </a:ext>
          </a:extLst>
        </xdr:cNvPr>
        <xdr:cNvSpPr txBox="1"/>
      </xdr:nvSpPr>
      <xdr:spPr>
        <a:xfrm>
          <a:off x="600192" y="2783091"/>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187B72-9126-410E-A819-F8F1C17C0AB7}" type="TxLink">
            <a:rPr lang="en-US" sz="1400" b="0" i="0" u="none" strike="noStrike">
              <a:solidFill>
                <a:schemeClr val="tx1">
                  <a:lumMod val="65000"/>
                  <a:lumOff val="35000"/>
                </a:schemeClr>
              </a:solidFill>
              <a:latin typeface="Calibri"/>
              <a:ea typeface="+mn-ea"/>
              <a:cs typeface="Calibri"/>
            </a:rPr>
            <a:pPr marL="0" indent="0" algn="l"/>
            <a:t>Budgeting</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12</xdr:row>
      <xdr:rowOff>153295</xdr:rowOff>
    </xdr:from>
    <xdr:to>
      <xdr:col>3</xdr:col>
      <xdr:colOff>332824</xdr:colOff>
      <xdr:row>16</xdr:row>
      <xdr:rowOff>34960</xdr:rowOff>
    </xdr:to>
    <xdr:sp macro="" textlink="Processing!A38">
      <xdr:nvSpPr>
        <xdr:cNvPr id="21" name="TextBox 20">
          <a:hlinkClick xmlns:r="http://schemas.openxmlformats.org/officeDocument/2006/relationships" r:id="rId4"/>
          <a:extLst>
            <a:ext uri="{FF2B5EF4-FFF2-40B4-BE49-F238E27FC236}">
              <a16:creationId xmlns:a16="http://schemas.microsoft.com/office/drawing/2014/main" id="{710A1689-96BB-43C8-B7C1-FBB901D6FFCF}"/>
            </a:ext>
          </a:extLst>
        </xdr:cNvPr>
        <xdr:cNvSpPr txBox="1"/>
      </xdr:nvSpPr>
      <xdr:spPr>
        <a:xfrm>
          <a:off x="600192" y="326987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6D96BE-D1F3-4F24-9459-5FE89083A67D}" type="TxLink">
            <a:rPr lang="en-US" sz="1400" b="0" i="0" u="none" strike="noStrike">
              <a:solidFill>
                <a:schemeClr val="tx1">
                  <a:lumMod val="65000"/>
                  <a:lumOff val="35000"/>
                </a:schemeClr>
              </a:solidFill>
              <a:latin typeface="Calibri"/>
              <a:ea typeface="+mn-ea"/>
              <a:cs typeface="Calibri"/>
            </a:rPr>
            <a:pPr marL="0" indent="0" algn="l"/>
            <a:t>Income</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15</xdr:row>
      <xdr:rowOff>95025</xdr:rowOff>
    </xdr:from>
    <xdr:to>
      <xdr:col>3</xdr:col>
      <xdr:colOff>332824</xdr:colOff>
      <xdr:row>18</xdr:row>
      <xdr:rowOff>155984</xdr:rowOff>
    </xdr:to>
    <xdr:sp macro="" textlink="Processing!A62">
      <xdr:nvSpPr>
        <xdr:cNvPr id="22" name="TextBox 21">
          <a:hlinkClick xmlns:r="http://schemas.openxmlformats.org/officeDocument/2006/relationships" r:id="rId5"/>
          <a:extLst>
            <a:ext uri="{FF2B5EF4-FFF2-40B4-BE49-F238E27FC236}">
              <a16:creationId xmlns:a16="http://schemas.microsoft.com/office/drawing/2014/main" id="{E55853C0-7B1A-4D8B-8BC1-5F7F9EC54E1F}"/>
            </a:ext>
          </a:extLst>
        </xdr:cNvPr>
        <xdr:cNvSpPr txBox="1"/>
      </xdr:nvSpPr>
      <xdr:spPr>
        <a:xfrm>
          <a:off x="600192" y="3760245"/>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4F19D5A-29C4-445D-A383-26E0495DAE91}" type="TxLink">
            <a:rPr lang="en-US" sz="1400" b="0" i="0" u="none" strike="noStrike">
              <a:solidFill>
                <a:schemeClr val="tx1">
                  <a:lumMod val="65000"/>
                  <a:lumOff val="35000"/>
                </a:schemeClr>
              </a:solidFill>
              <a:latin typeface="Calibri"/>
              <a:ea typeface="+mn-ea"/>
              <a:cs typeface="Calibri"/>
            </a:rPr>
            <a:pPr marL="0" indent="0" algn="l"/>
            <a:t>Expenses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18</xdr:row>
      <xdr:rowOff>36754</xdr:rowOff>
    </xdr:from>
    <xdr:to>
      <xdr:col>3</xdr:col>
      <xdr:colOff>332824</xdr:colOff>
      <xdr:row>21</xdr:row>
      <xdr:rowOff>97714</xdr:rowOff>
    </xdr:to>
    <xdr:sp macro="" textlink="Processing!H16">
      <xdr:nvSpPr>
        <xdr:cNvPr id="23" name="TextBox 22">
          <a:hlinkClick xmlns:r="http://schemas.openxmlformats.org/officeDocument/2006/relationships" r:id="rId6"/>
          <a:extLst>
            <a:ext uri="{FF2B5EF4-FFF2-40B4-BE49-F238E27FC236}">
              <a16:creationId xmlns:a16="http://schemas.microsoft.com/office/drawing/2014/main" id="{C9AFDB9F-E927-4565-A631-337982B7A257}"/>
            </a:ext>
          </a:extLst>
        </xdr:cNvPr>
        <xdr:cNvSpPr txBox="1"/>
      </xdr:nvSpPr>
      <xdr:spPr>
        <a:xfrm>
          <a:off x="600192" y="4250614"/>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B45E0D0-EB6F-4126-8704-31425248C9BC}" type="TxLink">
            <a:rPr lang="en-US" sz="1400" b="0" i="0" u="none" strike="noStrike">
              <a:solidFill>
                <a:schemeClr val="tx1">
                  <a:lumMod val="65000"/>
                  <a:lumOff val="35000"/>
                </a:schemeClr>
              </a:solidFill>
              <a:latin typeface="Calibri"/>
              <a:ea typeface="+mn-ea"/>
              <a:cs typeface="Calibri"/>
            </a:rPr>
            <a:pPr marL="0" indent="0" algn="l"/>
            <a:t>Investments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20</xdr:row>
      <xdr:rowOff>157778</xdr:rowOff>
    </xdr:from>
    <xdr:to>
      <xdr:col>3</xdr:col>
      <xdr:colOff>332824</xdr:colOff>
      <xdr:row>24</xdr:row>
      <xdr:rowOff>39443</xdr:rowOff>
    </xdr:to>
    <xdr:sp macro="" textlink="Processing!A17">
      <xdr:nvSpPr>
        <xdr:cNvPr id="24" name="TextBox 23">
          <a:hlinkClick xmlns:r="http://schemas.openxmlformats.org/officeDocument/2006/relationships" r:id="rId7"/>
          <a:extLst>
            <a:ext uri="{FF2B5EF4-FFF2-40B4-BE49-F238E27FC236}">
              <a16:creationId xmlns:a16="http://schemas.microsoft.com/office/drawing/2014/main" id="{930EEB63-D929-4EBB-850C-7D075AA9A311}"/>
            </a:ext>
          </a:extLst>
        </xdr:cNvPr>
        <xdr:cNvSpPr txBox="1"/>
      </xdr:nvSpPr>
      <xdr:spPr>
        <a:xfrm>
          <a:off x="600192" y="4737398"/>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2D982A2-D5AE-47B5-BCE1-45C0F310BA63}" type="TxLink">
            <a:rPr lang="en-US" sz="1400" b="0" i="0" u="none" strike="noStrike">
              <a:solidFill>
                <a:schemeClr val="tx1">
                  <a:lumMod val="65000"/>
                  <a:lumOff val="35000"/>
                </a:schemeClr>
              </a:solidFill>
              <a:latin typeface="Calibri"/>
              <a:ea typeface="+mn-ea"/>
              <a:cs typeface="Calibri"/>
            </a:rPr>
            <a:pPr marL="0" indent="0" algn="l"/>
            <a:t>Debts</a:t>
          </a:fld>
          <a:endParaRPr lang="ru-RU" sz="1400" b="0" i="0" u="none" strike="noStrike">
            <a:solidFill>
              <a:schemeClr val="tx1">
                <a:lumMod val="65000"/>
                <a:lumOff val="35000"/>
              </a:schemeClr>
            </a:solidFill>
            <a:latin typeface="Calibri"/>
            <a:ea typeface="+mn-ea"/>
            <a:cs typeface="Calibri"/>
          </a:endParaRPr>
        </a:p>
      </xdr:txBody>
    </xdr:sp>
    <xdr:clientData/>
  </xdr:twoCellAnchor>
  <xdr:twoCellAnchor>
    <xdr:from>
      <xdr:col>0</xdr:col>
      <xdr:colOff>600192</xdr:colOff>
      <xdr:row>23</xdr:row>
      <xdr:rowOff>99509</xdr:rowOff>
    </xdr:from>
    <xdr:to>
      <xdr:col>3</xdr:col>
      <xdr:colOff>332824</xdr:colOff>
      <xdr:row>26</xdr:row>
      <xdr:rowOff>160468</xdr:rowOff>
    </xdr:to>
    <xdr:sp macro="" textlink="Processing!Q12">
      <xdr:nvSpPr>
        <xdr:cNvPr id="25" name="TextBox 24">
          <a:extLst>
            <a:ext uri="{FF2B5EF4-FFF2-40B4-BE49-F238E27FC236}">
              <a16:creationId xmlns:a16="http://schemas.microsoft.com/office/drawing/2014/main" id="{7684A8A9-C560-4E29-9F52-E6EDDBB4AEE4}"/>
            </a:ext>
          </a:extLst>
        </xdr:cNvPr>
        <xdr:cNvSpPr txBox="1"/>
      </xdr:nvSpPr>
      <xdr:spPr>
        <a:xfrm>
          <a:off x="600192" y="5227769"/>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68FE06F-B1DB-45ED-A939-90F9AB252553}" type="TxLink">
            <a:rPr lang="en-US" sz="1400" b="0" i="0" u="none" strike="noStrike">
              <a:solidFill>
                <a:schemeClr val="bg1"/>
              </a:solidFill>
              <a:latin typeface="Calibri"/>
              <a:ea typeface="+mn-ea"/>
              <a:cs typeface="Calibri"/>
            </a:rPr>
            <a:pPr marL="0" indent="0" algn="l"/>
            <a:t>Financial Goals</a:t>
          </a:fld>
          <a:endParaRPr lang="ru-RU" sz="1400" b="0" i="0" u="none" strike="noStrike">
            <a:solidFill>
              <a:schemeClr val="bg1"/>
            </a:solidFill>
            <a:latin typeface="Calibri"/>
            <a:ea typeface="+mn-ea"/>
            <a:cs typeface="Calibri"/>
          </a:endParaRPr>
        </a:p>
      </xdr:txBody>
    </xdr:sp>
    <xdr:clientData/>
  </xdr:twoCellAnchor>
  <xdr:twoCellAnchor>
    <xdr:from>
      <xdr:col>0</xdr:col>
      <xdr:colOff>276340</xdr:colOff>
      <xdr:row>8</xdr:row>
      <xdr:rowOff>90039</xdr:rowOff>
    </xdr:from>
    <xdr:to>
      <xdr:col>0</xdr:col>
      <xdr:colOff>528340</xdr:colOff>
      <xdr:row>9</xdr:row>
      <xdr:rowOff>159159</xdr:rowOff>
    </xdr:to>
    <xdr:sp macro="" textlink="">
      <xdr:nvSpPr>
        <xdr:cNvPr id="26" name="Freeform: Shape 25">
          <a:extLst>
            <a:ext uri="{FF2B5EF4-FFF2-40B4-BE49-F238E27FC236}">
              <a16:creationId xmlns:a16="http://schemas.microsoft.com/office/drawing/2014/main" id="{ABBE99B9-1A96-48CE-803C-62FE4F1BB6BC}"/>
            </a:ext>
          </a:extLst>
        </xdr:cNvPr>
        <xdr:cNvSpPr/>
      </xdr:nvSpPr>
      <xdr:spPr>
        <a:xfrm>
          <a:off x="276340" y="2475099"/>
          <a:ext cx="252000" cy="252000"/>
        </a:xfrm>
        <a:custGeom>
          <a:avLst/>
          <a:gdLst>
            <a:gd name="connsiteX0" fmla="*/ 0 w 2612439"/>
            <a:gd name="connsiteY0" fmla="*/ 1633347 h 2629917"/>
            <a:gd name="connsiteX1" fmla="*/ 914400 w 2612439"/>
            <a:gd name="connsiteY1" fmla="*/ 1633347 h 2629917"/>
            <a:gd name="connsiteX2" fmla="*/ 914400 w 2612439"/>
            <a:gd name="connsiteY2" fmla="*/ 2629917 h 2629917"/>
            <a:gd name="connsiteX3" fmla="*/ 0 w 2612439"/>
            <a:gd name="connsiteY3" fmla="*/ 2629917 h 2629917"/>
            <a:gd name="connsiteX4" fmla="*/ 1165379 w 2612439"/>
            <a:gd name="connsiteY4" fmla="*/ 1076325 h 2629917"/>
            <a:gd name="connsiteX5" fmla="*/ 2612439 w 2612439"/>
            <a:gd name="connsiteY5" fmla="*/ 1076325 h 2629917"/>
            <a:gd name="connsiteX6" fmla="*/ 2612439 w 2612439"/>
            <a:gd name="connsiteY6" fmla="*/ 2629917 h 2629917"/>
            <a:gd name="connsiteX7" fmla="*/ 1165379 w 2612439"/>
            <a:gd name="connsiteY7" fmla="*/ 2629917 h 2629917"/>
            <a:gd name="connsiteX8" fmla="*/ 1165379 w 2612439"/>
            <a:gd name="connsiteY8" fmla="*/ 0 h 2629917"/>
            <a:gd name="connsiteX9" fmla="*/ 2612439 w 2612439"/>
            <a:gd name="connsiteY9" fmla="*/ 0 h 2629917"/>
            <a:gd name="connsiteX10" fmla="*/ 2612439 w 2612439"/>
            <a:gd name="connsiteY10" fmla="*/ 847725 h 2629917"/>
            <a:gd name="connsiteX11" fmla="*/ 1165379 w 2612439"/>
            <a:gd name="connsiteY11" fmla="*/ 847725 h 2629917"/>
            <a:gd name="connsiteX12" fmla="*/ 0 w 2612439"/>
            <a:gd name="connsiteY12" fmla="*/ 0 h 2629917"/>
            <a:gd name="connsiteX13" fmla="*/ 914400 w 2612439"/>
            <a:gd name="connsiteY13" fmla="*/ 0 h 2629917"/>
            <a:gd name="connsiteX14" fmla="*/ 914400 w 2612439"/>
            <a:gd name="connsiteY14" fmla="*/ 1428750 h 2629917"/>
            <a:gd name="connsiteX15" fmla="*/ 0 w 2612439"/>
            <a:gd name="connsiteY15" fmla="*/ 1428750 h 26299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612439" h="2629917">
              <a:moveTo>
                <a:pt x="0" y="1633347"/>
              </a:moveTo>
              <a:lnTo>
                <a:pt x="914400" y="1633347"/>
              </a:lnTo>
              <a:lnTo>
                <a:pt x="914400" y="2629917"/>
              </a:lnTo>
              <a:lnTo>
                <a:pt x="0" y="2629917"/>
              </a:lnTo>
              <a:close/>
              <a:moveTo>
                <a:pt x="1165379" y="1076325"/>
              </a:moveTo>
              <a:lnTo>
                <a:pt x="2612439" y="1076325"/>
              </a:lnTo>
              <a:lnTo>
                <a:pt x="2612439" y="2629917"/>
              </a:lnTo>
              <a:lnTo>
                <a:pt x="1165379" y="2629917"/>
              </a:lnTo>
              <a:close/>
              <a:moveTo>
                <a:pt x="1165379" y="0"/>
              </a:moveTo>
              <a:lnTo>
                <a:pt x="2612439" y="0"/>
              </a:lnTo>
              <a:lnTo>
                <a:pt x="2612439" y="847725"/>
              </a:lnTo>
              <a:lnTo>
                <a:pt x="1165379" y="847725"/>
              </a:lnTo>
              <a:close/>
              <a:moveTo>
                <a:pt x="0" y="0"/>
              </a:moveTo>
              <a:lnTo>
                <a:pt x="914400" y="0"/>
              </a:lnTo>
              <a:lnTo>
                <a:pt x="914400" y="1428750"/>
              </a:lnTo>
              <a:lnTo>
                <a:pt x="0" y="1428750"/>
              </a:lnTo>
              <a:close/>
            </a:path>
          </a:pathLst>
        </a:custGeom>
        <a:solidFill>
          <a:schemeClr val="bg1"/>
        </a:solidFill>
        <a:ln w="6350">
          <a:solidFill>
            <a:schemeClr val="tx1">
              <a:lumMod val="65000"/>
              <a:lumOff val="35000"/>
              <a:alpha val="8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13</xdr:row>
      <xdr:rowOff>151467</xdr:rowOff>
    </xdr:from>
    <xdr:to>
      <xdr:col>0</xdr:col>
      <xdr:colOff>528340</xdr:colOff>
      <xdr:row>15</xdr:row>
      <xdr:rowOff>37707</xdr:rowOff>
    </xdr:to>
    <xdr:sp macro="" textlink="">
      <xdr:nvSpPr>
        <xdr:cNvPr id="27" name="Freeform: Shape 26">
          <a:extLst>
            <a:ext uri="{FF2B5EF4-FFF2-40B4-BE49-F238E27FC236}">
              <a16:creationId xmlns:a16="http://schemas.microsoft.com/office/drawing/2014/main" id="{1848FC2B-2792-4A10-8C54-711663F4325B}"/>
            </a:ext>
          </a:extLst>
        </xdr:cNvPr>
        <xdr:cNvSpPr/>
      </xdr:nvSpPr>
      <xdr:spPr>
        <a:xfrm>
          <a:off x="276340" y="3450927"/>
          <a:ext cx="252000" cy="25200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solidFill>
            <a:schemeClr val="tx1">
              <a:lumMod val="65000"/>
              <a:lumOff val="35000"/>
              <a:alpha val="84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294340</xdr:colOff>
      <xdr:row>11</xdr:row>
      <xdr:rowOff>29313</xdr:rowOff>
    </xdr:from>
    <xdr:to>
      <xdr:col>0</xdr:col>
      <xdr:colOff>510340</xdr:colOff>
      <xdr:row>12</xdr:row>
      <xdr:rowOff>98433</xdr:rowOff>
    </xdr:to>
    <xdr:sp macro="" textlink="">
      <xdr:nvSpPr>
        <xdr:cNvPr id="28" name="Freeform: Shape 27">
          <a:extLst>
            <a:ext uri="{FF2B5EF4-FFF2-40B4-BE49-F238E27FC236}">
              <a16:creationId xmlns:a16="http://schemas.microsoft.com/office/drawing/2014/main" id="{837B48C3-E7E2-4167-ADEC-27FB5CAF24A1}"/>
            </a:ext>
          </a:extLst>
        </xdr:cNvPr>
        <xdr:cNvSpPr/>
      </xdr:nvSpPr>
      <xdr:spPr>
        <a:xfrm>
          <a:off x="294340" y="2963013"/>
          <a:ext cx="216000" cy="25200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6350" cap="flat">
          <a:solidFill>
            <a:schemeClr val="tx1">
              <a:lumMod val="65000"/>
              <a:lumOff val="35000"/>
              <a:alpha val="84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16</xdr:row>
      <xdr:rowOff>90741</xdr:rowOff>
    </xdr:from>
    <xdr:to>
      <xdr:col>0</xdr:col>
      <xdr:colOff>528340</xdr:colOff>
      <xdr:row>17</xdr:row>
      <xdr:rowOff>159861</xdr:rowOff>
    </xdr:to>
    <xdr:sp macro="" textlink="">
      <xdr:nvSpPr>
        <xdr:cNvPr id="29" name="Freeform: Shape 28">
          <a:extLst>
            <a:ext uri="{FF2B5EF4-FFF2-40B4-BE49-F238E27FC236}">
              <a16:creationId xmlns:a16="http://schemas.microsoft.com/office/drawing/2014/main" id="{9FDCD59C-7630-4130-A982-1128FF1C4435}"/>
            </a:ext>
          </a:extLst>
        </xdr:cNvPr>
        <xdr:cNvSpPr/>
      </xdr:nvSpPr>
      <xdr:spPr>
        <a:xfrm>
          <a:off x="276340" y="3938841"/>
          <a:ext cx="252000" cy="25200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solidFill>
            <a:schemeClr val="tx1">
              <a:lumMod val="65000"/>
              <a:lumOff val="35000"/>
              <a:alpha val="84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276340</xdr:colOff>
      <xdr:row>19</xdr:row>
      <xdr:rowOff>30015</xdr:rowOff>
    </xdr:from>
    <xdr:to>
      <xdr:col>0</xdr:col>
      <xdr:colOff>528340</xdr:colOff>
      <xdr:row>20</xdr:row>
      <xdr:rowOff>99135</xdr:rowOff>
    </xdr:to>
    <xdr:sp macro="" textlink="">
      <xdr:nvSpPr>
        <xdr:cNvPr id="30" name="Freeform: Shape 29">
          <a:extLst>
            <a:ext uri="{FF2B5EF4-FFF2-40B4-BE49-F238E27FC236}">
              <a16:creationId xmlns:a16="http://schemas.microsoft.com/office/drawing/2014/main" id="{322C7D80-E2AD-44FB-BEDE-D4754D1F99F3}"/>
            </a:ext>
          </a:extLst>
        </xdr:cNvPr>
        <xdr:cNvSpPr/>
      </xdr:nvSpPr>
      <xdr:spPr>
        <a:xfrm>
          <a:off x="276340" y="4426755"/>
          <a:ext cx="252000" cy="25200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6350" cap="flat">
          <a:solidFill>
            <a:schemeClr val="tx1">
              <a:lumMod val="65000"/>
              <a:lumOff val="35000"/>
              <a:alpha val="84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299103</xdr:colOff>
      <xdr:row>21</xdr:row>
      <xdr:rowOff>152169</xdr:rowOff>
    </xdr:from>
    <xdr:to>
      <xdr:col>0</xdr:col>
      <xdr:colOff>497103</xdr:colOff>
      <xdr:row>23</xdr:row>
      <xdr:rowOff>38409</xdr:rowOff>
    </xdr:to>
    <xdr:sp macro="" textlink="">
      <xdr:nvSpPr>
        <xdr:cNvPr id="31" name="Freeform: Shape 30">
          <a:extLst>
            <a:ext uri="{FF2B5EF4-FFF2-40B4-BE49-F238E27FC236}">
              <a16:creationId xmlns:a16="http://schemas.microsoft.com/office/drawing/2014/main" id="{4979ED5B-3FA6-4A4E-9BE7-6DB2B1984498}"/>
            </a:ext>
          </a:extLst>
        </xdr:cNvPr>
        <xdr:cNvSpPr/>
      </xdr:nvSpPr>
      <xdr:spPr>
        <a:xfrm>
          <a:off x="299103" y="4914669"/>
          <a:ext cx="198000" cy="25200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w="6350">
          <a:solidFill>
            <a:schemeClr val="tx1">
              <a:lumMod val="65000"/>
              <a:lumOff val="35000"/>
              <a:alpha val="8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276340</xdr:colOff>
      <xdr:row>24</xdr:row>
      <xdr:rowOff>91440</xdr:rowOff>
    </xdr:from>
    <xdr:to>
      <xdr:col>0</xdr:col>
      <xdr:colOff>528340</xdr:colOff>
      <xdr:row>25</xdr:row>
      <xdr:rowOff>160560</xdr:rowOff>
    </xdr:to>
    <xdr:sp macro="" textlink="">
      <xdr:nvSpPr>
        <xdr:cNvPr id="32" name="Freeform: Shape 31">
          <a:extLst>
            <a:ext uri="{FF2B5EF4-FFF2-40B4-BE49-F238E27FC236}">
              <a16:creationId xmlns:a16="http://schemas.microsoft.com/office/drawing/2014/main" id="{AA472A7D-AC51-400A-B722-2EF106B5746E}"/>
            </a:ext>
          </a:extLst>
        </xdr:cNvPr>
        <xdr:cNvSpPr/>
      </xdr:nvSpPr>
      <xdr:spPr>
        <a:xfrm>
          <a:off x="276340" y="5402580"/>
          <a:ext cx="252000" cy="25200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a:effectLst>
          <a:outerShdw blurRad="50800" dist="38100" dir="2700000" algn="tl" rotWithShape="0">
            <a:prstClr val="black">
              <a:alpha val="40000"/>
            </a:prstClr>
          </a:outerShd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0</xdr:col>
      <xdr:colOff>519952</xdr:colOff>
      <xdr:row>0</xdr:row>
      <xdr:rowOff>779927</xdr:rowOff>
    </xdr:from>
    <xdr:to>
      <xdr:col>2</xdr:col>
      <xdr:colOff>400785</xdr:colOff>
      <xdr:row>5</xdr:row>
      <xdr:rowOff>44823</xdr:rowOff>
    </xdr:to>
    <xdr:grpSp>
      <xdr:nvGrpSpPr>
        <xdr:cNvPr id="33" name="Group 32">
          <a:extLst>
            <a:ext uri="{FF2B5EF4-FFF2-40B4-BE49-F238E27FC236}">
              <a16:creationId xmlns:a16="http://schemas.microsoft.com/office/drawing/2014/main" id="{80259A53-4DCF-4E8E-BD68-840464AB0F2B}"/>
            </a:ext>
          </a:extLst>
        </xdr:cNvPr>
        <xdr:cNvGrpSpPr/>
      </xdr:nvGrpSpPr>
      <xdr:grpSpPr>
        <a:xfrm>
          <a:off x="519952" y="779927"/>
          <a:ext cx="1068365" cy="1108045"/>
          <a:chOff x="0" y="0"/>
          <a:chExt cx="3878604" cy="3794658"/>
        </a:xfrm>
        <a:solidFill>
          <a:schemeClr val="bg1">
            <a:lumMod val="95000"/>
          </a:schemeClr>
        </a:solidFill>
      </xdr:grpSpPr>
      <xdr:sp macro="" textlink="">
        <xdr:nvSpPr>
          <xdr:cNvPr id="34" name="Freeform: Shape 33">
            <a:extLst>
              <a:ext uri="{FF2B5EF4-FFF2-40B4-BE49-F238E27FC236}">
                <a16:creationId xmlns:a16="http://schemas.microsoft.com/office/drawing/2014/main" id="{9DAE0C53-3605-3913-0BCE-8CF1839A50D1}"/>
              </a:ext>
            </a:extLst>
          </xdr:cNvPr>
          <xdr:cNvSpPr/>
        </xdr:nvSpPr>
        <xdr:spPr>
          <a:xfrm>
            <a:off x="1219541" y="24810"/>
            <a:ext cx="2659063" cy="2753125"/>
          </a:xfrm>
          <a:custGeom>
            <a:avLst/>
            <a:gdLst>
              <a:gd name="connsiteX0" fmla="*/ 216 w 2257633"/>
              <a:gd name="connsiteY0" fmla="*/ 1936113 h 2405021"/>
              <a:gd name="connsiteX1" fmla="*/ 361980 w 2257633"/>
              <a:gd name="connsiteY1" fmla="*/ 2405050 h 2405021"/>
              <a:gd name="connsiteX2" fmla="*/ 1159200 w 2257633"/>
              <a:gd name="connsiteY2" fmla="*/ 1694949 h 2405021"/>
              <a:gd name="connsiteX3" fmla="*/ 998424 w 2257633"/>
              <a:gd name="connsiteY3" fmla="*/ 1406877 h 2405021"/>
              <a:gd name="connsiteX4" fmla="*/ 2164069 w 2257633"/>
              <a:gd name="connsiteY4" fmla="*/ 944626 h 2405021"/>
              <a:gd name="connsiteX5" fmla="*/ 2157373 w 2257633"/>
              <a:gd name="connsiteY5" fmla="*/ 221105 h 2405021"/>
              <a:gd name="connsiteX6" fmla="*/ 2257849 w 2257633"/>
              <a:gd name="connsiteY6" fmla="*/ 221105 h 2405021"/>
              <a:gd name="connsiteX7" fmla="*/ 2110501 w 2257633"/>
              <a:gd name="connsiteY7" fmla="*/ 29 h 2405021"/>
              <a:gd name="connsiteX8" fmla="*/ 1963117 w 2257633"/>
              <a:gd name="connsiteY8" fmla="*/ 214405 h 2405021"/>
              <a:gd name="connsiteX9" fmla="*/ 2066401 w 2257633"/>
              <a:gd name="connsiteY9" fmla="*/ 217958 h 2405021"/>
              <a:gd name="connsiteX10" fmla="*/ 2050201 w 2257633"/>
              <a:gd name="connsiteY10" fmla="*/ 703451 h 2405021"/>
              <a:gd name="connsiteX11" fmla="*/ 375372 w 2257633"/>
              <a:gd name="connsiteY11" fmla="*/ 1205896 h 2405021"/>
              <a:gd name="connsiteX12" fmla="*/ 596448 w 2257633"/>
              <a:gd name="connsiteY12" fmla="*/ 160786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63854 w 2311368"/>
              <a:gd name="connsiteY4" fmla="*/ 944598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157158 w 2311368"/>
              <a:gd name="connsiteY5" fmla="*/ 221077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10286 w 2311368"/>
              <a:gd name="connsiteY7" fmla="*/ 1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1936085 h 2405021"/>
              <a:gd name="connsiteX1" fmla="*/ 361765 w 2311368"/>
              <a:gd name="connsiteY1" fmla="*/ 2405022 h 2405021"/>
              <a:gd name="connsiteX2" fmla="*/ 1158985 w 2311368"/>
              <a:gd name="connsiteY2" fmla="*/ 1694921 h 2405021"/>
              <a:gd name="connsiteX3" fmla="*/ 998209 w 2311368"/>
              <a:gd name="connsiteY3" fmla="*/ 1406849 h 2405021"/>
              <a:gd name="connsiteX4" fmla="*/ 2197439 w 2311368"/>
              <a:gd name="connsiteY4" fmla="*/ 944597 h 2405021"/>
              <a:gd name="connsiteX5" fmla="*/ 2210894 w 2311368"/>
              <a:gd name="connsiteY5" fmla="*/ 221078 h 2405021"/>
              <a:gd name="connsiteX6" fmla="*/ 2311368 w 2311368"/>
              <a:gd name="connsiteY6" fmla="*/ 221077 h 2405021"/>
              <a:gd name="connsiteX7" fmla="*/ 2157304 w 2311368"/>
              <a:gd name="connsiteY7" fmla="*/ 0 h 2405021"/>
              <a:gd name="connsiteX8" fmla="*/ 1962902 w 2311368"/>
              <a:gd name="connsiteY8" fmla="*/ 214377 h 2405021"/>
              <a:gd name="connsiteX9" fmla="*/ 2066186 w 2311368"/>
              <a:gd name="connsiteY9" fmla="*/ 217930 h 2405021"/>
              <a:gd name="connsiteX10" fmla="*/ 2049986 w 2311368"/>
              <a:gd name="connsiteY10" fmla="*/ 703423 h 2405021"/>
              <a:gd name="connsiteX11" fmla="*/ 375157 w 2311368"/>
              <a:gd name="connsiteY11" fmla="*/ 1205868 h 2405021"/>
              <a:gd name="connsiteX12" fmla="*/ 596233 w 2311368"/>
              <a:gd name="connsiteY12" fmla="*/ 1607837 h 2405021"/>
              <a:gd name="connsiteX13" fmla="*/ 1 w 2311368"/>
              <a:gd name="connsiteY13" fmla="*/ 1936085 h 2405021"/>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197439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1 w 2311368"/>
              <a:gd name="connsiteY0" fmla="*/ 2001937 h 2470873"/>
              <a:gd name="connsiteX1" fmla="*/ 361765 w 2311368"/>
              <a:gd name="connsiteY1" fmla="*/ 2470874 h 2470873"/>
              <a:gd name="connsiteX2" fmla="*/ 1158985 w 2311368"/>
              <a:gd name="connsiteY2" fmla="*/ 1760773 h 2470873"/>
              <a:gd name="connsiteX3" fmla="*/ 998209 w 2311368"/>
              <a:gd name="connsiteY3" fmla="*/ 1472701 h 2470873"/>
              <a:gd name="connsiteX4" fmla="*/ 2217590 w 2311368"/>
              <a:gd name="connsiteY4" fmla="*/ 1010449 h 2470873"/>
              <a:gd name="connsiteX5" fmla="*/ 2210894 w 2311368"/>
              <a:gd name="connsiteY5" fmla="*/ 286930 h 2470873"/>
              <a:gd name="connsiteX6" fmla="*/ 2311368 w 2311368"/>
              <a:gd name="connsiteY6" fmla="*/ 286929 h 2470873"/>
              <a:gd name="connsiteX7" fmla="*/ 2164021 w 2311368"/>
              <a:gd name="connsiteY7" fmla="*/ 0 h 2470873"/>
              <a:gd name="connsiteX8" fmla="*/ 1962902 w 2311368"/>
              <a:gd name="connsiteY8" fmla="*/ 280229 h 2470873"/>
              <a:gd name="connsiteX9" fmla="*/ 2066186 w 2311368"/>
              <a:gd name="connsiteY9" fmla="*/ 283782 h 2470873"/>
              <a:gd name="connsiteX10" fmla="*/ 2049986 w 2311368"/>
              <a:gd name="connsiteY10" fmla="*/ 769275 h 2470873"/>
              <a:gd name="connsiteX11" fmla="*/ 375157 w 2311368"/>
              <a:gd name="connsiteY11" fmla="*/ 1271720 h 2470873"/>
              <a:gd name="connsiteX12" fmla="*/ 596233 w 2311368"/>
              <a:gd name="connsiteY12" fmla="*/ 1673689 h 2470873"/>
              <a:gd name="connsiteX13" fmla="*/ 1 w 2311368"/>
              <a:gd name="connsiteY13" fmla="*/ 2001937 h 2470873"/>
              <a:gd name="connsiteX0" fmla="*/ 0 w 2659064"/>
              <a:gd name="connsiteY0" fmla="*/ 2127380 h 2470873"/>
              <a:gd name="connsiteX1" fmla="*/ 709461 w 2659064"/>
              <a:gd name="connsiteY1" fmla="*/ 2470874 h 2470873"/>
              <a:gd name="connsiteX2" fmla="*/ 1506681 w 2659064"/>
              <a:gd name="connsiteY2" fmla="*/ 1760773 h 2470873"/>
              <a:gd name="connsiteX3" fmla="*/ 1345905 w 2659064"/>
              <a:gd name="connsiteY3" fmla="*/ 1472701 h 2470873"/>
              <a:gd name="connsiteX4" fmla="*/ 2565286 w 2659064"/>
              <a:gd name="connsiteY4" fmla="*/ 1010449 h 2470873"/>
              <a:gd name="connsiteX5" fmla="*/ 2558590 w 2659064"/>
              <a:gd name="connsiteY5" fmla="*/ 286930 h 2470873"/>
              <a:gd name="connsiteX6" fmla="*/ 2659064 w 2659064"/>
              <a:gd name="connsiteY6" fmla="*/ 286929 h 2470873"/>
              <a:gd name="connsiteX7" fmla="*/ 2511717 w 2659064"/>
              <a:gd name="connsiteY7" fmla="*/ 0 h 2470873"/>
              <a:gd name="connsiteX8" fmla="*/ 2310598 w 2659064"/>
              <a:gd name="connsiteY8" fmla="*/ 280229 h 2470873"/>
              <a:gd name="connsiteX9" fmla="*/ 2413882 w 2659064"/>
              <a:gd name="connsiteY9" fmla="*/ 283782 h 2470873"/>
              <a:gd name="connsiteX10" fmla="*/ 2397682 w 2659064"/>
              <a:gd name="connsiteY10" fmla="*/ 769275 h 2470873"/>
              <a:gd name="connsiteX11" fmla="*/ 722853 w 2659064"/>
              <a:gd name="connsiteY11" fmla="*/ 1271720 h 2470873"/>
              <a:gd name="connsiteX12" fmla="*/ 943929 w 2659064"/>
              <a:gd name="connsiteY12" fmla="*/ 1673689 h 2470873"/>
              <a:gd name="connsiteX13" fmla="*/ 0 w 2659064"/>
              <a:gd name="connsiteY13" fmla="*/ 2127380 h 2470873"/>
              <a:gd name="connsiteX0" fmla="*/ 0 w 2659064"/>
              <a:gd name="connsiteY0" fmla="*/ 2127380 h 2753122"/>
              <a:gd name="connsiteX1" fmla="*/ 424980 w 2659064"/>
              <a:gd name="connsiteY1" fmla="*/ 2753122 h 2753122"/>
              <a:gd name="connsiteX2" fmla="*/ 1506681 w 2659064"/>
              <a:gd name="connsiteY2" fmla="*/ 1760773 h 2753122"/>
              <a:gd name="connsiteX3" fmla="*/ 1345905 w 2659064"/>
              <a:gd name="connsiteY3" fmla="*/ 1472701 h 2753122"/>
              <a:gd name="connsiteX4" fmla="*/ 2565286 w 2659064"/>
              <a:gd name="connsiteY4" fmla="*/ 1010449 h 2753122"/>
              <a:gd name="connsiteX5" fmla="*/ 2558590 w 2659064"/>
              <a:gd name="connsiteY5" fmla="*/ 286930 h 2753122"/>
              <a:gd name="connsiteX6" fmla="*/ 2659064 w 2659064"/>
              <a:gd name="connsiteY6" fmla="*/ 286929 h 2753122"/>
              <a:gd name="connsiteX7" fmla="*/ 2511717 w 2659064"/>
              <a:gd name="connsiteY7" fmla="*/ 0 h 2753122"/>
              <a:gd name="connsiteX8" fmla="*/ 2310598 w 2659064"/>
              <a:gd name="connsiteY8" fmla="*/ 280229 h 2753122"/>
              <a:gd name="connsiteX9" fmla="*/ 2413882 w 2659064"/>
              <a:gd name="connsiteY9" fmla="*/ 283782 h 2753122"/>
              <a:gd name="connsiteX10" fmla="*/ 2397682 w 2659064"/>
              <a:gd name="connsiteY10" fmla="*/ 769275 h 2753122"/>
              <a:gd name="connsiteX11" fmla="*/ 722853 w 2659064"/>
              <a:gd name="connsiteY11" fmla="*/ 1271720 h 2753122"/>
              <a:gd name="connsiteX12" fmla="*/ 943929 w 2659064"/>
              <a:gd name="connsiteY12" fmla="*/ 1673689 h 2753122"/>
              <a:gd name="connsiteX13" fmla="*/ 0 w 2659064"/>
              <a:gd name="connsiteY13" fmla="*/ 2127380 h 275312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659064" h="2753122">
                <a:moveTo>
                  <a:pt x="0" y="2127380"/>
                </a:moveTo>
                <a:cubicBezTo>
                  <a:pt x="230616" y="2327721"/>
                  <a:pt x="370620" y="2623306"/>
                  <a:pt x="424980" y="2753122"/>
                </a:cubicBezTo>
                <a:lnTo>
                  <a:pt x="1506681" y="1760773"/>
                </a:lnTo>
                <a:lnTo>
                  <a:pt x="1345905" y="1472701"/>
                </a:lnTo>
                <a:cubicBezTo>
                  <a:pt x="1345905" y="1472701"/>
                  <a:pt x="2300082" y="1136105"/>
                  <a:pt x="2565286" y="1010449"/>
                </a:cubicBezTo>
                <a:cubicBezTo>
                  <a:pt x="2587538" y="999906"/>
                  <a:pt x="2558590" y="286930"/>
                  <a:pt x="2558590" y="286930"/>
                </a:cubicBezTo>
                <a:lnTo>
                  <a:pt x="2659064" y="286929"/>
                </a:lnTo>
                <a:lnTo>
                  <a:pt x="2511717" y="0"/>
                </a:lnTo>
                <a:lnTo>
                  <a:pt x="2310598" y="280229"/>
                </a:lnTo>
                <a:lnTo>
                  <a:pt x="2413882" y="283782"/>
                </a:lnTo>
                <a:lnTo>
                  <a:pt x="2397682" y="769275"/>
                </a:lnTo>
                <a:lnTo>
                  <a:pt x="722853" y="1271720"/>
                </a:lnTo>
                <a:lnTo>
                  <a:pt x="943929" y="1673689"/>
                </a:lnTo>
                <a:cubicBezTo>
                  <a:pt x="745185" y="1783105"/>
                  <a:pt x="198744" y="2017964"/>
                  <a:pt x="0" y="212738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5" name="Freeform: Shape 34">
            <a:extLst>
              <a:ext uri="{FF2B5EF4-FFF2-40B4-BE49-F238E27FC236}">
                <a16:creationId xmlns:a16="http://schemas.microsoft.com/office/drawing/2014/main" id="{68CC54D7-5FE4-9ECC-A304-1E2DEE458EC6}"/>
              </a:ext>
            </a:extLst>
          </xdr:cNvPr>
          <xdr:cNvSpPr/>
        </xdr:nvSpPr>
        <xdr:spPr>
          <a:xfrm>
            <a:off x="0" y="1872131"/>
            <a:ext cx="1997598" cy="1914913"/>
          </a:xfrm>
          <a:custGeom>
            <a:avLst/>
            <a:gdLst>
              <a:gd name="connsiteX0" fmla="*/ 1038471 w 1997598"/>
              <a:gd name="connsiteY0" fmla="*/ 1091169 h 1914913"/>
              <a:gd name="connsiteX1" fmla="*/ 1083642 w 1997598"/>
              <a:gd name="connsiteY1" fmla="*/ 1117431 h 1914913"/>
              <a:gd name="connsiteX2" fmla="*/ 1097649 w 1997598"/>
              <a:gd name="connsiteY2" fmla="*/ 1157699 h 1914913"/>
              <a:gd name="connsiteX3" fmla="*/ 1081191 w 1997598"/>
              <a:gd name="connsiteY3" fmla="*/ 1203573 h 1914913"/>
              <a:gd name="connsiteX4" fmla="*/ 1038471 w 1997598"/>
              <a:gd name="connsiteY4" fmla="*/ 1227735 h 1914913"/>
              <a:gd name="connsiteX5" fmla="*/ 987696 w 1997598"/>
              <a:gd name="connsiteY5" fmla="*/ 855154 h 1914913"/>
              <a:gd name="connsiteX6" fmla="*/ 987696 w 1997598"/>
              <a:gd name="connsiteY6" fmla="*/ 976313 h 1914913"/>
              <a:gd name="connsiteX7" fmla="*/ 953730 w 1997598"/>
              <a:gd name="connsiteY7" fmla="*/ 950749 h 1914913"/>
              <a:gd name="connsiteX8" fmla="*/ 942524 w 1997598"/>
              <a:gd name="connsiteY8" fmla="*/ 916084 h 1914913"/>
              <a:gd name="connsiteX9" fmla="*/ 954780 w 1997598"/>
              <a:gd name="connsiteY9" fmla="*/ 878964 h 1914913"/>
              <a:gd name="connsiteX10" fmla="*/ 987696 w 1997598"/>
              <a:gd name="connsiteY10" fmla="*/ 855154 h 1914913"/>
              <a:gd name="connsiteX11" fmla="*/ 987696 w 1997598"/>
              <a:gd name="connsiteY11" fmla="*/ 744151 h 1914913"/>
              <a:gd name="connsiteX12" fmla="*/ 987696 w 1997598"/>
              <a:gd name="connsiteY12" fmla="*/ 778816 h 1914913"/>
              <a:gd name="connsiteX13" fmla="*/ 891050 w 1997598"/>
              <a:gd name="connsiteY13" fmla="*/ 823987 h 1914913"/>
              <a:gd name="connsiteX14" fmla="*/ 854984 w 1997598"/>
              <a:gd name="connsiteY14" fmla="*/ 920285 h 1914913"/>
              <a:gd name="connsiteX15" fmla="*/ 886849 w 1997598"/>
              <a:gd name="connsiteY15" fmla="*/ 1016931 h 1914913"/>
              <a:gd name="connsiteX16" fmla="*/ 987696 w 1997598"/>
              <a:gd name="connsiteY16" fmla="*/ 1076109 h 1914913"/>
              <a:gd name="connsiteX17" fmla="*/ 987696 w 1997598"/>
              <a:gd name="connsiteY17" fmla="*/ 1222831 h 1914913"/>
              <a:gd name="connsiteX18" fmla="*/ 953379 w 1997598"/>
              <a:gd name="connsiteY18" fmla="*/ 1193418 h 1914913"/>
              <a:gd name="connsiteX19" fmla="*/ 932368 w 1997598"/>
              <a:gd name="connsiteY19" fmla="*/ 1145096 h 1914913"/>
              <a:gd name="connsiteX20" fmla="*/ 840974 w 1997598"/>
              <a:gd name="connsiteY20" fmla="*/ 1154900 h 1914913"/>
              <a:gd name="connsiteX21" fmla="*/ 889297 w 1997598"/>
              <a:gd name="connsiteY21" fmla="*/ 1261700 h 1914913"/>
              <a:gd name="connsiteX22" fmla="*/ 987696 w 1997598"/>
              <a:gd name="connsiteY22" fmla="*/ 1306873 h 1914913"/>
              <a:gd name="connsiteX23" fmla="*/ 987696 w 1997598"/>
              <a:gd name="connsiteY23" fmla="*/ 1370603 h 1914913"/>
              <a:gd name="connsiteX24" fmla="*/ 1038471 w 1997598"/>
              <a:gd name="connsiteY24" fmla="*/ 1370603 h 1914913"/>
              <a:gd name="connsiteX25" fmla="*/ 1038471 w 1997598"/>
              <a:gd name="connsiteY25" fmla="*/ 1305120 h 1914913"/>
              <a:gd name="connsiteX26" fmla="*/ 1144921 w 1997598"/>
              <a:gd name="connsiteY26" fmla="*/ 1251896 h 1914913"/>
              <a:gd name="connsiteX27" fmla="*/ 1183440 w 1997598"/>
              <a:gd name="connsiteY27" fmla="*/ 1145096 h 1914913"/>
              <a:gd name="connsiteX28" fmla="*/ 1152976 w 1997598"/>
              <a:gd name="connsiteY28" fmla="*/ 1052299 h 1914913"/>
              <a:gd name="connsiteX29" fmla="*/ 1038471 w 1997598"/>
              <a:gd name="connsiteY29" fmla="*/ 993121 h 1914913"/>
              <a:gd name="connsiteX30" fmla="*/ 1038471 w 1997598"/>
              <a:gd name="connsiteY30" fmla="*/ 856204 h 1914913"/>
              <a:gd name="connsiteX31" fmla="*/ 1080492 w 1997598"/>
              <a:gd name="connsiteY31" fmla="*/ 912230 h 1914913"/>
              <a:gd name="connsiteX32" fmla="*/ 1169083 w 1997598"/>
              <a:gd name="connsiteY32" fmla="*/ 900677 h 1914913"/>
              <a:gd name="connsiteX33" fmla="*/ 1127065 w 1997598"/>
              <a:gd name="connsiteY33" fmla="*/ 816987 h 1914913"/>
              <a:gd name="connsiteX34" fmla="*/ 1038471 w 1997598"/>
              <a:gd name="connsiteY34" fmla="*/ 778816 h 1914913"/>
              <a:gd name="connsiteX35" fmla="*/ 1038471 w 1997598"/>
              <a:gd name="connsiteY35" fmla="*/ 744151 h 1914913"/>
              <a:gd name="connsiteX36" fmla="*/ 1018529 w 1997598"/>
              <a:gd name="connsiteY36" fmla="*/ 568308 h 1914913"/>
              <a:gd name="connsiteX37" fmla="*/ 1488375 w 1997598"/>
              <a:gd name="connsiteY37" fmla="*/ 1038154 h 1914913"/>
              <a:gd name="connsiteX38" fmla="*/ 1018529 w 1997598"/>
              <a:gd name="connsiteY38" fmla="*/ 1508000 h 1914913"/>
              <a:gd name="connsiteX39" fmla="*/ 548683 w 1997598"/>
              <a:gd name="connsiteY39" fmla="*/ 1038154 h 1914913"/>
              <a:gd name="connsiteX40" fmla="*/ 1018529 w 1997598"/>
              <a:gd name="connsiteY40" fmla="*/ 568308 h 1914913"/>
              <a:gd name="connsiteX41" fmla="*/ 1018529 w 1997598"/>
              <a:gd name="connsiteY41" fmla="*/ 476083 h 1914913"/>
              <a:gd name="connsiteX42" fmla="*/ 456458 w 1997598"/>
              <a:gd name="connsiteY42" fmla="*/ 1038154 h 1914913"/>
              <a:gd name="connsiteX43" fmla="*/ 1018529 w 1997598"/>
              <a:gd name="connsiteY43" fmla="*/ 1600225 h 1914913"/>
              <a:gd name="connsiteX44" fmla="*/ 1580600 w 1997598"/>
              <a:gd name="connsiteY44" fmla="*/ 1038154 h 1914913"/>
              <a:gd name="connsiteX45" fmla="*/ 1018529 w 1997598"/>
              <a:gd name="connsiteY45" fmla="*/ 476083 h 1914913"/>
              <a:gd name="connsiteX46" fmla="*/ 664325 w 1997598"/>
              <a:gd name="connsiteY46" fmla="*/ 0 h 1914913"/>
              <a:gd name="connsiteX47" fmla="*/ 1314151 w 1997598"/>
              <a:gd name="connsiteY47" fmla="*/ 0 h 1914913"/>
              <a:gd name="connsiteX48" fmla="*/ 1997478 w 1997598"/>
              <a:gd name="connsiteY48" fmla="*/ 1091952 h 1914913"/>
              <a:gd name="connsiteX49" fmla="*/ 1568718 w 1997598"/>
              <a:gd name="connsiteY49" fmla="*/ 1914913 h 1914913"/>
              <a:gd name="connsiteX50" fmla="*/ 429850 w 1997598"/>
              <a:gd name="connsiteY50" fmla="*/ 1908217 h 1914913"/>
              <a:gd name="connsiteX51" fmla="*/ 1100 w 1997598"/>
              <a:gd name="connsiteY51" fmla="*/ 1085257 h 1914913"/>
              <a:gd name="connsiteX52" fmla="*/ 664325 w 1997598"/>
              <a:gd name="connsiteY52" fmla="*/ 0 h 1914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997598" h="1914913">
                <a:moveTo>
                  <a:pt x="1038471" y="1091169"/>
                </a:moveTo>
                <a:cubicBezTo>
                  <a:pt x="1059481" y="1097239"/>
                  <a:pt x="1074537" y="1105992"/>
                  <a:pt x="1083642" y="1117431"/>
                </a:cubicBezTo>
                <a:cubicBezTo>
                  <a:pt x="1092981" y="1128637"/>
                  <a:pt x="1097649" y="1142058"/>
                  <a:pt x="1097649" y="1157699"/>
                </a:cubicBezTo>
                <a:cubicBezTo>
                  <a:pt x="1097649" y="1175207"/>
                  <a:pt x="1092164" y="1190500"/>
                  <a:pt x="1081191" y="1203573"/>
                </a:cubicBezTo>
                <a:cubicBezTo>
                  <a:pt x="1070218" y="1216410"/>
                  <a:pt x="1055979" y="1224465"/>
                  <a:pt x="1038471" y="1227735"/>
                </a:cubicBezTo>
                <a:close/>
                <a:moveTo>
                  <a:pt x="987696" y="855154"/>
                </a:moveTo>
                <a:lnTo>
                  <a:pt x="987696" y="976313"/>
                </a:lnTo>
                <a:cubicBezTo>
                  <a:pt x="972522" y="969778"/>
                  <a:pt x="961201" y="961257"/>
                  <a:pt x="953730" y="950749"/>
                </a:cubicBezTo>
                <a:cubicBezTo>
                  <a:pt x="946260" y="940013"/>
                  <a:pt x="942524" y="928456"/>
                  <a:pt x="942524" y="916084"/>
                </a:cubicBezTo>
                <a:cubicBezTo>
                  <a:pt x="942524" y="902545"/>
                  <a:pt x="946611" y="890170"/>
                  <a:pt x="954780" y="878964"/>
                </a:cubicBezTo>
                <a:cubicBezTo>
                  <a:pt x="962951" y="867757"/>
                  <a:pt x="973923" y="859821"/>
                  <a:pt x="987696" y="855154"/>
                </a:cubicBezTo>
                <a:close/>
                <a:moveTo>
                  <a:pt x="987696" y="744151"/>
                </a:moveTo>
                <a:lnTo>
                  <a:pt x="987696" y="778816"/>
                </a:lnTo>
                <a:cubicBezTo>
                  <a:pt x="947543" y="782784"/>
                  <a:pt x="915327" y="797844"/>
                  <a:pt x="891050" y="823987"/>
                </a:cubicBezTo>
                <a:cubicBezTo>
                  <a:pt x="867004" y="849902"/>
                  <a:pt x="854984" y="882000"/>
                  <a:pt x="854984" y="920285"/>
                </a:cubicBezTo>
                <a:cubicBezTo>
                  <a:pt x="854984" y="958102"/>
                  <a:pt x="865606" y="990318"/>
                  <a:pt x="886849" y="1016931"/>
                </a:cubicBezTo>
                <a:cubicBezTo>
                  <a:pt x="908326" y="1043312"/>
                  <a:pt x="941940" y="1063040"/>
                  <a:pt x="987696" y="1076109"/>
                </a:cubicBezTo>
                <a:lnTo>
                  <a:pt x="987696" y="1222831"/>
                </a:lnTo>
                <a:cubicBezTo>
                  <a:pt x="975088" y="1216762"/>
                  <a:pt x="963653" y="1206958"/>
                  <a:pt x="953379" y="1193418"/>
                </a:cubicBezTo>
                <a:cubicBezTo>
                  <a:pt x="943109" y="1179878"/>
                  <a:pt x="936104" y="1163768"/>
                  <a:pt x="932368" y="1145096"/>
                </a:cubicBezTo>
                <a:lnTo>
                  <a:pt x="840974" y="1154900"/>
                </a:lnTo>
                <a:cubicBezTo>
                  <a:pt x="847979" y="1200889"/>
                  <a:pt x="864085" y="1236490"/>
                  <a:pt x="889297" y="1261700"/>
                </a:cubicBezTo>
                <a:cubicBezTo>
                  <a:pt x="914509" y="1286912"/>
                  <a:pt x="947310" y="1301968"/>
                  <a:pt x="987696" y="1306873"/>
                </a:cubicBezTo>
                <a:lnTo>
                  <a:pt x="987696" y="1370603"/>
                </a:lnTo>
                <a:lnTo>
                  <a:pt x="1038471" y="1370603"/>
                </a:lnTo>
                <a:lnTo>
                  <a:pt x="1038471" y="1305120"/>
                </a:lnTo>
                <a:cubicBezTo>
                  <a:pt x="1083994" y="1298585"/>
                  <a:pt x="1119476" y="1280844"/>
                  <a:pt x="1144921" y="1251896"/>
                </a:cubicBezTo>
                <a:cubicBezTo>
                  <a:pt x="1170602" y="1222949"/>
                  <a:pt x="1183440" y="1187349"/>
                  <a:pt x="1183440" y="1145096"/>
                </a:cubicBezTo>
                <a:cubicBezTo>
                  <a:pt x="1183440" y="1107275"/>
                  <a:pt x="1173288" y="1076342"/>
                  <a:pt x="1152976" y="1052299"/>
                </a:cubicBezTo>
                <a:cubicBezTo>
                  <a:pt x="1132665" y="1028019"/>
                  <a:pt x="1094497" y="1008296"/>
                  <a:pt x="1038471" y="993121"/>
                </a:cubicBezTo>
                <a:lnTo>
                  <a:pt x="1038471" y="856204"/>
                </a:lnTo>
                <a:cubicBezTo>
                  <a:pt x="1061116" y="866009"/>
                  <a:pt x="1075122" y="884686"/>
                  <a:pt x="1080492" y="912230"/>
                </a:cubicBezTo>
                <a:lnTo>
                  <a:pt x="1169083" y="900677"/>
                </a:lnTo>
                <a:cubicBezTo>
                  <a:pt x="1163013" y="865657"/>
                  <a:pt x="1149008" y="837760"/>
                  <a:pt x="1127065" y="816987"/>
                </a:cubicBezTo>
                <a:cubicBezTo>
                  <a:pt x="1105119" y="795976"/>
                  <a:pt x="1075587" y="783254"/>
                  <a:pt x="1038471" y="778816"/>
                </a:cubicBezTo>
                <a:lnTo>
                  <a:pt x="1038471" y="744151"/>
                </a:lnTo>
                <a:close/>
                <a:moveTo>
                  <a:pt x="1018529" y="568308"/>
                </a:moveTo>
                <a:cubicBezTo>
                  <a:pt x="1278018" y="568308"/>
                  <a:pt x="1488375" y="778665"/>
                  <a:pt x="1488375" y="1038154"/>
                </a:cubicBezTo>
                <a:cubicBezTo>
                  <a:pt x="1488375" y="1297643"/>
                  <a:pt x="1278018" y="1508000"/>
                  <a:pt x="1018529" y="1508000"/>
                </a:cubicBezTo>
                <a:cubicBezTo>
                  <a:pt x="759040" y="1508000"/>
                  <a:pt x="548683" y="1297643"/>
                  <a:pt x="548683" y="1038154"/>
                </a:cubicBezTo>
                <a:cubicBezTo>
                  <a:pt x="548683" y="778665"/>
                  <a:pt x="759040" y="568308"/>
                  <a:pt x="1018529" y="568308"/>
                </a:cubicBezTo>
                <a:close/>
                <a:moveTo>
                  <a:pt x="1018529" y="476083"/>
                </a:moveTo>
                <a:cubicBezTo>
                  <a:pt x="708106" y="476083"/>
                  <a:pt x="456458" y="727731"/>
                  <a:pt x="456458" y="1038154"/>
                </a:cubicBezTo>
                <a:cubicBezTo>
                  <a:pt x="456458" y="1348577"/>
                  <a:pt x="708106" y="1600225"/>
                  <a:pt x="1018529" y="1600225"/>
                </a:cubicBezTo>
                <a:cubicBezTo>
                  <a:pt x="1328952" y="1600225"/>
                  <a:pt x="1580600" y="1348577"/>
                  <a:pt x="1580600" y="1038154"/>
                </a:cubicBezTo>
                <a:cubicBezTo>
                  <a:pt x="1580600" y="727731"/>
                  <a:pt x="1328952" y="476083"/>
                  <a:pt x="1018529" y="476083"/>
                </a:cubicBezTo>
                <a:close/>
                <a:moveTo>
                  <a:pt x="664325" y="0"/>
                </a:moveTo>
                <a:lnTo>
                  <a:pt x="1314151" y="0"/>
                </a:lnTo>
                <a:cubicBezTo>
                  <a:pt x="1314151" y="0"/>
                  <a:pt x="2008098" y="459576"/>
                  <a:pt x="1997478" y="1091952"/>
                </a:cubicBezTo>
                <a:cubicBezTo>
                  <a:pt x="1985742" y="1790821"/>
                  <a:pt x="1568718" y="1914913"/>
                  <a:pt x="1568718" y="1914913"/>
                </a:cubicBezTo>
                <a:lnTo>
                  <a:pt x="429850" y="1908217"/>
                </a:lnTo>
                <a:cubicBezTo>
                  <a:pt x="429850" y="1908217"/>
                  <a:pt x="-25234" y="1697077"/>
                  <a:pt x="1100" y="1085257"/>
                </a:cubicBezTo>
                <a:cubicBezTo>
                  <a:pt x="27107" y="481032"/>
                  <a:pt x="664325" y="0"/>
                  <a:pt x="664325"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6" name="Freeform: Shape 35">
            <a:extLst>
              <a:ext uri="{FF2B5EF4-FFF2-40B4-BE49-F238E27FC236}">
                <a16:creationId xmlns:a16="http://schemas.microsoft.com/office/drawing/2014/main" id="{4383263E-9885-DB56-F275-ECFF032F2813}"/>
              </a:ext>
            </a:extLst>
          </xdr:cNvPr>
          <xdr:cNvSpPr/>
        </xdr:nvSpPr>
        <xdr:spPr>
          <a:xfrm rot="15043660" flipV="1">
            <a:off x="678904" y="943653"/>
            <a:ext cx="730416" cy="1146531"/>
          </a:xfrm>
          <a:custGeom>
            <a:avLst/>
            <a:gdLst>
              <a:gd name="connsiteX0" fmla="*/ 716588 w 730416"/>
              <a:gd name="connsiteY0" fmla="*/ 511011 h 1146531"/>
              <a:gd name="connsiteX1" fmla="*/ 409782 w 730416"/>
              <a:gd name="connsiteY1" fmla="*/ 335484 h 1146531"/>
              <a:gd name="connsiteX2" fmla="*/ 313760 w 730416"/>
              <a:gd name="connsiteY2" fmla="*/ 0 h 1146531"/>
              <a:gd name="connsiteX3" fmla="*/ 0 w 730416"/>
              <a:gd name="connsiteY3" fmla="*/ 421987 h 1146531"/>
              <a:gd name="connsiteX4" fmla="*/ 18807 w 730416"/>
              <a:gd name="connsiteY4" fmla="*/ 472206 h 1146531"/>
              <a:gd name="connsiteX5" fmla="*/ 209996 w 730416"/>
              <a:gd name="connsiteY5" fmla="*/ 348997 h 1146531"/>
              <a:gd name="connsiteX6" fmla="*/ 272267 w 730416"/>
              <a:gd name="connsiteY6" fmla="*/ 360214 h 1146531"/>
              <a:gd name="connsiteX7" fmla="*/ 272266 w 730416"/>
              <a:gd name="connsiteY7" fmla="*/ 360214 h 1146531"/>
              <a:gd name="connsiteX8" fmla="*/ 260426 w 730416"/>
              <a:gd name="connsiteY8" fmla="*/ 419191 h 1146531"/>
              <a:gd name="connsiteX9" fmla="*/ 49788 w 730416"/>
              <a:gd name="connsiteY9" fmla="*/ 554931 h 1146531"/>
              <a:gd name="connsiteX10" fmla="*/ 93126 w 730416"/>
              <a:gd name="connsiteY10" fmla="*/ 670656 h 1146531"/>
              <a:gd name="connsiteX11" fmla="*/ 148370 w 730416"/>
              <a:gd name="connsiteY11" fmla="*/ 652362 h 1146531"/>
              <a:gd name="connsiteX12" fmla="*/ 205474 w 730416"/>
              <a:gd name="connsiteY12" fmla="*/ 678423 h 1146531"/>
              <a:gd name="connsiteX13" fmla="*/ 205473 w 730416"/>
              <a:gd name="connsiteY13" fmla="*/ 678422 h 1146531"/>
              <a:gd name="connsiteX14" fmla="*/ 177957 w 730416"/>
              <a:gd name="connsiteY14" fmla="*/ 732505 h 1146531"/>
              <a:gd name="connsiteX15" fmla="*/ 123093 w 730416"/>
              <a:gd name="connsiteY15" fmla="*/ 750672 h 1146531"/>
              <a:gd name="connsiteX16" fmla="*/ 162028 w 730416"/>
              <a:gd name="connsiteY16" fmla="*/ 854640 h 1146531"/>
              <a:gd name="connsiteX17" fmla="*/ 300808 w 730416"/>
              <a:gd name="connsiteY17" fmla="*/ 854640 h 1146531"/>
              <a:gd name="connsiteX18" fmla="*/ 345630 w 730416"/>
              <a:gd name="connsiteY18" fmla="*/ 897090 h 1146531"/>
              <a:gd name="connsiteX19" fmla="*/ 345629 w 730416"/>
              <a:gd name="connsiteY19" fmla="*/ 897090 h 1146531"/>
              <a:gd name="connsiteX20" fmla="*/ 300807 w 730416"/>
              <a:gd name="connsiteY20" fmla="*/ 939540 h 1146531"/>
              <a:gd name="connsiteX21" fmla="*/ 193823 w 730416"/>
              <a:gd name="connsiteY21" fmla="*/ 939540 h 1146531"/>
              <a:gd name="connsiteX22" fmla="*/ 213858 w 730416"/>
              <a:gd name="connsiteY22" fmla="*/ 993037 h 1146531"/>
              <a:gd name="connsiteX23" fmla="*/ 728835 w 730416"/>
              <a:gd name="connsiteY23" fmla="*/ 1146531 h 1146531"/>
              <a:gd name="connsiteX24" fmla="*/ 583838 w 730416"/>
              <a:gd name="connsiteY24" fmla="*/ 792704 h 1146531"/>
              <a:gd name="connsiteX25" fmla="*/ 716588 w 730416"/>
              <a:gd name="connsiteY25" fmla="*/ 511011 h 1146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730416" h="1146531">
                <a:moveTo>
                  <a:pt x="716588" y="511011"/>
                </a:moveTo>
                <a:cubicBezTo>
                  <a:pt x="680716" y="393596"/>
                  <a:pt x="548708" y="304346"/>
                  <a:pt x="409782" y="335484"/>
                </a:cubicBezTo>
                <a:cubicBezTo>
                  <a:pt x="486583" y="165966"/>
                  <a:pt x="385952" y="81473"/>
                  <a:pt x="313760" y="0"/>
                </a:cubicBezTo>
                <a:lnTo>
                  <a:pt x="0" y="421987"/>
                </a:lnTo>
                <a:lnTo>
                  <a:pt x="18807" y="472206"/>
                </a:lnTo>
                <a:lnTo>
                  <a:pt x="209996" y="348997"/>
                </a:lnTo>
                <a:cubicBezTo>
                  <a:pt x="230463" y="335809"/>
                  <a:pt x="258342" y="340831"/>
                  <a:pt x="272267" y="360214"/>
                </a:cubicBezTo>
                <a:lnTo>
                  <a:pt x="272266" y="360214"/>
                </a:lnTo>
                <a:cubicBezTo>
                  <a:pt x="286194" y="379595"/>
                  <a:pt x="280891" y="406002"/>
                  <a:pt x="260426" y="419191"/>
                </a:cubicBezTo>
                <a:lnTo>
                  <a:pt x="49788" y="554931"/>
                </a:lnTo>
                <a:lnTo>
                  <a:pt x="93126" y="670656"/>
                </a:lnTo>
                <a:lnTo>
                  <a:pt x="148370" y="652362"/>
                </a:lnTo>
                <a:cubicBezTo>
                  <a:pt x="171737" y="644624"/>
                  <a:pt x="197303" y="656291"/>
                  <a:pt x="205474" y="678423"/>
                </a:cubicBezTo>
                <a:lnTo>
                  <a:pt x="205473" y="678422"/>
                </a:lnTo>
                <a:cubicBezTo>
                  <a:pt x="213644" y="700552"/>
                  <a:pt x="201323" y="724767"/>
                  <a:pt x="177957" y="732505"/>
                </a:cubicBezTo>
                <a:lnTo>
                  <a:pt x="123093" y="750672"/>
                </a:lnTo>
                <a:lnTo>
                  <a:pt x="162028" y="854640"/>
                </a:lnTo>
                <a:lnTo>
                  <a:pt x="300808" y="854640"/>
                </a:lnTo>
                <a:cubicBezTo>
                  <a:pt x="325563" y="854641"/>
                  <a:pt x="345630" y="873646"/>
                  <a:pt x="345630" y="897090"/>
                </a:cubicBezTo>
                <a:lnTo>
                  <a:pt x="345629" y="897090"/>
                </a:lnTo>
                <a:cubicBezTo>
                  <a:pt x="345629" y="920534"/>
                  <a:pt x="325560" y="939540"/>
                  <a:pt x="300807" y="939540"/>
                </a:cubicBezTo>
                <a:lnTo>
                  <a:pt x="193823" y="939540"/>
                </a:lnTo>
                <a:lnTo>
                  <a:pt x="213858" y="993037"/>
                </a:lnTo>
                <a:lnTo>
                  <a:pt x="728835" y="1146531"/>
                </a:lnTo>
                <a:cubicBezTo>
                  <a:pt x="738744" y="1018136"/>
                  <a:pt x="703479" y="913568"/>
                  <a:pt x="583838" y="792704"/>
                </a:cubicBezTo>
                <a:cubicBezTo>
                  <a:pt x="714230" y="710695"/>
                  <a:pt x="744487" y="602333"/>
                  <a:pt x="716588" y="511011"/>
                </a:cubicBezTo>
                <a:close/>
              </a:path>
            </a:pathLst>
          </a:custGeom>
          <a:grpFill/>
          <a:ln w="6350">
            <a:solidFill>
              <a:schemeClr val="tx1">
                <a:lumMod val="85000"/>
                <a:lumOff val="15000"/>
                <a:alpha val="5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41DC44DC-7A7D-5B10-61C2-960A4A37F4C1}"/>
              </a:ext>
            </a:extLst>
          </xdr:cNvPr>
          <xdr:cNvSpPr/>
        </xdr:nvSpPr>
        <xdr:spPr>
          <a:xfrm>
            <a:off x="1066684" y="0"/>
            <a:ext cx="1014942" cy="1014942"/>
          </a:xfrm>
          <a:custGeom>
            <a:avLst/>
            <a:gdLst>
              <a:gd name="connsiteX0" fmla="*/ 529764 w 1014942"/>
              <a:gd name="connsiteY0" fmla="*/ 520172 h 1014942"/>
              <a:gd name="connsiteX1" fmla="*/ 568161 w 1014942"/>
              <a:gd name="connsiteY1" fmla="*/ 542495 h 1014942"/>
              <a:gd name="connsiteX2" fmla="*/ 580067 w 1014942"/>
              <a:gd name="connsiteY2" fmla="*/ 576724 h 1014942"/>
              <a:gd name="connsiteX3" fmla="*/ 566077 w 1014942"/>
              <a:gd name="connsiteY3" fmla="*/ 615719 h 1014942"/>
              <a:gd name="connsiteX4" fmla="*/ 529764 w 1014942"/>
              <a:gd name="connsiteY4" fmla="*/ 636257 h 1014942"/>
              <a:gd name="connsiteX5" fmla="*/ 486603 w 1014942"/>
              <a:gd name="connsiteY5" fmla="*/ 319551 h 1014942"/>
              <a:gd name="connsiteX6" fmla="*/ 486603 w 1014942"/>
              <a:gd name="connsiteY6" fmla="*/ 422540 h 1014942"/>
              <a:gd name="connsiteX7" fmla="*/ 457731 w 1014942"/>
              <a:gd name="connsiteY7" fmla="*/ 400810 h 1014942"/>
              <a:gd name="connsiteX8" fmla="*/ 448206 w 1014942"/>
              <a:gd name="connsiteY8" fmla="*/ 371344 h 1014942"/>
              <a:gd name="connsiteX9" fmla="*/ 458624 w 1014942"/>
              <a:gd name="connsiteY9" fmla="*/ 339790 h 1014942"/>
              <a:gd name="connsiteX10" fmla="*/ 486603 w 1014942"/>
              <a:gd name="connsiteY10" fmla="*/ 319551 h 1014942"/>
              <a:gd name="connsiteX11" fmla="*/ 486603 w 1014942"/>
              <a:gd name="connsiteY11" fmla="*/ 225195 h 1014942"/>
              <a:gd name="connsiteX12" fmla="*/ 486603 w 1014942"/>
              <a:gd name="connsiteY12" fmla="*/ 254661 h 1014942"/>
              <a:gd name="connsiteX13" fmla="*/ 404451 w 1014942"/>
              <a:gd name="connsiteY13" fmla="*/ 293058 h 1014942"/>
              <a:gd name="connsiteX14" fmla="*/ 373794 w 1014942"/>
              <a:gd name="connsiteY14" fmla="*/ 374915 h 1014942"/>
              <a:gd name="connsiteX15" fmla="*/ 400880 w 1014942"/>
              <a:gd name="connsiteY15" fmla="*/ 457067 h 1014942"/>
              <a:gd name="connsiteX16" fmla="*/ 486603 w 1014942"/>
              <a:gd name="connsiteY16" fmla="*/ 507370 h 1014942"/>
              <a:gd name="connsiteX17" fmla="*/ 486603 w 1014942"/>
              <a:gd name="connsiteY17" fmla="*/ 632088 h 1014942"/>
              <a:gd name="connsiteX18" fmla="*/ 457433 w 1014942"/>
              <a:gd name="connsiteY18" fmla="*/ 607087 h 1014942"/>
              <a:gd name="connsiteX19" fmla="*/ 439573 w 1014942"/>
              <a:gd name="connsiteY19" fmla="*/ 566011 h 1014942"/>
              <a:gd name="connsiteX20" fmla="*/ 361885 w 1014942"/>
              <a:gd name="connsiteY20" fmla="*/ 574344 h 1014942"/>
              <a:gd name="connsiteX21" fmla="*/ 402961 w 1014942"/>
              <a:gd name="connsiteY21" fmla="*/ 665129 h 1014942"/>
              <a:gd name="connsiteX22" fmla="*/ 486603 w 1014942"/>
              <a:gd name="connsiteY22" fmla="*/ 703527 h 1014942"/>
              <a:gd name="connsiteX23" fmla="*/ 486603 w 1014942"/>
              <a:gd name="connsiteY23" fmla="*/ 757700 h 1014942"/>
              <a:gd name="connsiteX24" fmla="*/ 529764 w 1014942"/>
              <a:gd name="connsiteY24" fmla="*/ 757700 h 1014942"/>
              <a:gd name="connsiteX25" fmla="*/ 529764 w 1014942"/>
              <a:gd name="connsiteY25" fmla="*/ 702036 h 1014942"/>
              <a:gd name="connsiteX26" fmla="*/ 620250 w 1014942"/>
              <a:gd name="connsiteY26" fmla="*/ 656795 h 1014942"/>
              <a:gd name="connsiteX27" fmla="*/ 652992 w 1014942"/>
              <a:gd name="connsiteY27" fmla="*/ 566011 h 1014942"/>
              <a:gd name="connsiteX28" fmla="*/ 627097 w 1014942"/>
              <a:gd name="connsiteY28" fmla="*/ 487131 h 1014942"/>
              <a:gd name="connsiteX29" fmla="*/ 529764 w 1014942"/>
              <a:gd name="connsiteY29" fmla="*/ 436828 h 1014942"/>
              <a:gd name="connsiteX30" fmla="*/ 529764 w 1014942"/>
              <a:gd name="connsiteY30" fmla="*/ 320444 h 1014942"/>
              <a:gd name="connsiteX31" fmla="*/ 565483 w 1014942"/>
              <a:gd name="connsiteY31" fmla="*/ 368068 h 1014942"/>
              <a:gd name="connsiteX32" fmla="*/ 640788 w 1014942"/>
              <a:gd name="connsiteY32" fmla="*/ 358247 h 1014942"/>
              <a:gd name="connsiteX33" fmla="*/ 605072 w 1014942"/>
              <a:gd name="connsiteY33" fmla="*/ 287107 h 1014942"/>
              <a:gd name="connsiteX34" fmla="*/ 529764 w 1014942"/>
              <a:gd name="connsiteY34" fmla="*/ 254661 h 1014942"/>
              <a:gd name="connsiteX35" fmla="*/ 529764 w 1014942"/>
              <a:gd name="connsiteY35" fmla="*/ 225195 h 1014942"/>
              <a:gd name="connsiteX36" fmla="*/ 507471 w 1014942"/>
              <a:gd name="connsiteY36" fmla="*/ 0 h 1014942"/>
              <a:gd name="connsiteX37" fmla="*/ 1014942 w 1014942"/>
              <a:gd name="connsiteY37" fmla="*/ 507471 h 1014942"/>
              <a:gd name="connsiteX38" fmla="*/ 507471 w 1014942"/>
              <a:gd name="connsiteY38" fmla="*/ 1014942 h 1014942"/>
              <a:gd name="connsiteX39" fmla="*/ 0 w 1014942"/>
              <a:gd name="connsiteY39" fmla="*/ 507471 h 1014942"/>
              <a:gd name="connsiteX40" fmla="*/ 507471 w 1014942"/>
              <a:gd name="connsiteY40" fmla="*/ 0 h 10149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1014942" h="1014942">
                <a:moveTo>
                  <a:pt x="529764" y="520172"/>
                </a:moveTo>
                <a:cubicBezTo>
                  <a:pt x="547623" y="525330"/>
                  <a:pt x="560421" y="532772"/>
                  <a:pt x="568161" y="542495"/>
                </a:cubicBezTo>
                <a:cubicBezTo>
                  <a:pt x="576099" y="552021"/>
                  <a:pt x="580067" y="563429"/>
                  <a:pt x="580067" y="576724"/>
                </a:cubicBezTo>
                <a:cubicBezTo>
                  <a:pt x="580067" y="591607"/>
                  <a:pt x="575405" y="604606"/>
                  <a:pt x="566077" y="615719"/>
                </a:cubicBezTo>
                <a:cubicBezTo>
                  <a:pt x="556750" y="626631"/>
                  <a:pt x="544646" y="633478"/>
                  <a:pt x="529764" y="636257"/>
                </a:cubicBezTo>
                <a:close/>
                <a:moveTo>
                  <a:pt x="486603" y="319551"/>
                </a:moveTo>
                <a:lnTo>
                  <a:pt x="486603" y="422540"/>
                </a:lnTo>
                <a:cubicBezTo>
                  <a:pt x="473705" y="416985"/>
                  <a:pt x="464082" y="409742"/>
                  <a:pt x="457731" y="400810"/>
                </a:cubicBezTo>
                <a:cubicBezTo>
                  <a:pt x="451381" y="391684"/>
                  <a:pt x="448206" y="381860"/>
                  <a:pt x="448206" y="371344"/>
                </a:cubicBezTo>
                <a:cubicBezTo>
                  <a:pt x="448206" y="359835"/>
                  <a:pt x="451680" y="349316"/>
                  <a:pt x="458624" y="339790"/>
                </a:cubicBezTo>
                <a:cubicBezTo>
                  <a:pt x="465569" y="330264"/>
                  <a:pt x="474896" y="323518"/>
                  <a:pt x="486603" y="319551"/>
                </a:cubicBezTo>
                <a:close/>
                <a:moveTo>
                  <a:pt x="486603" y="225195"/>
                </a:moveTo>
                <a:lnTo>
                  <a:pt x="486603" y="254661"/>
                </a:lnTo>
                <a:cubicBezTo>
                  <a:pt x="452472" y="258034"/>
                  <a:pt x="425087" y="270835"/>
                  <a:pt x="404451" y="293058"/>
                </a:cubicBezTo>
                <a:cubicBezTo>
                  <a:pt x="384011" y="315087"/>
                  <a:pt x="373794" y="342371"/>
                  <a:pt x="373794" y="374915"/>
                </a:cubicBezTo>
                <a:cubicBezTo>
                  <a:pt x="373794" y="407060"/>
                  <a:pt x="382823" y="434445"/>
                  <a:pt x="400880" y="457067"/>
                </a:cubicBezTo>
                <a:cubicBezTo>
                  <a:pt x="419136" y="479492"/>
                  <a:pt x="447709" y="496260"/>
                  <a:pt x="486603" y="507370"/>
                </a:cubicBezTo>
                <a:lnTo>
                  <a:pt x="486603" y="632088"/>
                </a:lnTo>
                <a:cubicBezTo>
                  <a:pt x="475886" y="626930"/>
                  <a:pt x="466166" y="618596"/>
                  <a:pt x="457433" y="607087"/>
                </a:cubicBezTo>
                <a:cubicBezTo>
                  <a:pt x="448703" y="595577"/>
                  <a:pt x="442748" y="581883"/>
                  <a:pt x="439573" y="566011"/>
                </a:cubicBezTo>
                <a:lnTo>
                  <a:pt x="361885" y="574344"/>
                </a:lnTo>
                <a:cubicBezTo>
                  <a:pt x="367839" y="613437"/>
                  <a:pt x="381530" y="643698"/>
                  <a:pt x="402961" y="665129"/>
                </a:cubicBezTo>
                <a:cubicBezTo>
                  <a:pt x="424392" y="686560"/>
                  <a:pt x="452274" y="699358"/>
                  <a:pt x="486603" y="703527"/>
                </a:cubicBezTo>
                <a:lnTo>
                  <a:pt x="486603" y="757700"/>
                </a:lnTo>
                <a:lnTo>
                  <a:pt x="529764" y="757700"/>
                </a:lnTo>
                <a:lnTo>
                  <a:pt x="529764" y="702036"/>
                </a:lnTo>
                <a:cubicBezTo>
                  <a:pt x="568460" y="696482"/>
                  <a:pt x="598621" y="681401"/>
                  <a:pt x="620250" y="656795"/>
                </a:cubicBezTo>
                <a:cubicBezTo>
                  <a:pt x="642080" y="632189"/>
                  <a:pt x="652992" y="601928"/>
                  <a:pt x="652992" y="566011"/>
                </a:cubicBezTo>
                <a:cubicBezTo>
                  <a:pt x="652992" y="533862"/>
                  <a:pt x="644363" y="507568"/>
                  <a:pt x="627097" y="487131"/>
                </a:cubicBezTo>
                <a:cubicBezTo>
                  <a:pt x="609832" y="466492"/>
                  <a:pt x="577388" y="449727"/>
                  <a:pt x="529764" y="436828"/>
                </a:cubicBezTo>
                <a:lnTo>
                  <a:pt x="529764" y="320444"/>
                </a:lnTo>
                <a:cubicBezTo>
                  <a:pt x="549013" y="328778"/>
                  <a:pt x="560918" y="344653"/>
                  <a:pt x="565483" y="368068"/>
                </a:cubicBezTo>
                <a:lnTo>
                  <a:pt x="640788" y="358247"/>
                </a:lnTo>
                <a:cubicBezTo>
                  <a:pt x="635629" y="328479"/>
                  <a:pt x="623724" y="304766"/>
                  <a:pt x="605072" y="287107"/>
                </a:cubicBezTo>
                <a:cubicBezTo>
                  <a:pt x="586417" y="269248"/>
                  <a:pt x="561314" y="258433"/>
                  <a:pt x="529764" y="254661"/>
                </a:cubicBezTo>
                <a:lnTo>
                  <a:pt x="529764" y="225195"/>
                </a:lnTo>
                <a:close/>
                <a:moveTo>
                  <a:pt x="507471" y="0"/>
                </a:moveTo>
                <a:cubicBezTo>
                  <a:pt x="787739" y="0"/>
                  <a:pt x="1014942" y="227203"/>
                  <a:pt x="1014942" y="507471"/>
                </a:cubicBezTo>
                <a:cubicBezTo>
                  <a:pt x="1014942" y="787739"/>
                  <a:pt x="787739" y="1014942"/>
                  <a:pt x="507471" y="1014942"/>
                </a:cubicBezTo>
                <a:cubicBezTo>
                  <a:pt x="227203" y="1014942"/>
                  <a:pt x="0" y="787739"/>
                  <a:pt x="0" y="507471"/>
                </a:cubicBezTo>
                <a:cubicBezTo>
                  <a:pt x="0" y="227203"/>
                  <a:pt x="227203" y="0"/>
                  <a:pt x="507471" y="0"/>
                </a:cubicBez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8" name="Freeform: Shape 37">
            <a:extLst>
              <a:ext uri="{FF2B5EF4-FFF2-40B4-BE49-F238E27FC236}">
                <a16:creationId xmlns:a16="http://schemas.microsoft.com/office/drawing/2014/main" id="{A8A8B2FC-B40B-1393-F710-852BD6670821}"/>
              </a:ext>
            </a:extLst>
          </xdr:cNvPr>
          <xdr:cNvSpPr/>
        </xdr:nvSpPr>
        <xdr:spPr>
          <a:xfrm>
            <a:off x="3439631" y="1737986"/>
            <a:ext cx="305142" cy="2056672"/>
          </a:xfrm>
          <a:custGeom>
            <a:avLst/>
            <a:gdLst>
              <a:gd name="connsiteX0" fmla="*/ 294 w 274669"/>
              <a:gd name="connsiteY0" fmla="*/ 147 h 2056670"/>
              <a:gd name="connsiteX1" fmla="*/ 274963 w 274669"/>
              <a:gd name="connsiteY1" fmla="*/ 147 h 2056670"/>
              <a:gd name="connsiteX2" fmla="*/ 274963 w 274669"/>
              <a:gd name="connsiteY2" fmla="*/ 2056818 h 2056670"/>
              <a:gd name="connsiteX3" fmla="*/ 294 w 274669"/>
              <a:gd name="connsiteY3" fmla="*/ 2056818 h 2056670"/>
            </a:gdLst>
            <a:ahLst/>
            <a:cxnLst>
              <a:cxn ang="0">
                <a:pos x="connsiteX0" y="connsiteY0"/>
              </a:cxn>
              <a:cxn ang="0">
                <a:pos x="connsiteX1" y="connsiteY1"/>
              </a:cxn>
              <a:cxn ang="0">
                <a:pos x="connsiteX2" y="connsiteY2"/>
              </a:cxn>
              <a:cxn ang="0">
                <a:pos x="connsiteX3" y="connsiteY3"/>
              </a:cxn>
            </a:cxnLst>
            <a:rect l="l" t="t" r="r" b="b"/>
            <a:pathLst>
              <a:path w="274669" h="2056670">
                <a:moveTo>
                  <a:pt x="294" y="147"/>
                </a:moveTo>
                <a:lnTo>
                  <a:pt x="274963" y="147"/>
                </a:lnTo>
                <a:lnTo>
                  <a:pt x="274963" y="2056818"/>
                </a:lnTo>
                <a:lnTo>
                  <a:pt x="294" y="205681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39" name="Freeform: Shape 38">
            <a:extLst>
              <a:ext uri="{FF2B5EF4-FFF2-40B4-BE49-F238E27FC236}">
                <a16:creationId xmlns:a16="http://schemas.microsoft.com/office/drawing/2014/main" id="{4945A3C1-83CA-85AC-0942-13AA25C9D709}"/>
              </a:ext>
            </a:extLst>
          </xdr:cNvPr>
          <xdr:cNvSpPr/>
        </xdr:nvSpPr>
        <xdr:spPr>
          <a:xfrm>
            <a:off x="2890307" y="2173441"/>
            <a:ext cx="305142" cy="1621217"/>
          </a:xfrm>
          <a:custGeom>
            <a:avLst/>
            <a:gdLst>
              <a:gd name="connsiteX0" fmla="*/ 252 w 281368"/>
              <a:gd name="connsiteY0" fmla="*/ 163 h 1621217"/>
              <a:gd name="connsiteX1" fmla="*/ 281621 w 281368"/>
              <a:gd name="connsiteY1" fmla="*/ 163 h 1621217"/>
              <a:gd name="connsiteX2" fmla="*/ 281621 w 281368"/>
              <a:gd name="connsiteY2" fmla="*/ 1621381 h 1621217"/>
              <a:gd name="connsiteX3" fmla="*/ 252 w 281368"/>
              <a:gd name="connsiteY3" fmla="*/ 1621381 h 1621217"/>
            </a:gdLst>
            <a:ahLst/>
            <a:cxnLst>
              <a:cxn ang="0">
                <a:pos x="connsiteX0" y="connsiteY0"/>
              </a:cxn>
              <a:cxn ang="0">
                <a:pos x="connsiteX1" y="connsiteY1"/>
              </a:cxn>
              <a:cxn ang="0">
                <a:pos x="connsiteX2" y="connsiteY2"/>
              </a:cxn>
              <a:cxn ang="0">
                <a:pos x="connsiteX3" y="connsiteY3"/>
              </a:cxn>
            </a:cxnLst>
            <a:rect l="l" t="t" r="r" b="b"/>
            <a:pathLst>
              <a:path w="281368" h="1621217">
                <a:moveTo>
                  <a:pt x="252" y="163"/>
                </a:moveTo>
                <a:lnTo>
                  <a:pt x="281621" y="163"/>
                </a:lnTo>
                <a:lnTo>
                  <a:pt x="281621" y="1621381"/>
                </a:lnTo>
                <a:lnTo>
                  <a:pt x="252" y="162138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0" name="Freeform: Shape 39">
            <a:extLst>
              <a:ext uri="{FF2B5EF4-FFF2-40B4-BE49-F238E27FC236}">
                <a16:creationId xmlns:a16="http://schemas.microsoft.com/office/drawing/2014/main" id="{2EB4AF81-5EA3-47C3-3D56-0944F5CB1E05}"/>
              </a:ext>
            </a:extLst>
          </xdr:cNvPr>
          <xdr:cNvSpPr/>
        </xdr:nvSpPr>
        <xdr:spPr>
          <a:xfrm>
            <a:off x="2354373" y="2736176"/>
            <a:ext cx="305142" cy="1058482"/>
          </a:xfrm>
          <a:custGeom>
            <a:avLst/>
            <a:gdLst>
              <a:gd name="connsiteX0" fmla="*/ 211 w 281368"/>
              <a:gd name="connsiteY0" fmla="*/ 184 h 1058483"/>
              <a:gd name="connsiteX1" fmla="*/ 281580 w 281368"/>
              <a:gd name="connsiteY1" fmla="*/ 184 h 1058483"/>
              <a:gd name="connsiteX2" fmla="*/ 281580 w 281368"/>
              <a:gd name="connsiteY2" fmla="*/ 1058668 h 1058483"/>
              <a:gd name="connsiteX3" fmla="*/ 211 w 281368"/>
              <a:gd name="connsiteY3" fmla="*/ 1058668 h 1058483"/>
            </a:gdLst>
            <a:ahLst/>
            <a:cxnLst>
              <a:cxn ang="0">
                <a:pos x="connsiteX0" y="connsiteY0"/>
              </a:cxn>
              <a:cxn ang="0">
                <a:pos x="connsiteX1" y="connsiteY1"/>
              </a:cxn>
              <a:cxn ang="0">
                <a:pos x="connsiteX2" y="connsiteY2"/>
              </a:cxn>
              <a:cxn ang="0">
                <a:pos x="connsiteX3" y="connsiteY3"/>
              </a:cxn>
            </a:cxnLst>
            <a:rect l="l" t="t" r="r" b="b"/>
            <a:pathLst>
              <a:path w="281368" h="1058483">
                <a:moveTo>
                  <a:pt x="211" y="184"/>
                </a:moveTo>
                <a:lnTo>
                  <a:pt x="281580" y="184"/>
                </a:lnTo>
                <a:lnTo>
                  <a:pt x="281580" y="1058668"/>
                </a:lnTo>
                <a:lnTo>
                  <a:pt x="211" y="1058668"/>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41" name="Freeform: Shape 40">
            <a:extLst>
              <a:ext uri="{FF2B5EF4-FFF2-40B4-BE49-F238E27FC236}">
                <a16:creationId xmlns:a16="http://schemas.microsoft.com/office/drawing/2014/main" id="{77C5AFCA-2A9C-7527-E7AC-13C644BA802A}"/>
              </a:ext>
            </a:extLst>
          </xdr:cNvPr>
          <xdr:cNvSpPr/>
        </xdr:nvSpPr>
        <xdr:spPr>
          <a:xfrm>
            <a:off x="1844938" y="3097384"/>
            <a:ext cx="305142" cy="697274"/>
          </a:xfrm>
          <a:custGeom>
            <a:avLst/>
            <a:gdLst>
              <a:gd name="connsiteX0" fmla="*/ 171 w 275221"/>
              <a:gd name="connsiteY0" fmla="*/ 197 h 697273"/>
              <a:gd name="connsiteX1" fmla="*/ 275393 w 275221"/>
              <a:gd name="connsiteY1" fmla="*/ 197 h 697273"/>
              <a:gd name="connsiteX2" fmla="*/ 275393 w 275221"/>
              <a:gd name="connsiteY2" fmla="*/ 697471 h 697273"/>
              <a:gd name="connsiteX3" fmla="*/ 171 w 275221"/>
              <a:gd name="connsiteY3" fmla="*/ 697471 h 697273"/>
            </a:gdLst>
            <a:ahLst/>
            <a:cxnLst>
              <a:cxn ang="0">
                <a:pos x="connsiteX0" y="connsiteY0"/>
              </a:cxn>
              <a:cxn ang="0">
                <a:pos x="connsiteX1" y="connsiteY1"/>
              </a:cxn>
              <a:cxn ang="0">
                <a:pos x="connsiteX2" y="connsiteY2"/>
              </a:cxn>
              <a:cxn ang="0">
                <a:pos x="connsiteX3" y="connsiteY3"/>
              </a:cxn>
            </a:cxnLst>
            <a:rect l="l" t="t" r="r" b="b"/>
            <a:pathLst>
              <a:path w="275221" h="697273">
                <a:moveTo>
                  <a:pt x="171" y="197"/>
                </a:moveTo>
                <a:lnTo>
                  <a:pt x="275393" y="197"/>
                </a:lnTo>
                <a:lnTo>
                  <a:pt x="275393" y="697471"/>
                </a:lnTo>
                <a:lnTo>
                  <a:pt x="171" y="697471"/>
                </a:lnTo>
                <a:close/>
              </a:path>
            </a:pathLst>
          </a:custGeom>
          <a:grpFill/>
          <a:ln w="6350" cap="flat">
            <a:solidFill>
              <a:schemeClr val="tx1">
                <a:lumMod val="85000"/>
                <a:lumOff val="15000"/>
                <a:alpha val="58000"/>
              </a:schemeClr>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22</xdr:col>
      <xdr:colOff>224492</xdr:colOff>
      <xdr:row>8</xdr:row>
      <xdr:rowOff>97967</xdr:rowOff>
    </xdr:from>
    <xdr:to>
      <xdr:col>26</xdr:col>
      <xdr:colOff>314670</xdr:colOff>
      <xdr:row>17</xdr:row>
      <xdr:rowOff>65310</xdr:rowOff>
    </xdr:to>
    <xdr:grpSp>
      <xdr:nvGrpSpPr>
        <xdr:cNvPr id="42" name="Group 41">
          <a:extLst>
            <a:ext uri="{FF2B5EF4-FFF2-40B4-BE49-F238E27FC236}">
              <a16:creationId xmlns:a16="http://schemas.microsoft.com/office/drawing/2014/main" id="{32107831-D33B-441B-8C58-C95F1A3CBD12}"/>
            </a:ext>
          </a:extLst>
        </xdr:cNvPr>
        <xdr:cNvGrpSpPr/>
      </xdr:nvGrpSpPr>
      <xdr:grpSpPr>
        <a:xfrm>
          <a:off x="13287349" y="2497772"/>
          <a:ext cx="2465243" cy="1637311"/>
          <a:chOff x="6684884" y="1133961"/>
          <a:chExt cx="4632942" cy="2991773"/>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83A2DCD0-515D-19F2-1000-B675B25A179A}"/>
              </a:ext>
            </a:extLst>
          </xdr:cNvPr>
          <xdr:cNvSpPr/>
        </xdr:nvSpPr>
        <xdr:spPr>
          <a:xfrm>
            <a:off x="6684884" y="1133961"/>
            <a:ext cx="4632942" cy="2991773"/>
          </a:xfrm>
          <a:prstGeom prst="roundRect">
            <a:avLst>
              <a:gd name="adj" fmla="val 6897"/>
            </a:avLst>
          </a:prstGeom>
          <a:gradFill flip="none" rotWithShape="1">
            <a:gsLst>
              <a:gs pos="77000">
                <a:srgbClr val="2D3540"/>
              </a:gs>
              <a:gs pos="0">
                <a:schemeClr val="accent1">
                  <a:lumMod val="30000"/>
                  <a:lumOff val="7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4" name="Group 43">
            <a:extLst>
              <a:ext uri="{FF2B5EF4-FFF2-40B4-BE49-F238E27FC236}">
                <a16:creationId xmlns:a16="http://schemas.microsoft.com/office/drawing/2014/main" id="{4B9F6862-77E0-DD81-AD5B-BEC2F2CC9A17}"/>
              </a:ext>
            </a:extLst>
          </xdr:cNvPr>
          <xdr:cNvGrpSpPr/>
        </xdr:nvGrpSpPr>
        <xdr:grpSpPr>
          <a:xfrm>
            <a:off x="7138979" y="2378947"/>
            <a:ext cx="710550" cy="501799"/>
            <a:chOff x="2716066" y="2011251"/>
            <a:chExt cx="710550" cy="501799"/>
          </a:xfrm>
          <a:solidFill>
            <a:srgbClr val="FBF1BD"/>
          </a:solidFill>
        </xdr:grpSpPr>
        <xdr:sp macro="" textlink="">
          <xdr:nvSpPr>
            <xdr:cNvPr id="48" name="Freeform: Shape 47">
              <a:extLst>
                <a:ext uri="{FF2B5EF4-FFF2-40B4-BE49-F238E27FC236}">
                  <a16:creationId xmlns:a16="http://schemas.microsoft.com/office/drawing/2014/main" id="{8A50CB7A-BD23-8CDB-9C1E-2C281EC818D5}"/>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Freeform: Shape 48">
              <a:extLst>
                <a:ext uri="{FF2B5EF4-FFF2-40B4-BE49-F238E27FC236}">
                  <a16:creationId xmlns:a16="http://schemas.microsoft.com/office/drawing/2014/main" id="{E6ADC7F6-1D36-40CC-5C93-354254D1B9CE}"/>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Freeform: Shape 49">
              <a:extLst>
                <a:ext uri="{FF2B5EF4-FFF2-40B4-BE49-F238E27FC236}">
                  <a16:creationId xmlns:a16="http://schemas.microsoft.com/office/drawing/2014/main" id="{72A47AE0-B01E-1361-0518-1BBC980C03D1}"/>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1" name="Freeform: Shape 50">
              <a:extLst>
                <a:ext uri="{FF2B5EF4-FFF2-40B4-BE49-F238E27FC236}">
                  <a16:creationId xmlns:a16="http://schemas.microsoft.com/office/drawing/2014/main" id="{72F9BC12-4084-AB34-5F6B-5837E7C4FB8C}"/>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Freeform: Shape 51">
              <a:extLst>
                <a:ext uri="{FF2B5EF4-FFF2-40B4-BE49-F238E27FC236}">
                  <a16:creationId xmlns:a16="http://schemas.microsoft.com/office/drawing/2014/main" id="{1C702068-68AA-DB60-9BCF-BA98C1698F93}"/>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FB62B4D7-C38D-48CA-611C-847B50AF10C9}"/>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Rectangle: Rounded Corners 53">
              <a:extLst>
                <a:ext uri="{FF2B5EF4-FFF2-40B4-BE49-F238E27FC236}">
                  <a16:creationId xmlns:a16="http://schemas.microsoft.com/office/drawing/2014/main" id="{D9E352D1-D046-6E3A-0425-5FF9B64505A6}"/>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5" name="Oval 44">
            <a:extLst>
              <a:ext uri="{FF2B5EF4-FFF2-40B4-BE49-F238E27FC236}">
                <a16:creationId xmlns:a16="http://schemas.microsoft.com/office/drawing/2014/main" id="{9958EBCF-A046-BE85-74FD-957D5C6D8D07}"/>
              </a:ext>
            </a:extLst>
          </xdr:cNvPr>
          <xdr:cNvSpPr/>
        </xdr:nvSpPr>
        <xdr:spPr>
          <a:xfrm>
            <a:off x="10163787" y="1535610"/>
            <a:ext cx="504000" cy="50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Oval 45">
            <a:extLst>
              <a:ext uri="{FF2B5EF4-FFF2-40B4-BE49-F238E27FC236}">
                <a16:creationId xmlns:a16="http://schemas.microsoft.com/office/drawing/2014/main" id="{CF79A27E-4B51-E257-C30F-BE43FD54EBE9}"/>
              </a:ext>
            </a:extLst>
          </xdr:cNvPr>
          <xdr:cNvSpPr/>
        </xdr:nvSpPr>
        <xdr:spPr>
          <a:xfrm>
            <a:off x="10414983" y="1535610"/>
            <a:ext cx="505609" cy="50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TextBox 55">
            <a:extLst>
              <a:ext uri="{FF2B5EF4-FFF2-40B4-BE49-F238E27FC236}">
                <a16:creationId xmlns:a16="http://schemas.microsoft.com/office/drawing/2014/main" id="{698BCB01-1D8F-1E49-C3CC-6F68147C08D8}"/>
              </a:ext>
            </a:extLst>
          </xdr:cNvPr>
          <xdr:cNvSpPr txBox="1"/>
        </xdr:nvSpPr>
        <xdr:spPr>
          <a:xfrm>
            <a:off x="7227366" y="3183940"/>
            <a:ext cx="3547978" cy="70800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0">
                <a:solidFill>
                  <a:schemeClr val="bg1"/>
                </a:solidFill>
              </a:rPr>
              <a:t>1234 …. …. 5678</a:t>
            </a:r>
            <a:endParaRPr lang="ru-RU" sz="1800" b="0">
              <a:solidFill>
                <a:schemeClr val="bg1"/>
              </a:solidFill>
            </a:endParaRPr>
          </a:p>
        </xdr:txBody>
      </xdr:sp>
    </xdr:grpSp>
    <xdr:clientData/>
  </xdr:twoCellAnchor>
  <xdr:twoCellAnchor>
    <xdr:from>
      <xdr:col>23</xdr:col>
      <xdr:colOff>582038</xdr:colOff>
      <xdr:row>18</xdr:row>
      <xdr:rowOff>63650</xdr:rowOff>
    </xdr:from>
    <xdr:to>
      <xdr:col>26</xdr:col>
      <xdr:colOff>314670</xdr:colOff>
      <xdr:row>21</xdr:row>
      <xdr:rowOff>124610</xdr:rowOff>
    </xdr:to>
    <xdr:sp macro="" textlink="Processing!L1">
      <xdr:nvSpPr>
        <xdr:cNvPr id="55" name="TextBox 54">
          <a:extLst>
            <a:ext uri="{FF2B5EF4-FFF2-40B4-BE49-F238E27FC236}">
              <a16:creationId xmlns:a16="http://schemas.microsoft.com/office/drawing/2014/main" id="{6FDF6161-43A2-442D-8F17-6D00256509FB}"/>
            </a:ext>
          </a:extLst>
        </xdr:cNvPr>
        <xdr:cNvSpPr txBox="1"/>
      </xdr:nvSpPr>
      <xdr:spPr>
        <a:xfrm>
          <a:off x="14602838"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E44733-62DB-43FB-90F7-98A214224B2C}" type="TxLink">
            <a:rPr lang="en-US" sz="1800" b="0" i="0" u="none" strike="noStrike">
              <a:solidFill>
                <a:schemeClr val="tx1">
                  <a:lumMod val="65000"/>
                  <a:lumOff val="35000"/>
                </a:schemeClr>
              </a:solidFill>
              <a:latin typeface="Calibri"/>
              <a:ea typeface="+mn-ea"/>
              <a:cs typeface="Calibri"/>
            </a:rPr>
            <a:pPr marL="0" indent="0" algn="r"/>
            <a:t> $714.00 </a:t>
          </a:fld>
          <a:endParaRPr lang="ru-RU" sz="1800" b="0" i="0" u="none" strike="noStrike">
            <a:solidFill>
              <a:schemeClr val="tx1">
                <a:lumMod val="65000"/>
                <a:lumOff val="35000"/>
              </a:schemeClr>
            </a:solidFill>
            <a:latin typeface="Calibri"/>
            <a:ea typeface="+mn-ea"/>
            <a:cs typeface="Calibri"/>
          </a:endParaRPr>
        </a:p>
      </xdr:txBody>
    </xdr:sp>
    <xdr:clientData/>
  </xdr:twoCellAnchor>
  <xdr:twoCellAnchor>
    <xdr:from>
      <xdr:col>22</xdr:col>
      <xdr:colOff>224492</xdr:colOff>
      <xdr:row>18</xdr:row>
      <xdr:rowOff>63650</xdr:rowOff>
    </xdr:from>
    <xdr:to>
      <xdr:col>24</xdr:col>
      <xdr:colOff>566724</xdr:colOff>
      <xdr:row>21</xdr:row>
      <xdr:rowOff>124610</xdr:rowOff>
    </xdr:to>
    <xdr:sp macro="" textlink="Processing!K1">
      <xdr:nvSpPr>
        <xdr:cNvPr id="56" name="TextBox 55">
          <a:extLst>
            <a:ext uri="{FF2B5EF4-FFF2-40B4-BE49-F238E27FC236}">
              <a16:creationId xmlns:a16="http://schemas.microsoft.com/office/drawing/2014/main" id="{C06B9B5D-346A-40A4-B007-2E04086D8CEC}"/>
            </a:ext>
          </a:extLst>
        </xdr:cNvPr>
        <xdr:cNvSpPr txBox="1"/>
      </xdr:nvSpPr>
      <xdr:spPr>
        <a:xfrm>
          <a:off x="13635692" y="4277510"/>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12A6B2-8C80-429A-91A6-4652A59C6877}" type="TxLink">
            <a:rPr lang="en-US" sz="1800" b="0" i="0" u="none" strike="noStrike">
              <a:solidFill>
                <a:schemeClr val="tx1">
                  <a:lumMod val="65000"/>
                  <a:lumOff val="35000"/>
                </a:schemeClr>
              </a:solidFill>
              <a:latin typeface="Calibri"/>
              <a:cs typeface="Calibri"/>
            </a:rPr>
            <a:pPr algn="l"/>
            <a:t>Balance:</a:t>
          </a:fld>
          <a:endParaRPr lang="ru-RU" sz="1800" b="0">
            <a:solidFill>
              <a:schemeClr val="tx1">
                <a:lumMod val="65000"/>
                <a:lumOff val="35000"/>
              </a:schemeClr>
            </a:solidFill>
          </a:endParaRPr>
        </a:p>
      </xdr:txBody>
    </xdr:sp>
    <xdr:clientData/>
  </xdr:twoCellAnchor>
  <xdr:twoCellAnchor>
    <xdr:from>
      <xdr:col>23</xdr:col>
      <xdr:colOff>62307</xdr:colOff>
      <xdr:row>0</xdr:row>
      <xdr:rowOff>257668</xdr:rowOff>
    </xdr:from>
    <xdr:to>
      <xdr:col>25</xdr:col>
      <xdr:colOff>404539</xdr:colOff>
      <xdr:row>0</xdr:row>
      <xdr:rowOff>873800</xdr:rowOff>
    </xdr:to>
    <xdr:sp macro="" textlink="Processing!H1">
      <xdr:nvSpPr>
        <xdr:cNvPr id="57" name="TextBox 56">
          <a:extLst>
            <a:ext uri="{FF2B5EF4-FFF2-40B4-BE49-F238E27FC236}">
              <a16:creationId xmlns:a16="http://schemas.microsoft.com/office/drawing/2014/main" id="{E36862FA-B778-485B-B0F5-47E4460B7203}"/>
            </a:ext>
          </a:extLst>
        </xdr:cNvPr>
        <xdr:cNvSpPr txBox="1"/>
      </xdr:nvSpPr>
      <xdr:spPr>
        <a:xfrm>
          <a:off x="14083107"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D404065-8894-446C-8AD2-946181EC8BD5}" type="TxLink">
            <a:rPr lang="en-US" sz="1200" b="0" i="0" u="none" strike="noStrike">
              <a:solidFill>
                <a:schemeClr val="tx1">
                  <a:lumMod val="65000"/>
                  <a:lumOff val="35000"/>
                </a:schemeClr>
              </a:solidFill>
              <a:latin typeface="Calibri"/>
              <a:ea typeface="+mn-ea"/>
              <a:cs typeface="Calibri"/>
            </a:rPr>
            <a:pPr marL="0" indent="0" algn="r"/>
            <a:t>Today: 18 SEPTEMBER 2026</a:t>
          </a:fld>
          <a:endParaRPr lang="ru-RU" sz="1600" b="1"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385036</xdr:colOff>
      <xdr:row>31</xdr:row>
      <xdr:rowOff>36754</xdr:rowOff>
    </xdr:from>
    <xdr:to>
      <xdr:col>7</xdr:col>
      <xdr:colOff>117668</xdr:colOff>
      <xdr:row>34</xdr:row>
      <xdr:rowOff>97713</xdr:rowOff>
    </xdr:to>
    <xdr:sp macro="" textlink="Processing!AA25">
      <xdr:nvSpPr>
        <xdr:cNvPr id="58" name="TextBox 57">
          <a:extLst>
            <a:ext uri="{FF2B5EF4-FFF2-40B4-BE49-F238E27FC236}">
              <a16:creationId xmlns:a16="http://schemas.microsoft.com/office/drawing/2014/main" id="{83008F38-9775-4304-A3EF-A85ACA9726AB}"/>
            </a:ext>
          </a:extLst>
        </xdr:cNvPr>
        <xdr:cNvSpPr txBox="1"/>
      </xdr:nvSpPr>
      <xdr:spPr>
        <a:xfrm>
          <a:off x="2823436"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4CF750-7EBA-4894-B003-27F0586BB95F}" type="TxLink">
            <a:rPr lang="en-US" sz="1400" b="1" i="0" u="none" strike="noStrike">
              <a:solidFill>
                <a:schemeClr val="tx1">
                  <a:lumMod val="65000"/>
                  <a:lumOff val="35000"/>
                </a:schemeClr>
              </a:solidFill>
              <a:latin typeface="Calibri"/>
              <a:ea typeface="+mn-ea"/>
              <a:cs typeface="Calibri"/>
            </a:rPr>
            <a:pPr marL="0" indent="0" algn="l"/>
            <a:t>Distribution</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331247</xdr:colOff>
      <xdr:row>31</xdr:row>
      <xdr:rowOff>36754</xdr:rowOff>
    </xdr:from>
    <xdr:to>
      <xdr:col>20</xdr:col>
      <xdr:colOff>63879</xdr:colOff>
      <xdr:row>34</xdr:row>
      <xdr:rowOff>97713</xdr:rowOff>
    </xdr:to>
    <xdr:sp macro="" textlink="Processing!H58">
      <xdr:nvSpPr>
        <xdr:cNvPr id="59" name="TextBox 58">
          <a:extLst>
            <a:ext uri="{FF2B5EF4-FFF2-40B4-BE49-F238E27FC236}">
              <a16:creationId xmlns:a16="http://schemas.microsoft.com/office/drawing/2014/main" id="{C4D8ADFA-1480-4832-B892-688DEDF9DE96}"/>
            </a:ext>
          </a:extLst>
        </xdr:cNvPr>
        <xdr:cNvSpPr txBox="1"/>
      </xdr:nvSpPr>
      <xdr:spPr>
        <a:xfrm>
          <a:off x="10694447"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A96177-2834-49EE-AC18-C9EA6FBA1894}" type="TxLink">
            <a:rPr lang="en-US" sz="1400" b="1" i="0" u="none" strike="noStrike">
              <a:solidFill>
                <a:schemeClr val="bg1"/>
              </a:solidFill>
              <a:latin typeface="Calibri"/>
              <a:ea typeface="+mn-ea"/>
              <a:cs typeface="Calibri"/>
            </a:rPr>
            <a:pPr marL="0" indent="0" algn="ctr"/>
            <a:t>Ratio Budget</a:t>
          </a:fld>
          <a:endParaRPr lang="ru-RU" sz="1800" b="1" i="0" u="none" strike="noStrike">
            <a:solidFill>
              <a:schemeClr val="bg1"/>
            </a:solidFill>
            <a:latin typeface="Calibri"/>
            <a:ea typeface="+mn-ea"/>
            <a:cs typeface="Calibri"/>
          </a:endParaRPr>
        </a:p>
      </xdr:txBody>
    </xdr:sp>
    <xdr:clientData/>
  </xdr:twoCellAnchor>
  <xdr:twoCellAnchor>
    <xdr:from>
      <xdr:col>0</xdr:col>
      <xdr:colOff>313763</xdr:colOff>
      <xdr:row>0</xdr:row>
      <xdr:rowOff>257668</xdr:rowOff>
    </xdr:from>
    <xdr:to>
      <xdr:col>3</xdr:col>
      <xdr:colOff>46395</xdr:colOff>
      <xdr:row>0</xdr:row>
      <xdr:rowOff>873800</xdr:rowOff>
    </xdr:to>
    <xdr:sp macro="" textlink="Processing!F2">
      <xdr:nvSpPr>
        <xdr:cNvPr id="60" name="TextBox 59">
          <a:extLst>
            <a:ext uri="{FF2B5EF4-FFF2-40B4-BE49-F238E27FC236}">
              <a16:creationId xmlns:a16="http://schemas.microsoft.com/office/drawing/2014/main" id="{1F674DF3-7E65-42C7-9E79-10192C887BAD}"/>
            </a:ext>
          </a:extLst>
        </xdr:cNvPr>
        <xdr:cNvSpPr txBox="1"/>
      </xdr:nvSpPr>
      <xdr:spPr>
        <a:xfrm>
          <a:off x="313763" y="257668"/>
          <a:ext cx="1561432" cy="61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729114-9E5A-419B-BC89-89CBD8F1C214}" type="TxLink">
            <a:rPr lang="en-US" sz="1200" b="0" i="0" u="none" strike="noStrike">
              <a:solidFill>
                <a:schemeClr val="tx1">
                  <a:lumMod val="65000"/>
                  <a:lumOff val="35000"/>
                </a:schemeClr>
              </a:solidFill>
              <a:latin typeface="Calibri"/>
              <a:ea typeface="+mn-ea"/>
              <a:cs typeface="Calibri"/>
            </a:rPr>
            <a:pPr marL="0" indent="0" algn="ctr"/>
            <a:t>Personal Finance</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519176</xdr:colOff>
      <xdr:row>5</xdr:row>
      <xdr:rowOff>161364</xdr:rowOff>
    </xdr:from>
    <xdr:to>
      <xdr:col>21</xdr:col>
      <xdr:colOff>54776</xdr:colOff>
      <xdr:row>29</xdr:row>
      <xdr:rowOff>142305</xdr:rowOff>
    </xdr:to>
    <xdr:sp macro="" textlink="">
      <xdr:nvSpPr>
        <xdr:cNvPr id="61" name="Rectangle: Rounded Corners 60">
          <a:extLst>
            <a:ext uri="{FF2B5EF4-FFF2-40B4-BE49-F238E27FC236}">
              <a16:creationId xmlns:a16="http://schemas.microsoft.com/office/drawing/2014/main" id="{0396579C-3EF1-4626-A319-E9899ABA404A}"/>
            </a:ext>
          </a:extLst>
        </xdr:cNvPr>
        <xdr:cNvSpPr/>
      </xdr:nvSpPr>
      <xdr:spPr>
        <a:xfrm>
          <a:off x="7834376" y="1997784"/>
          <a:ext cx="5022000" cy="4370061"/>
        </a:xfrm>
        <a:prstGeom prst="roundRect">
          <a:avLst>
            <a:gd name="adj" fmla="val 55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393998</xdr:colOff>
      <xdr:row>31</xdr:row>
      <xdr:rowOff>36754</xdr:rowOff>
    </xdr:from>
    <xdr:to>
      <xdr:col>17</xdr:col>
      <xdr:colOff>126630</xdr:colOff>
      <xdr:row>34</xdr:row>
      <xdr:rowOff>97713</xdr:rowOff>
    </xdr:to>
    <xdr:sp macro="" textlink="Processing!H57">
      <xdr:nvSpPr>
        <xdr:cNvPr id="62" name="TextBox 61">
          <a:extLst>
            <a:ext uri="{FF2B5EF4-FFF2-40B4-BE49-F238E27FC236}">
              <a16:creationId xmlns:a16="http://schemas.microsoft.com/office/drawing/2014/main" id="{0249D5E4-5B83-420D-8C1B-1687175E3192}"/>
            </a:ext>
          </a:extLst>
        </xdr:cNvPr>
        <xdr:cNvSpPr txBox="1"/>
      </xdr:nvSpPr>
      <xdr:spPr>
        <a:xfrm>
          <a:off x="8928398"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A13D34-8036-4FB1-ACD9-AEB0879B67EA}" type="TxLink">
            <a:rPr lang="en-US" sz="1400" b="1" i="0" u="none" strike="noStrike">
              <a:solidFill>
                <a:schemeClr val="bg1"/>
              </a:solidFill>
              <a:latin typeface="Calibri"/>
              <a:ea typeface="+mn-ea"/>
              <a:cs typeface="Calibri"/>
            </a:rPr>
            <a:pPr marL="0" indent="0" algn="ctr"/>
            <a:t>Total</a:t>
          </a:fld>
          <a:endParaRPr lang="ru-RU" sz="1400" b="1" i="0" u="none" strike="noStrike">
            <a:solidFill>
              <a:schemeClr val="bg1"/>
            </a:solidFill>
            <a:latin typeface="Calibri"/>
            <a:ea typeface="+mn-ea"/>
            <a:cs typeface="Calibri"/>
          </a:endParaRPr>
        </a:p>
      </xdr:txBody>
    </xdr:sp>
    <xdr:clientData/>
  </xdr:twoCellAnchor>
  <xdr:twoCellAnchor>
    <xdr:from>
      <xdr:col>6</xdr:col>
      <xdr:colOff>143436</xdr:colOff>
      <xdr:row>10</xdr:row>
      <xdr:rowOff>53788</xdr:rowOff>
    </xdr:from>
    <xdr:to>
      <xdr:col>10</xdr:col>
      <xdr:colOff>475128</xdr:colOff>
      <xdr:row>28</xdr:row>
      <xdr:rowOff>98613</xdr:rowOff>
    </xdr:to>
    <xdr:graphicFrame macro="">
      <xdr:nvGraphicFramePr>
        <xdr:cNvPr id="63" name="Chart 62">
          <a:extLst>
            <a:ext uri="{FF2B5EF4-FFF2-40B4-BE49-F238E27FC236}">
              <a16:creationId xmlns:a16="http://schemas.microsoft.com/office/drawing/2014/main" id="{D986F1C0-F9A5-4360-BEE4-069EFC527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370115</xdr:colOff>
      <xdr:row>15</xdr:row>
      <xdr:rowOff>108857</xdr:rowOff>
    </xdr:from>
    <xdr:to>
      <xdr:col>9</xdr:col>
      <xdr:colOff>206829</xdr:colOff>
      <xdr:row>21</xdr:row>
      <xdr:rowOff>54428</xdr:rowOff>
    </xdr:to>
    <xdr:sp macro="" textlink="">
      <xdr:nvSpPr>
        <xdr:cNvPr id="64" name="Oval 63">
          <a:extLst>
            <a:ext uri="{FF2B5EF4-FFF2-40B4-BE49-F238E27FC236}">
              <a16:creationId xmlns:a16="http://schemas.microsoft.com/office/drawing/2014/main" id="{B44326E7-646B-4C86-AE88-260CD0FCA14C}"/>
            </a:ext>
          </a:extLst>
        </xdr:cNvPr>
        <xdr:cNvSpPr/>
      </xdr:nvSpPr>
      <xdr:spPr>
        <a:xfrm>
          <a:off x="4637315" y="3774077"/>
          <a:ext cx="1055914" cy="1042851"/>
        </a:xfrm>
        <a:prstGeom prst="ellipse">
          <a:avLst/>
        </a:prstGeom>
        <a:solidFill>
          <a:srgbClr val="009999">
            <a:alpha val="15000"/>
          </a:srgb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294550</xdr:colOff>
      <xdr:row>10</xdr:row>
      <xdr:rowOff>84525</xdr:rowOff>
    </xdr:from>
    <xdr:to>
      <xdr:col>8</xdr:col>
      <xdr:colOff>302170</xdr:colOff>
      <xdr:row>16</xdr:row>
      <xdr:rowOff>53787</xdr:rowOff>
    </xdr:to>
    <xdr:sp macro="" textlink="Processing!T15">
      <xdr:nvSpPr>
        <xdr:cNvPr id="65" name="TextBox 64">
          <a:extLst>
            <a:ext uri="{FF2B5EF4-FFF2-40B4-BE49-F238E27FC236}">
              <a16:creationId xmlns:a16="http://schemas.microsoft.com/office/drawing/2014/main" id="{B68B5635-D357-4752-B92A-3B47EAEAB40B}"/>
            </a:ext>
          </a:extLst>
        </xdr:cNvPr>
        <xdr:cNvSpPr txBox="1"/>
      </xdr:nvSpPr>
      <xdr:spPr>
        <a:xfrm>
          <a:off x="4561750" y="2835345"/>
          <a:ext cx="617220" cy="106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440D344-7CD4-4678-973E-ED9AD2AB6CA5}" type="TxLink">
            <a:rPr lang="en-US" sz="1200" b="0" i="0" u="none" strike="noStrike">
              <a:solidFill>
                <a:schemeClr val="tx1">
                  <a:lumMod val="65000"/>
                  <a:lumOff val="35000"/>
                </a:schemeClr>
              </a:solidFill>
              <a:latin typeface="Calibri"/>
              <a:cs typeface="Calibri"/>
            </a:rPr>
            <a:pPr algn="r"/>
            <a:t>Goal  1
Goal  2
Goal  3
Goal  4</a:t>
          </a:fld>
          <a:endParaRPr lang="ru-RU" sz="1000">
            <a:solidFill>
              <a:schemeClr val="tx1">
                <a:lumMod val="65000"/>
                <a:lumOff val="35000"/>
              </a:schemeClr>
            </a:solidFill>
          </a:endParaRPr>
        </a:p>
      </xdr:txBody>
    </xdr:sp>
    <xdr:clientData/>
  </xdr:twoCellAnchor>
  <xdr:twoCellAnchor>
    <xdr:from>
      <xdr:col>7</xdr:col>
      <xdr:colOff>418136</xdr:colOff>
      <xdr:row>16</xdr:row>
      <xdr:rowOff>174803</xdr:rowOff>
    </xdr:from>
    <xdr:to>
      <xdr:col>9</xdr:col>
      <xdr:colOff>140230</xdr:colOff>
      <xdr:row>19</xdr:row>
      <xdr:rowOff>112071</xdr:rowOff>
    </xdr:to>
    <xdr:sp macro="" textlink="Processing!R15">
      <xdr:nvSpPr>
        <xdr:cNvPr id="66" name="TextBox 65">
          <a:extLst>
            <a:ext uri="{FF2B5EF4-FFF2-40B4-BE49-F238E27FC236}">
              <a16:creationId xmlns:a16="http://schemas.microsoft.com/office/drawing/2014/main" id="{672CE3D6-27B2-4DEA-9845-09B05F70B59F}"/>
            </a:ext>
          </a:extLst>
        </xdr:cNvPr>
        <xdr:cNvSpPr txBox="1"/>
      </xdr:nvSpPr>
      <xdr:spPr>
        <a:xfrm>
          <a:off x="4685336" y="4022903"/>
          <a:ext cx="941294" cy="485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F4F5F9-F184-44D0-B3D2-1A646DDAFA13}" type="TxLink">
            <a:rPr lang="en-US" sz="2800" b="0" i="0" u="none" strike="noStrike">
              <a:solidFill>
                <a:schemeClr val="tx1">
                  <a:lumMod val="65000"/>
                  <a:lumOff val="35000"/>
                </a:schemeClr>
              </a:solidFill>
              <a:latin typeface="Calibri"/>
              <a:ea typeface="+mn-ea"/>
              <a:cs typeface="Calibri"/>
            </a:rPr>
            <a:pPr marL="0" indent="0" algn="ctr"/>
            <a:t>30%</a:t>
          </a:fld>
          <a:endParaRPr lang="ru-RU" sz="2800" b="0" i="0" u="none" strike="noStrike">
            <a:solidFill>
              <a:schemeClr val="tx1">
                <a:lumMod val="65000"/>
                <a:lumOff val="35000"/>
              </a:schemeClr>
            </a:solidFill>
            <a:latin typeface="Calibri"/>
            <a:ea typeface="+mn-ea"/>
            <a:cs typeface="Calibri"/>
          </a:endParaRPr>
        </a:p>
      </xdr:txBody>
    </xdr:sp>
    <xdr:clientData/>
  </xdr:twoCellAnchor>
  <xdr:twoCellAnchor>
    <xdr:from>
      <xdr:col>15</xdr:col>
      <xdr:colOff>283042</xdr:colOff>
      <xdr:row>13</xdr:row>
      <xdr:rowOff>144564</xdr:rowOff>
    </xdr:from>
    <xdr:to>
      <xdr:col>18</xdr:col>
      <xdr:colOff>254242</xdr:colOff>
      <xdr:row>23</xdr:row>
      <xdr:rowOff>107865</xdr:rowOff>
    </xdr:to>
    <xdr:sp macro="" textlink="">
      <xdr:nvSpPr>
        <xdr:cNvPr id="68" name="Rectangle 67">
          <a:extLst>
            <a:ext uri="{FF2B5EF4-FFF2-40B4-BE49-F238E27FC236}">
              <a16:creationId xmlns:a16="http://schemas.microsoft.com/office/drawing/2014/main" id="{B1CF98C7-9179-1769-4DB0-A0063DF4926C}"/>
            </a:ext>
          </a:extLst>
        </xdr:cNvPr>
        <xdr:cNvSpPr/>
      </xdr:nvSpPr>
      <xdr:spPr>
        <a:xfrm rot="2700000">
          <a:off x="9448921" y="3376873"/>
          <a:ext cx="1756242" cy="1800000"/>
        </a:xfrm>
        <a:prstGeom prst="rect">
          <a:avLst/>
        </a:prstGeom>
        <a:gradFill flip="none" rotWithShape="1">
          <a:gsLst>
            <a:gs pos="62000">
              <a:srgbClr val="2A3D54"/>
            </a:gs>
            <a:gs pos="100000">
              <a:schemeClr val="bg1">
                <a:lumMod val="95000"/>
              </a:schemeClr>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275070</xdr:colOff>
      <xdr:row>8</xdr:row>
      <xdr:rowOff>26853</xdr:rowOff>
    </xdr:from>
    <xdr:to>
      <xdr:col>20</xdr:col>
      <xdr:colOff>298882</xdr:colOff>
      <xdr:row>28</xdr:row>
      <xdr:rowOff>163044</xdr:rowOff>
    </xdr:to>
    <xdr:graphicFrame macro="">
      <xdr:nvGraphicFramePr>
        <xdr:cNvPr id="69" name="Chart 68">
          <a:extLst>
            <a:ext uri="{FF2B5EF4-FFF2-40B4-BE49-F238E27FC236}">
              <a16:creationId xmlns:a16="http://schemas.microsoft.com/office/drawing/2014/main" id="{9B274C36-32DB-5397-10E8-0C1CF993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519176</xdr:colOff>
      <xdr:row>31</xdr:row>
      <xdr:rowOff>43904</xdr:rowOff>
    </xdr:from>
    <xdr:to>
      <xdr:col>21</xdr:col>
      <xdr:colOff>54776</xdr:colOff>
      <xdr:row>45</xdr:row>
      <xdr:rowOff>53786</xdr:rowOff>
    </xdr:to>
    <xdr:sp macro="" textlink="">
      <xdr:nvSpPr>
        <xdr:cNvPr id="70" name="Rectangle: Rounded Corners 69">
          <a:extLst>
            <a:ext uri="{FF2B5EF4-FFF2-40B4-BE49-F238E27FC236}">
              <a16:creationId xmlns:a16="http://schemas.microsoft.com/office/drawing/2014/main" id="{386B1A83-F31C-45B7-A7DE-4C0AB916AD76}"/>
            </a:ext>
          </a:extLst>
        </xdr:cNvPr>
        <xdr:cNvSpPr/>
      </xdr:nvSpPr>
      <xdr:spPr>
        <a:xfrm>
          <a:off x="7834376" y="6635204"/>
          <a:ext cx="5022000" cy="2570202"/>
        </a:xfrm>
        <a:prstGeom prst="roundRect">
          <a:avLst>
            <a:gd name="adj" fmla="val 84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439271</xdr:colOff>
      <xdr:row>32</xdr:row>
      <xdr:rowOff>134470</xdr:rowOff>
    </xdr:from>
    <xdr:to>
      <xdr:col>12</xdr:col>
      <xdr:colOff>8964</xdr:colOff>
      <xdr:row>44</xdr:row>
      <xdr:rowOff>53787</xdr:rowOff>
    </xdr:to>
    <xdr:graphicFrame macro="">
      <xdr:nvGraphicFramePr>
        <xdr:cNvPr id="71" name="Chart 70">
          <a:extLst>
            <a:ext uri="{FF2B5EF4-FFF2-40B4-BE49-F238E27FC236}">
              <a16:creationId xmlns:a16="http://schemas.microsoft.com/office/drawing/2014/main" id="{6868D418-93E3-4757-910D-A1880DB32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466165</xdr:colOff>
      <xdr:row>25</xdr:row>
      <xdr:rowOff>170329</xdr:rowOff>
    </xdr:from>
    <xdr:to>
      <xdr:col>27</xdr:col>
      <xdr:colOff>188259</xdr:colOff>
      <xdr:row>44</xdr:row>
      <xdr:rowOff>125506</xdr:rowOff>
    </xdr:to>
    <xdr:graphicFrame macro="">
      <xdr:nvGraphicFramePr>
        <xdr:cNvPr id="72" name="Chart 71">
          <a:extLst>
            <a:ext uri="{FF2B5EF4-FFF2-40B4-BE49-F238E27FC236}">
              <a16:creationId xmlns:a16="http://schemas.microsoft.com/office/drawing/2014/main" id="{2B16C965-A3BD-4B2C-9609-7C6670E5C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591224</xdr:colOff>
      <xdr:row>36</xdr:row>
      <xdr:rowOff>135365</xdr:rowOff>
    </xdr:from>
    <xdr:to>
      <xdr:col>9</xdr:col>
      <xdr:colOff>323856</xdr:colOff>
      <xdr:row>40</xdr:row>
      <xdr:rowOff>17031</xdr:rowOff>
    </xdr:to>
    <xdr:sp macro="" textlink="Processing!Z29">
      <xdr:nvSpPr>
        <xdr:cNvPr id="73" name="TextBox 72">
          <a:extLst>
            <a:ext uri="{FF2B5EF4-FFF2-40B4-BE49-F238E27FC236}">
              <a16:creationId xmlns:a16="http://schemas.microsoft.com/office/drawing/2014/main" id="{247DF10E-EA5C-4944-B168-052602B4F066}"/>
            </a:ext>
          </a:extLst>
        </xdr:cNvPr>
        <xdr:cNvSpPr txBox="1"/>
      </xdr:nvSpPr>
      <xdr:spPr>
        <a:xfrm>
          <a:off x="4248824" y="7641065"/>
          <a:ext cx="1561432" cy="613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C9F432-814E-46BB-B245-594EB95A85FC}" type="TxLink">
            <a:rPr lang="en-US" sz="1700" b="0" i="0" u="none" strike="noStrike">
              <a:solidFill>
                <a:schemeClr val="tx1">
                  <a:lumMod val="65000"/>
                  <a:lumOff val="35000"/>
                </a:schemeClr>
              </a:solidFill>
              <a:latin typeface="Calibri"/>
              <a:ea typeface="+mn-ea"/>
              <a:cs typeface="Calibri"/>
            </a:rPr>
            <a:pPr marL="0" indent="0" algn="ctr"/>
            <a:t> $2,30,000 </a:t>
          </a:fld>
          <a:endParaRPr lang="ru-RU" sz="1700" b="0" i="0" u="none" strike="noStrike">
            <a:solidFill>
              <a:schemeClr val="tx1">
                <a:lumMod val="65000"/>
                <a:lumOff val="35000"/>
              </a:schemeClr>
            </a:solidFill>
            <a:latin typeface="Calibri"/>
            <a:ea typeface="+mn-ea"/>
            <a:cs typeface="Calibri"/>
          </a:endParaRPr>
        </a:p>
      </xdr:txBody>
    </xdr:sp>
    <xdr:clientData/>
  </xdr:twoCellAnchor>
  <xdr:twoCellAnchor>
    <xdr:from>
      <xdr:col>6</xdr:col>
      <xdr:colOff>21685</xdr:colOff>
      <xdr:row>10</xdr:row>
      <xdr:rowOff>84525</xdr:rowOff>
    </xdr:from>
    <xdr:to>
      <xdr:col>7</xdr:col>
      <xdr:colOff>332820</xdr:colOff>
      <xdr:row>16</xdr:row>
      <xdr:rowOff>53787</xdr:rowOff>
    </xdr:to>
    <xdr:sp macro="" textlink="Processing!T16">
      <xdr:nvSpPr>
        <xdr:cNvPr id="74" name="TextBox 73">
          <a:extLst>
            <a:ext uri="{FF2B5EF4-FFF2-40B4-BE49-F238E27FC236}">
              <a16:creationId xmlns:a16="http://schemas.microsoft.com/office/drawing/2014/main" id="{6B661E8E-E309-464B-9000-5CDD276E1C51}"/>
            </a:ext>
          </a:extLst>
        </xdr:cNvPr>
        <xdr:cNvSpPr txBox="1"/>
      </xdr:nvSpPr>
      <xdr:spPr>
        <a:xfrm>
          <a:off x="3679285" y="2835345"/>
          <a:ext cx="920735" cy="106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8343C9C-AB7B-41C1-BF8F-964CBACA5B2C}" type="TxLink">
            <a:rPr lang="en-US" sz="1200" b="0" i="0" u="none" strike="noStrike">
              <a:solidFill>
                <a:schemeClr val="tx1">
                  <a:lumMod val="65000"/>
                  <a:lumOff val="35000"/>
                </a:schemeClr>
              </a:solidFill>
              <a:latin typeface="Calibri"/>
              <a:ea typeface="+mn-ea"/>
              <a:cs typeface="Calibri"/>
            </a:rPr>
            <a:pPr marL="0" indent="0" algn="r"/>
            <a:t>$65 000
$77 000
$58 000
$30 000</a:t>
          </a:fld>
          <a:endParaRPr lang="ru-RU" sz="1200" b="0" i="0" u="none" strike="noStrike">
            <a:solidFill>
              <a:schemeClr val="tx1">
                <a:lumMod val="65000"/>
                <a:lumOff val="35000"/>
              </a:schemeClr>
            </a:solidFill>
            <a:latin typeface="Calibri"/>
            <a:ea typeface="+mn-ea"/>
            <a:cs typeface="Calibri"/>
          </a:endParaRPr>
        </a:p>
      </xdr:txBody>
    </xdr:sp>
    <xdr:clientData/>
  </xdr:twoCellAnchor>
  <xdr:twoCellAnchor>
    <xdr:from>
      <xdr:col>4</xdr:col>
      <xdr:colOff>591223</xdr:colOff>
      <xdr:row>15</xdr:row>
      <xdr:rowOff>135365</xdr:rowOff>
    </xdr:from>
    <xdr:to>
      <xdr:col>7</xdr:col>
      <xdr:colOff>323855</xdr:colOff>
      <xdr:row>19</xdr:row>
      <xdr:rowOff>17030</xdr:rowOff>
    </xdr:to>
    <xdr:sp macro="" textlink="Processing!Z29">
      <xdr:nvSpPr>
        <xdr:cNvPr id="75" name="TextBox 74">
          <a:extLst>
            <a:ext uri="{FF2B5EF4-FFF2-40B4-BE49-F238E27FC236}">
              <a16:creationId xmlns:a16="http://schemas.microsoft.com/office/drawing/2014/main" id="{C2456027-E422-43B6-A238-18E9F16CA772}"/>
            </a:ext>
          </a:extLst>
        </xdr:cNvPr>
        <xdr:cNvSpPr txBox="1"/>
      </xdr:nvSpPr>
      <xdr:spPr>
        <a:xfrm>
          <a:off x="3029623" y="3800585"/>
          <a:ext cx="1561432" cy="61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5C9F432-814E-46BB-B245-594EB95A85FC}" type="TxLink">
            <a:rPr lang="en-US" sz="1500" b="0" i="0" u="none" strike="noStrike">
              <a:solidFill>
                <a:schemeClr val="tx1">
                  <a:lumMod val="65000"/>
                  <a:lumOff val="35000"/>
                </a:schemeClr>
              </a:solidFill>
              <a:latin typeface="Calibri"/>
              <a:ea typeface="+mn-ea"/>
              <a:cs typeface="Calibri"/>
            </a:rPr>
            <a:pPr marL="0" indent="0" algn="r"/>
            <a:t> $2,30,000 </a:t>
          </a:fld>
          <a:endParaRPr lang="ru-RU" sz="1500" b="0" i="0" u="none" strike="noStrike">
            <a:solidFill>
              <a:schemeClr val="tx1">
                <a:lumMod val="65000"/>
                <a:lumOff val="35000"/>
              </a:schemeClr>
            </a:solidFill>
            <a:latin typeface="Calibri"/>
            <a:ea typeface="+mn-ea"/>
            <a:cs typeface="Calibri"/>
          </a:endParaRPr>
        </a:p>
      </xdr:txBody>
    </xdr:sp>
    <xdr:clientData/>
  </xdr:twoCellAnchor>
  <xdr:twoCellAnchor>
    <xdr:from>
      <xdr:col>17</xdr:col>
      <xdr:colOff>376074</xdr:colOff>
      <xdr:row>6</xdr:row>
      <xdr:rowOff>27788</xdr:rowOff>
    </xdr:from>
    <xdr:to>
      <xdr:col>20</xdr:col>
      <xdr:colOff>383274</xdr:colOff>
      <xdr:row>9</xdr:row>
      <xdr:rowOff>88747</xdr:rowOff>
    </xdr:to>
    <xdr:sp macro="" textlink="Processing!AA17">
      <xdr:nvSpPr>
        <xdr:cNvPr id="76" name="TextBox 75">
          <a:extLst>
            <a:ext uri="{FF2B5EF4-FFF2-40B4-BE49-F238E27FC236}">
              <a16:creationId xmlns:a16="http://schemas.microsoft.com/office/drawing/2014/main" id="{4E4AFA67-7044-4044-B4B0-6A2D072164ED}"/>
            </a:ext>
          </a:extLst>
        </xdr:cNvPr>
        <xdr:cNvSpPr txBox="1"/>
      </xdr:nvSpPr>
      <xdr:spPr>
        <a:xfrm>
          <a:off x="10739274" y="2047088"/>
          <a:ext cx="1836000"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760558B-5F6E-4155-96D6-C6776A0D15D0}" type="TxLink">
            <a:rPr lang="en-US" sz="1400" b="1" i="0" u="none" strike="noStrike">
              <a:solidFill>
                <a:schemeClr val="tx1">
                  <a:lumMod val="65000"/>
                  <a:lumOff val="35000"/>
                </a:schemeClr>
              </a:solidFill>
              <a:latin typeface="Calibri"/>
              <a:ea typeface="+mn-ea"/>
              <a:cs typeface="Calibri"/>
            </a:rPr>
            <a:pPr marL="0" indent="0" algn="r"/>
            <a:t>Goal Management</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24</xdr:col>
      <xdr:colOff>292054</xdr:colOff>
      <xdr:row>24</xdr:row>
      <xdr:rowOff>117435</xdr:rowOff>
    </xdr:from>
    <xdr:to>
      <xdr:col>27</xdr:col>
      <xdr:colOff>24686</xdr:colOff>
      <xdr:row>27</xdr:row>
      <xdr:rowOff>178395</xdr:rowOff>
    </xdr:to>
    <xdr:sp macro="" textlink="Processing!V25">
      <xdr:nvSpPr>
        <xdr:cNvPr id="77" name="TextBox 76">
          <a:extLst>
            <a:ext uri="{FF2B5EF4-FFF2-40B4-BE49-F238E27FC236}">
              <a16:creationId xmlns:a16="http://schemas.microsoft.com/office/drawing/2014/main" id="{0543366D-123C-467A-A9D3-6F21DDA85F85}"/>
            </a:ext>
          </a:extLst>
        </xdr:cNvPr>
        <xdr:cNvSpPr txBox="1"/>
      </xdr:nvSpPr>
      <xdr:spPr>
        <a:xfrm>
          <a:off x="14922454" y="5428575"/>
          <a:ext cx="156143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07ED306-0A85-46CA-96C6-153DFDAC0E6F}" type="TxLink">
            <a:rPr lang="en-US" sz="1400" b="1" i="0" u="none" strike="noStrike">
              <a:solidFill>
                <a:schemeClr val="tx1">
                  <a:lumMod val="65000"/>
                  <a:lumOff val="35000"/>
                </a:schemeClr>
              </a:solidFill>
              <a:latin typeface="Calibri"/>
              <a:ea typeface="+mn-ea"/>
              <a:cs typeface="Calibri"/>
            </a:rPr>
            <a:pPr marL="0" indent="0" algn="r"/>
            <a:t>Implementation</a:t>
          </a:fld>
          <a:endParaRPr lang="ru-RU" sz="1400" b="1" i="0" u="none" strike="noStrike">
            <a:solidFill>
              <a:schemeClr val="tx1">
                <a:lumMod val="65000"/>
                <a:lumOff val="35000"/>
              </a:schemeClr>
            </a:solidFill>
            <a:latin typeface="Calibri"/>
            <a:ea typeface="+mn-ea"/>
            <a:cs typeface="Calibri"/>
          </a:endParaRPr>
        </a:p>
      </xdr:txBody>
    </xdr:sp>
    <xdr:clientData/>
  </xdr:twoCellAnchor>
  <xdr:twoCellAnchor>
    <xdr:from>
      <xdr:col>13</xdr:col>
      <xdr:colOff>107576</xdr:colOff>
      <xdr:row>33</xdr:row>
      <xdr:rowOff>35857</xdr:rowOff>
    </xdr:from>
    <xdr:to>
      <xdr:col>20</xdr:col>
      <xdr:colOff>537881</xdr:colOff>
      <xdr:row>45</xdr:row>
      <xdr:rowOff>26894</xdr:rowOff>
    </xdr:to>
    <xdr:graphicFrame macro="">
      <xdr:nvGraphicFramePr>
        <xdr:cNvPr id="78" name="Chart 77">
          <a:extLst>
            <a:ext uri="{FF2B5EF4-FFF2-40B4-BE49-F238E27FC236}">
              <a16:creationId xmlns:a16="http://schemas.microsoft.com/office/drawing/2014/main" id="{844D30CD-1A81-4066-98E3-6C26683C5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41042</xdr:colOff>
      <xdr:row>31</xdr:row>
      <xdr:rowOff>36754</xdr:rowOff>
    </xdr:from>
    <xdr:to>
      <xdr:col>20</xdr:col>
      <xdr:colOff>383274</xdr:colOff>
      <xdr:row>34</xdr:row>
      <xdr:rowOff>97713</xdr:rowOff>
    </xdr:to>
    <xdr:sp macro="" textlink="Processing!Z32">
      <xdr:nvSpPr>
        <xdr:cNvPr id="79" name="TextBox 78">
          <a:extLst>
            <a:ext uri="{FF2B5EF4-FFF2-40B4-BE49-F238E27FC236}">
              <a16:creationId xmlns:a16="http://schemas.microsoft.com/office/drawing/2014/main" id="{1E15CE76-7673-48D8-89A6-76988253E5BF}"/>
            </a:ext>
          </a:extLst>
        </xdr:cNvPr>
        <xdr:cNvSpPr txBox="1"/>
      </xdr:nvSpPr>
      <xdr:spPr>
        <a:xfrm>
          <a:off x="11013842" y="6628054"/>
          <a:ext cx="1561432"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2805184-8BCB-4FE8-A034-8D51B7673B09}" type="TxLink">
            <a:rPr lang="en-US" sz="1400" b="1" i="0" u="none" strike="noStrike">
              <a:solidFill>
                <a:schemeClr val="tx1">
                  <a:lumMod val="65000"/>
                  <a:lumOff val="35000"/>
                </a:schemeClr>
              </a:solidFill>
              <a:latin typeface="Calibri"/>
              <a:ea typeface="+mn-ea"/>
              <a:cs typeface="Calibri"/>
            </a:rPr>
            <a:pPr marL="0" indent="0" algn="r"/>
            <a:t>Monthly Plan</a:t>
          </a:fld>
          <a:endParaRPr lang="ru-RU" sz="1800" b="1" i="0" u="none" strike="noStrike">
            <a:solidFill>
              <a:schemeClr val="tx1">
                <a:lumMod val="65000"/>
                <a:lumOff val="35000"/>
              </a:schemeClr>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104.561754629627" createdVersion="8" refreshedVersion="8" minRefreshableVersion="3" recordCount="398" xr:uid="{B5EAEF51-4DA1-4F28-BE75-CDA8B57482A0}">
  <cacheSource type="worksheet">
    <worksheetSource name="bigdata"/>
  </cacheSource>
  <cacheFields count="54">
    <cacheField name="RowID" numFmtId="0">
      <sharedItems containsSemiMixedTypes="0" containsString="0" containsNumber="1" containsInteger="1" minValue="1" maxValue="367"/>
    </cacheField>
    <cacheField name="Date" numFmtId="0">
      <sharedItems containsNonDate="0" containsDate="1" containsString="0" containsBlank="1" minDate="2024-01-01T00:00:00" maxDate="2025-01-01T00:00:00"/>
    </cacheField>
    <cacheField name="Year" numFmtId="0">
      <sharedItems containsSemiMixedTypes="0" containsString="0" containsNumber="1" containsInteger="1" minValue="2024" maxValue="2024"/>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01" maxValue="31" count="37">
        <n v="0.01"/>
        <n v="1"/>
        <n v="2"/>
        <n v="3"/>
        <n v="4"/>
        <n v="5"/>
        <n v="6"/>
        <n v="7"/>
        <n v="8"/>
        <n v="9"/>
        <n v="10"/>
        <n v="11"/>
        <n v="12"/>
        <n v="13"/>
        <n v="14"/>
        <n v="15"/>
        <n v="16"/>
        <n v="17"/>
        <n v="18"/>
        <n v="19"/>
        <n v="20"/>
        <n v="21"/>
        <n v="22"/>
        <n v="23"/>
        <n v="24"/>
        <n v="25"/>
        <n v="26"/>
        <n v="27"/>
        <n v="28"/>
        <n v="29"/>
        <n v="30"/>
        <n v="31"/>
        <n v="0.02"/>
        <n v="0.03"/>
        <n v="0.04"/>
        <n v="0.05"/>
        <n v="0.06"/>
      </sharedItems>
    </cacheField>
    <cacheField name="Income" numFmtId="0">
      <sharedItems containsSemiMixedTypes="0" containsString="0" containsNumber="1" containsInteger="1" minValue="0" maxValue="1275"/>
    </cacheField>
    <cacheField name="Expenses" numFmtId="0">
      <sharedItems containsSemiMixedTypes="0" containsString="0" containsNumber="1" containsInteger="1" minValue="0" maxValue="1032"/>
    </cacheField>
    <cacheField name="Non-Fixed Incom" numFmtId="0">
      <sharedItems containsSemiMixedTypes="0" containsString="0" containsNumber="1" containsInteger="1" minValue="0" maxValue="656"/>
    </cacheField>
    <cacheField name="Fixed Incom" numFmtId="0">
      <sharedItems containsSemiMixedTypes="0" containsString="0" containsNumber="1" containsInteger="1" minValue="0" maxValue="944"/>
    </cacheField>
    <cacheField name="Other Income" numFmtId="0">
      <sharedItems containsSemiMixedTypes="0" containsString="0" containsNumber="1" containsInteger="1" minValue="0" maxValue="312"/>
    </cacheField>
    <cacheField name="Non-Fixed Cost" numFmtId="0">
      <sharedItems containsSemiMixedTypes="0" containsString="0" containsNumber="1" containsInteger="1" minValue="0" maxValue="521"/>
    </cacheField>
    <cacheField name="Fixed Costs" numFmtId="0">
      <sharedItems containsSemiMixedTypes="0" containsString="0" containsNumber="1" containsInteger="1" minValue="0" maxValue="763"/>
    </cacheField>
    <cacheField name="Other Cost" numFmtId="0">
      <sharedItems containsSemiMixedTypes="0" containsString="0" containsNumber="1" containsInteger="1" minValue="0" maxValue="246"/>
    </cacheField>
    <cacheField name="Fixed Incom Business" numFmtId="0">
      <sharedItems containsSemiMixedTypes="0" containsString="0" containsNumber="1" containsInteger="1" minValue="0" maxValue="425"/>
    </cacheField>
    <cacheField name="Fixed Incom Securities" numFmtId="0">
      <sharedItems containsSemiMixedTypes="0" containsString="0" containsNumber="1" containsInteger="1" minValue="0" maxValue="262"/>
    </cacheField>
    <cacheField name="Fixed Incom Real estate" numFmtId="0">
      <sharedItems containsSemiMixedTypes="0" containsString="0" containsNumber="1" containsInteger="1" minValue="0" maxValue="118"/>
    </cacheField>
    <cacheField name="Fixed Incom Gold" numFmtId="0">
      <sharedItems containsSemiMixedTypes="0" containsString="0" containsNumber="1" containsInteger="1" minValue="0" maxValue="116"/>
    </cacheField>
    <cacheField name="Fixed Incom Cryptocurrency" numFmtId="0">
      <sharedItems containsSemiMixedTypes="0" containsString="0" containsNumber="1" containsInteger="1" minValue="0" maxValue="78"/>
    </cacheField>
    <cacheField name="Non-Fixed Incom Business" numFmtId="0">
      <sharedItems containsSemiMixedTypes="0" containsString="0" containsNumber="1" containsInteger="1" minValue="0" maxValue="255"/>
    </cacheField>
    <cacheField name="Non-Fixed Incom Securities" numFmtId="0">
      <sharedItems containsSemiMixedTypes="0" containsString="0" containsNumber="1" containsInteger="1" minValue="0" maxValue="162"/>
    </cacheField>
    <cacheField name="Non-Fixed Incom Real estate" numFmtId="0">
      <sharedItems containsSemiMixedTypes="0" containsString="0" containsNumber="1" containsInteger="1" minValue="0" maxValue="72"/>
    </cacheField>
    <cacheField name="Non-Fixed Incom Gold" numFmtId="0">
      <sharedItems containsSemiMixedTypes="0" containsString="0" containsNumber="1" containsInteger="1" minValue="0" maxValue="70"/>
    </cacheField>
    <cacheField name="Non-Fixed Incom Cryptocurrency" numFmtId="0">
      <sharedItems containsSemiMixedTypes="0" containsString="0" containsNumber="1" containsInteger="1" minValue="0" maxValue="452"/>
    </cacheField>
    <cacheField name="Loans" numFmtId="0">
      <sharedItems containsSemiMixedTypes="0" containsString="0" containsNumber="1" containsInteger="1" minValue="0" maxValue="136"/>
    </cacheField>
    <cacheField name="Training courses" numFmtId="0">
      <sharedItems containsSemiMixedTypes="0" containsString="0" containsNumber="1" containsInteger="1" minValue="0" maxValue="30"/>
    </cacheField>
    <cacheField name="Travel public transport" numFmtId="0">
      <sharedItems containsSemiMixedTypes="0" containsString="0" containsNumber="1" containsInteger="1" minValue="0" maxValue="71"/>
    </cacheField>
    <cacheField name="Mobile connection" numFmtId="0">
      <sharedItems containsSemiMixedTypes="0" containsString="0" containsNumber="1" containsInteger="1" minValue="0" maxValue="30"/>
    </cacheField>
    <cacheField name="Food" numFmtId="0">
      <sharedItems containsSemiMixedTypes="0" containsString="0" containsNumber="1" containsInteger="1" minValue="0" maxValue="152"/>
    </cacheField>
    <cacheField name="Utility Payments" numFmtId="0">
      <sharedItems containsSemiMixedTypes="0" containsString="0" containsNumber="1" containsInteger="1" minValue="0" maxValue="91"/>
    </cacheField>
    <cacheField name="Internet &amp; TV" numFmtId="0">
      <sharedItems containsSemiMixedTypes="0" containsString="0" containsNumber="1" containsInteger="1" minValue="0" maxValue="30"/>
    </cacheField>
    <cacheField name="Household chemicals" numFmtId="0">
      <sharedItems containsSemiMixedTypes="0" containsString="0" containsNumber="1" containsInteger="1" minValue="0" maxValue="30"/>
    </cacheField>
    <cacheField name="Furniture &amp; utensils" numFmtId="0">
      <sharedItems containsSemiMixedTypes="0" containsString="0" containsNumber="1" containsInteger="1" minValue="0" maxValue="61"/>
    </cacheField>
    <cacheField name="BedLinen &amp; tablecloth" numFmtId="0">
      <sharedItems containsSemiMixedTypes="0" containsString="0" containsNumber="1" containsInteger="1" minValue="0" maxValue="30"/>
    </cacheField>
    <cacheField name="Cat food" numFmtId="0">
      <sharedItems containsSemiMixedTypes="0" containsString="0" containsNumber="1" containsInteger="1" minValue="0" maxValue="10"/>
    </cacheField>
    <cacheField name="Clothing &amp; footwear" numFmtId="0">
      <sharedItems containsSemiMixedTypes="0" containsString="0" containsNumber="1" containsInteger="1" minValue="0" maxValue="51"/>
    </cacheField>
    <cacheField name="Gym" numFmtId="0">
      <sharedItems containsSemiMixedTypes="0" containsString="0" containsNumber="1" containsInteger="1" minValue="0" maxValue="30"/>
    </cacheField>
    <cacheField name="Hygiene products" numFmtId="0">
      <sharedItems containsSemiMixedTypes="0" containsString="0" containsNumber="1" containsInteger="1" minValue="0" maxValue="30"/>
    </cacheField>
    <cacheField name="Medications" numFmtId="0">
      <sharedItems containsSemiMixedTypes="0" containsString="0" containsNumber="1" containsInteger="1" minValue="0" maxValue="30"/>
    </cacheField>
    <cacheField name="Hairdresser" numFmtId="0">
      <sharedItems containsSemiMixedTypes="0" containsString="0" containsNumber="1" containsInteger="1" minValue="0" maxValue="101"/>
    </cacheField>
    <cacheField name="Cosmetics &amp; perfum" numFmtId="0">
      <sharedItems containsSemiMixedTypes="0" containsString="0" containsNumber="1" containsInteger="1" minValue="0" maxValue="71"/>
    </cacheField>
    <cacheField name="Fuel" numFmtId="0">
      <sharedItems containsSemiMixedTypes="0" containsString="0" containsNumber="1" containsInteger="1" minValue="0" maxValue="51"/>
    </cacheField>
    <cacheField name="Spare parts" numFmtId="0">
      <sharedItems containsSemiMixedTypes="0" containsString="0" containsNumber="1" containsInteger="1" minValue="0" maxValue="30"/>
    </cacheField>
    <cacheField name="Parking" numFmtId="0">
      <sharedItems containsSemiMixedTypes="0" containsString="0" containsNumber="1" containsInteger="1" minValue="0" maxValue="10"/>
    </cacheField>
    <cacheField name="Washing" numFmtId="0">
      <sharedItems containsSemiMixedTypes="0" containsString="0" containsNumber="1" containsInteger="1" minValue="0" maxValue="41"/>
    </cacheField>
    <cacheField name="Insurance" numFmtId="0">
      <sharedItems containsSemiMixedTypes="0" containsString="0" containsNumber="1" containsInteger="1" minValue="0" maxValue="41"/>
    </cacheField>
    <cacheField name="Holidays" numFmtId="0">
      <sharedItems containsSemiMixedTypes="0" containsString="0" containsNumber="1" containsInteger="1" minValue="0" maxValue="112"/>
    </cacheField>
    <cacheField name="Excursions" numFmtId="0">
      <sharedItems containsSemiMixedTypes="0" containsString="0" containsNumber="1" containsInteger="1" minValue="0" maxValue="30"/>
    </cacheField>
    <cacheField name="Restaurants" numFmtId="0">
      <sharedItems containsSemiMixedTypes="0" containsString="0" containsNumber="1" containsInteger="1" minValue="0" maxValue="92"/>
    </cacheField>
    <cacheField name="Gotheli" numFmtId="0">
      <sharedItems containsSemiMixedTypes="0" containsString="0" containsNumber="1" containsInteger="1" minValue="0" maxValue="51"/>
    </cacheField>
    <cacheField name="Bags, packages, boxes" numFmtId="0">
      <sharedItems containsSemiMixedTypes="0" containsString="0" containsNumber="1" containsInteger="1" minValue="0" maxValue="10"/>
    </cacheField>
    <cacheField name="Snacks on the way" numFmtId="0">
      <sharedItems containsSemiMixedTypes="0" containsString="0" containsNumber="1" containsInteger="1" minValue="0" maxValue="70"/>
    </cacheField>
    <cacheField name="Alcohol" numFmtId="0">
      <sharedItems containsSemiMixedTypes="0" containsString="0" containsNumber="1" containsInteger="1" minValue="0" maxValue="40"/>
    </cacheField>
    <cacheField name="Hobby" numFmtId="0">
      <sharedItems containsSemiMixedTypes="0" containsString="0" containsNumber="1" containsInteger="1" minValue="0" maxValue="41"/>
    </cacheField>
    <cacheField name="Unexpected expenses" numFmtId="0">
      <sharedItems containsSemiMixedTypes="0" containsString="0" containsNumber="1" containsInteger="1" minValue="0" maxValue="192"/>
    </cacheField>
  </cacheFields>
  <extLst>
    <ext xmlns:x14="http://schemas.microsoft.com/office/spreadsheetml/2009/9/main" uri="{725AE2AE-9491-48be-B2B4-4EB974FC3084}">
      <x14:pivotCacheDefinition pivotCacheId="1317048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
  <r>
    <n v="367"/>
    <m/>
    <n v="2024"/>
    <x v="0"/>
    <x v="0"/>
    <n v="0"/>
    <n v="0"/>
    <n v="0"/>
    <n v="0"/>
    <n v="0"/>
    <n v="0"/>
    <n v="0"/>
    <n v="0"/>
    <n v="0"/>
    <n v="0"/>
    <n v="0"/>
    <n v="0"/>
    <n v="0"/>
    <n v="0"/>
    <n v="0"/>
    <n v="0"/>
    <n v="0"/>
    <n v="0"/>
    <n v="0"/>
    <n v="0"/>
    <n v="0"/>
    <n v="0"/>
    <n v="0"/>
    <n v="0"/>
    <n v="0"/>
    <n v="0"/>
    <n v="0"/>
    <n v="0"/>
    <n v="0"/>
    <n v="0"/>
    <n v="0"/>
    <n v="0"/>
    <n v="0"/>
    <n v="0"/>
    <n v="0"/>
    <n v="0"/>
    <n v="0"/>
    <n v="0"/>
    <n v="0"/>
    <n v="0"/>
    <n v="0"/>
    <n v="0"/>
    <n v="0"/>
    <n v="0"/>
    <n v="0"/>
    <n v="0"/>
    <n v="0"/>
    <n v="0"/>
    <n v="0"/>
  </r>
  <r>
    <n v="1"/>
    <d v="2024-01-01T00:00:00"/>
    <n v="2024"/>
    <x v="0"/>
    <x v="1"/>
    <n v="496"/>
    <n v="575"/>
    <n v="243"/>
    <n v="189"/>
    <n v="64"/>
    <n v="172"/>
    <n v="271"/>
    <n v="132"/>
    <n v="104"/>
    <n v="58"/>
    <n v="27"/>
    <n v="46"/>
    <n v="9"/>
    <n v="82"/>
    <n v="62"/>
    <n v="22"/>
    <n v="24"/>
    <n v="62"/>
    <n v="46"/>
    <n v="0"/>
    <n v="23"/>
    <n v="11"/>
    <n v="34"/>
    <n v="34"/>
    <n v="11"/>
    <n v="5"/>
    <n v="28"/>
    <n v="0"/>
    <n v="0"/>
    <n v="5"/>
    <n v="5"/>
    <n v="17"/>
    <n v="17"/>
    <n v="23"/>
    <n v="34"/>
    <n v="11"/>
    <n v="17"/>
    <n v="0"/>
    <n v="0"/>
    <n v="17"/>
    <n v="51"/>
    <n v="5"/>
    <n v="17"/>
    <n v="11"/>
    <n v="5"/>
    <n v="17"/>
    <n v="0"/>
    <n v="17"/>
    <n v="114"/>
  </r>
  <r>
    <n v="2"/>
    <d v="2024-01-02T00:00:00"/>
    <n v="2024"/>
    <x v="0"/>
    <x v="2"/>
    <n v="516"/>
    <n v="585"/>
    <n v="268"/>
    <n v="218"/>
    <n v="30"/>
    <n v="286"/>
    <n v="259"/>
    <n v="40"/>
    <n v="118"/>
    <n v="19"/>
    <n v="38"/>
    <n v="19"/>
    <n v="6"/>
    <n v="88"/>
    <n v="27"/>
    <n v="19"/>
    <n v="29"/>
    <n v="153"/>
    <n v="76"/>
    <n v="17"/>
    <n v="29"/>
    <n v="0"/>
    <n v="46"/>
    <n v="29"/>
    <n v="0"/>
    <n v="17"/>
    <n v="29"/>
    <n v="11"/>
    <n v="5"/>
    <n v="23"/>
    <n v="11"/>
    <n v="0"/>
    <n v="0"/>
    <n v="23"/>
    <n v="23"/>
    <n v="5"/>
    <n v="11"/>
    <n v="5"/>
    <n v="17"/>
    <n v="17"/>
    <n v="64"/>
    <n v="17"/>
    <n v="40"/>
    <n v="29"/>
    <n v="0"/>
    <n v="23"/>
    <n v="11"/>
    <n v="5"/>
    <n v="2"/>
  </r>
  <r>
    <n v="3"/>
    <d v="2024-01-03T00:00:00"/>
    <n v="2024"/>
    <x v="0"/>
    <x v="3"/>
    <n v="539"/>
    <n v="610"/>
    <n v="285"/>
    <n v="131"/>
    <n v="123"/>
    <n v="244"/>
    <n v="318"/>
    <n v="48"/>
    <n v="177"/>
    <n v="106"/>
    <n v="23"/>
    <n v="16"/>
    <n v="20"/>
    <n v="83"/>
    <n v="18"/>
    <n v="28"/>
    <n v="28"/>
    <n v="40"/>
    <n v="61"/>
    <n v="6"/>
    <n v="36"/>
    <n v="6"/>
    <n v="61"/>
    <n v="48"/>
    <n v="0"/>
    <n v="18"/>
    <n v="36"/>
    <n v="6"/>
    <n v="6"/>
    <n v="24"/>
    <n v="12"/>
    <n v="12"/>
    <n v="12"/>
    <n v="54"/>
    <n v="30"/>
    <n v="30"/>
    <n v="18"/>
    <n v="6"/>
    <n v="6"/>
    <n v="24"/>
    <n v="0"/>
    <n v="18"/>
    <n v="14"/>
    <n v="24"/>
    <n v="0"/>
    <n v="30"/>
    <n v="12"/>
    <n v="0"/>
    <n v="0"/>
  </r>
  <r>
    <n v="4"/>
    <d v="2024-01-04T00:00:00"/>
    <n v="2024"/>
    <x v="0"/>
    <x v="4"/>
    <n v="557"/>
    <n v="641"/>
    <n v="150"/>
    <n v="307"/>
    <n v="100"/>
    <n v="262"/>
    <n v="219"/>
    <n v="160"/>
    <n v="176"/>
    <n v="69"/>
    <n v="31"/>
    <n v="24"/>
    <n v="31"/>
    <n v="103"/>
    <n v="52"/>
    <n v="27"/>
    <n v="29"/>
    <n v="15"/>
    <n v="44"/>
    <n v="12"/>
    <n v="38"/>
    <n v="6"/>
    <n v="44"/>
    <n v="57"/>
    <n v="19"/>
    <n v="0"/>
    <n v="38"/>
    <n v="6"/>
    <n v="0"/>
    <n v="19"/>
    <n v="19"/>
    <n v="19"/>
    <n v="0"/>
    <n v="38"/>
    <n v="19"/>
    <n v="32"/>
    <n v="12"/>
    <n v="6"/>
    <n v="12"/>
    <n v="6"/>
    <n v="57"/>
    <n v="19"/>
    <n v="25"/>
    <n v="19"/>
    <n v="6"/>
    <n v="19"/>
    <n v="19"/>
    <n v="19"/>
    <n v="12"/>
  </r>
  <r>
    <n v="5"/>
    <d v="2024-01-05T00:00:00"/>
    <n v="2024"/>
    <x v="0"/>
    <x v="5"/>
    <n v="575"/>
    <n v="667"/>
    <n v="132"/>
    <n v="415"/>
    <n v="28"/>
    <n v="153"/>
    <n v="374"/>
    <n v="140"/>
    <n v="171"/>
    <n v="99"/>
    <n v="42"/>
    <n v="35"/>
    <n v="21"/>
    <n v="93"/>
    <n v="43"/>
    <n v="24"/>
    <n v="21"/>
    <n v="26"/>
    <n v="60"/>
    <n v="0"/>
    <n v="46"/>
    <n v="20"/>
    <n v="93"/>
    <n v="53"/>
    <n v="20"/>
    <n v="0"/>
    <n v="13"/>
    <n v="20"/>
    <n v="0"/>
    <n v="6"/>
    <n v="13"/>
    <n v="0"/>
    <n v="0"/>
    <n v="26"/>
    <n v="46"/>
    <n v="13"/>
    <n v="0"/>
    <n v="0"/>
    <n v="26"/>
    <n v="20"/>
    <n v="73"/>
    <n v="6"/>
    <n v="20"/>
    <n v="20"/>
    <n v="0"/>
    <n v="26"/>
    <n v="0"/>
    <n v="20"/>
    <n v="27"/>
  </r>
  <r>
    <n v="6"/>
    <d v="2024-01-06T00:00:00"/>
    <n v="2024"/>
    <x v="0"/>
    <x v="6"/>
    <n v="586"/>
    <n v="685"/>
    <n v="175"/>
    <n v="335"/>
    <n v="76"/>
    <n v="212"/>
    <n v="336"/>
    <n v="137"/>
    <n v="134"/>
    <n v="21"/>
    <n v="47"/>
    <n v="29"/>
    <n v="14"/>
    <n v="120"/>
    <n v="77"/>
    <n v="28"/>
    <n v="11"/>
    <n v="105"/>
    <n v="75"/>
    <n v="6"/>
    <n v="34"/>
    <n v="13"/>
    <n v="63"/>
    <n v="47"/>
    <n v="20"/>
    <n v="0"/>
    <n v="34"/>
    <n v="6"/>
    <n v="0"/>
    <n v="27"/>
    <n v="0"/>
    <n v="6"/>
    <n v="13"/>
    <n v="47"/>
    <n v="47"/>
    <n v="27"/>
    <n v="6"/>
    <n v="0"/>
    <n v="6"/>
    <n v="13"/>
    <n v="68"/>
    <n v="13"/>
    <n v="34"/>
    <n v="13"/>
    <n v="6"/>
    <n v="41"/>
    <n v="0"/>
    <n v="20"/>
    <n v="0"/>
  </r>
  <r>
    <n v="7"/>
    <d v="2024-01-07T00:00:00"/>
    <n v="2024"/>
    <x v="0"/>
    <x v="7"/>
    <n v="597"/>
    <n v="690"/>
    <n v="310"/>
    <n v="162"/>
    <n v="125"/>
    <n v="282"/>
    <n v="353"/>
    <n v="55"/>
    <n v="166"/>
    <n v="122"/>
    <n v="37"/>
    <n v="22"/>
    <n v="18"/>
    <n v="77"/>
    <n v="74"/>
    <n v="27"/>
    <n v="34"/>
    <n v="20"/>
    <n v="75"/>
    <n v="0"/>
    <n v="27"/>
    <n v="6"/>
    <n v="75"/>
    <n v="48"/>
    <n v="6"/>
    <n v="13"/>
    <n v="41"/>
    <n v="20"/>
    <n v="0"/>
    <n v="6"/>
    <n v="20"/>
    <n v="0"/>
    <n v="13"/>
    <n v="48"/>
    <n v="6"/>
    <n v="6"/>
    <n v="0"/>
    <n v="0"/>
    <n v="13"/>
    <n v="6"/>
    <n v="55"/>
    <n v="6"/>
    <n v="48"/>
    <n v="6"/>
    <n v="6"/>
    <n v="20"/>
    <n v="0"/>
    <n v="0"/>
    <n v="120"/>
  </r>
  <r>
    <n v="8"/>
    <d v="2024-01-08T00:00:00"/>
    <n v="2024"/>
    <x v="0"/>
    <x v="8"/>
    <n v="604"/>
    <n v="684"/>
    <n v="217"/>
    <n v="273"/>
    <n v="114"/>
    <n v="307"/>
    <n v="316"/>
    <n v="61"/>
    <n v="149"/>
    <n v="101"/>
    <n v="48"/>
    <n v="37"/>
    <n v="7"/>
    <n v="126"/>
    <n v="59"/>
    <n v="25"/>
    <n v="11"/>
    <n v="41"/>
    <n v="54"/>
    <n v="13"/>
    <n v="47"/>
    <n v="13"/>
    <n v="9"/>
    <n v="54"/>
    <n v="13"/>
    <n v="20"/>
    <n v="13"/>
    <n v="13"/>
    <n v="0"/>
    <n v="34"/>
    <n v="20"/>
    <n v="6"/>
    <n v="20"/>
    <n v="41"/>
    <n v="34"/>
    <n v="34"/>
    <n v="20"/>
    <n v="6"/>
    <n v="13"/>
    <n v="13"/>
    <n v="61"/>
    <n v="13"/>
    <n v="27"/>
    <n v="34"/>
    <n v="6"/>
    <n v="41"/>
    <n v="6"/>
    <n v="6"/>
    <n v="0"/>
  </r>
  <r>
    <n v="9"/>
    <d v="2024-01-09T00:00:00"/>
    <n v="2024"/>
    <x v="0"/>
    <x v="9"/>
    <n v="606"/>
    <n v="664"/>
    <n v="284"/>
    <n v="262"/>
    <n v="60"/>
    <n v="232"/>
    <n v="346"/>
    <n v="86"/>
    <n v="157"/>
    <n v="127"/>
    <n v="56"/>
    <n v="26"/>
    <n v="33"/>
    <n v="89"/>
    <n v="64"/>
    <n v="20"/>
    <n v="34"/>
    <n v="0"/>
    <n v="86"/>
    <n v="0"/>
    <n v="19"/>
    <n v="19"/>
    <n v="59"/>
    <n v="59"/>
    <n v="19"/>
    <n v="6"/>
    <n v="39"/>
    <n v="0"/>
    <n v="0"/>
    <n v="19"/>
    <n v="19"/>
    <n v="19"/>
    <n v="6"/>
    <n v="46"/>
    <n v="6"/>
    <n v="26"/>
    <n v="0"/>
    <n v="6"/>
    <n v="19"/>
    <n v="13"/>
    <n v="66"/>
    <n v="19"/>
    <n v="19"/>
    <n v="13"/>
    <n v="0"/>
    <n v="13"/>
    <n v="19"/>
    <n v="0"/>
    <n v="30"/>
  </r>
  <r>
    <n v="10"/>
    <d v="2024-01-10T00:00:00"/>
    <n v="2024"/>
    <x v="0"/>
    <x v="10"/>
    <n v="602"/>
    <n v="625"/>
    <n v="258"/>
    <n v="314"/>
    <n v="30"/>
    <n v="131"/>
    <n v="451"/>
    <n v="43"/>
    <n v="160"/>
    <n v="97"/>
    <n v="52"/>
    <n v="18"/>
    <n v="14"/>
    <n v="86"/>
    <n v="16"/>
    <n v="18"/>
    <n v="13"/>
    <n v="128"/>
    <n v="25"/>
    <n v="0"/>
    <n v="43"/>
    <n v="18"/>
    <n v="75"/>
    <n v="56"/>
    <n v="18"/>
    <n v="0"/>
    <n v="12"/>
    <n v="0"/>
    <n v="0"/>
    <n v="6"/>
    <n v="6"/>
    <n v="0"/>
    <n v="6"/>
    <n v="43"/>
    <n v="43"/>
    <n v="6"/>
    <n v="12"/>
    <n v="0"/>
    <n v="12"/>
    <n v="18"/>
    <n v="62"/>
    <n v="12"/>
    <n v="50"/>
    <n v="31"/>
    <n v="0"/>
    <n v="25"/>
    <n v="0"/>
    <n v="12"/>
    <n v="34"/>
  </r>
  <r>
    <n v="11"/>
    <d v="2024-01-11T00:00:00"/>
    <n v="2024"/>
    <x v="0"/>
    <x v="11"/>
    <n v="584"/>
    <n v="588"/>
    <n v="186"/>
    <n v="334"/>
    <n v="64"/>
    <n v="158"/>
    <n v="313"/>
    <n v="117"/>
    <n v="188"/>
    <n v="86"/>
    <n v="36"/>
    <n v="18"/>
    <n v="18"/>
    <n v="79"/>
    <n v="17"/>
    <n v="33"/>
    <n v="19"/>
    <n v="90"/>
    <n v="58"/>
    <n v="0"/>
    <n v="35"/>
    <n v="17"/>
    <n v="23"/>
    <n v="35"/>
    <n v="11"/>
    <n v="5"/>
    <n v="17"/>
    <n v="17"/>
    <n v="5"/>
    <n v="17"/>
    <n v="5"/>
    <n v="5"/>
    <n v="17"/>
    <n v="52"/>
    <n v="23"/>
    <n v="23"/>
    <n v="11"/>
    <n v="0"/>
    <n v="23"/>
    <n v="17"/>
    <n v="41"/>
    <n v="5"/>
    <n v="52"/>
    <n v="11"/>
    <n v="0"/>
    <n v="29"/>
    <n v="17"/>
    <n v="17"/>
    <n v="0"/>
  </r>
  <r>
    <n v="12"/>
    <d v="2024-01-12T00:00:00"/>
    <n v="2024"/>
    <x v="0"/>
    <x v="12"/>
    <n v="560"/>
    <n v="575"/>
    <n v="123"/>
    <n v="348"/>
    <n v="89"/>
    <n v="149"/>
    <n v="369"/>
    <n v="57"/>
    <n v="156"/>
    <n v="27"/>
    <n v="34"/>
    <n v="24"/>
    <n v="24"/>
    <n v="85"/>
    <n v="36"/>
    <n v="19"/>
    <n v="29"/>
    <n v="126"/>
    <n v="63"/>
    <n v="17"/>
    <n v="40"/>
    <n v="5"/>
    <n v="33"/>
    <n v="51"/>
    <n v="17"/>
    <n v="17"/>
    <n v="11"/>
    <n v="5"/>
    <n v="0"/>
    <n v="17"/>
    <n v="11"/>
    <n v="17"/>
    <n v="0"/>
    <n v="28"/>
    <n v="23"/>
    <n v="28"/>
    <n v="0"/>
    <n v="0"/>
    <n v="5"/>
    <n v="17"/>
    <n v="40"/>
    <n v="17"/>
    <n v="51"/>
    <n v="11"/>
    <n v="0"/>
    <n v="11"/>
    <n v="17"/>
    <n v="23"/>
    <n v="0"/>
  </r>
  <r>
    <n v="13"/>
    <d v="2024-01-13T00:00:00"/>
    <n v="2024"/>
    <x v="0"/>
    <x v="13"/>
    <n v="535"/>
    <n v="570"/>
    <n v="133"/>
    <n v="301"/>
    <n v="101"/>
    <n v="159"/>
    <n v="286"/>
    <n v="125"/>
    <n v="159"/>
    <n v="79"/>
    <n v="39"/>
    <n v="16"/>
    <n v="33"/>
    <n v="95"/>
    <n v="67"/>
    <n v="24"/>
    <n v="16"/>
    <n v="7"/>
    <n v="39"/>
    <n v="17"/>
    <n v="34"/>
    <n v="11"/>
    <n v="62"/>
    <n v="34"/>
    <n v="17"/>
    <n v="0"/>
    <n v="11"/>
    <n v="11"/>
    <n v="0"/>
    <n v="5"/>
    <n v="0"/>
    <n v="17"/>
    <n v="11"/>
    <n v="34"/>
    <n v="11"/>
    <n v="22"/>
    <n v="17"/>
    <n v="0"/>
    <n v="22"/>
    <n v="17"/>
    <n v="39"/>
    <n v="5"/>
    <n v="17"/>
    <n v="17"/>
    <n v="0"/>
    <n v="34"/>
    <n v="17"/>
    <n v="22"/>
    <n v="27"/>
  </r>
  <r>
    <n v="14"/>
    <d v="2024-01-14T00:00:00"/>
    <n v="2024"/>
    <x v="0"/>
    <x v="14"/>
    <n v="523"/>
    <n v="571"/>
    <n v="261"/>
    <n v="184"/>
    <n v="78"/>
    <n v="279"/>
    <n v="264"/>
    <n v="28"/>
    <n v="110"/>
    <n v="100"/>
    <n v="25"/>
    <n v="45"/>
    <n v="29"/>
    <n v="83"/>
    <n v="39"/>
    <n v="17"/>
    <n v="17"/>
    <n v="58"/>
    <n v="39"/>
    <n v="5"/>
    <n v="17"/>
    <n v="11"/>
    <n v="79"/>
    <n v="45"/>
    <n v="0"/>
    <n v="0"/>
    <n v="11"/>
    <n v="5"/>
    <n v="0"/>
    <n v="28"/>
    <n v="0"/>
    <n v="17"/>
    <n v="5"/>
    <n v="57"/>
    <n v="5"/>
    <n v="17"/>
    <n v="11"/>
    <n v="0"/>
    <n v="11"/>
    <n v="17"/>
    <n v="57"/>
    <n v="11"/>
    <n v="45"/>
    <n v="11"/>
    <n v="5"/>
    <n v="22"/>
    <n v="5"/>
    <n v="0"/>
    <n v="35"/>
  </r>
  <r>
    <n v="15"/>
    <d v="2024-01-15T00:00:00"/>
    <n v="2024"/>
    <x v="0"/>
    <x v="15"/>
    <n v="521"/>
    <n v="585"/>
    <n v="166"/>
    <n v="303"/>
    <n v="52"/>
    <n v="204"/>
    <n v="264"/>
    <n v="117"/>
    <n v="116"/>
    <n v="77"/>
    <n v="45"/>
    <n v="16"/>
    <n v="32"/>
    <n v="108"/>
    <n v="31"/>
    <n v="15"/>
    <n v="13"/>
    <n v="68"/>
    <n v="76"/>
    <n v="5"/>
    <n v="17"/>
    <n v="17"/>
    <n v="46"/>
    <n v="52"/>
    <n v="0"/>
    <n v="5"/>
    <n v="11"/>
    <n v="0"/>
    <n v="5"/>
    <n v="17"/>
    <n v="5"/>
    <n v="11"/>
    <n v="5"/>
    <n v="35"/>
    <n v="23"/>
    <n v="29"/>
    <n v="5"/>
    <n v="5"/>
    <n v="5"/>
    <n v="5"/>
    <n v="52"/>
    <n v="11"/>
    <n v="17"/>
    <n v="23"/>
    <n v="0"/>
    <n v="5"/>
    <n v="5"/>
    <n v="17"/>
    <n v="76"/>
  </r>
  <r>
    <n v="16"/>
    <d v="2024-01-16T00:00:00"/>
    <n v="2024"/>
    <x v="0"/>
    <x v="16"/>
    <n v="526"/>
    <n v="614"/>
    <n v="257"/>
    <n v="175"/>
    <n v="94"/>
    <n v="122"/>
    <n v="456"/>
    <n v="36"/>
    <n v="143"/>
    <n v="45"/>
    <n v="48"/>
    <n v="26"/>
    <n v="29"/>
    <n v="109"/>
    <n v="43"/>
    <n v="25"/>
    <n v="15"/>
    <n v="43"/>
    <n v="67"/>
    <n v="18"/>
    <n v="30"/>
    <n v="18"/>
    <n v="5"/>
    <n v="42"/>
    <n v="0"/>
    <n v="18"/>
    <n v="30"/>
    <n v="12"/>
    <n v="0"/>
    <n v="18"/>
    <n v="12"/>
    <n v="12"/>
    <n v="0"/>
    <n v="55"/>
    <n v="12"/>
    <n v="30"/>
    <n v="18"/>
    <n v="6"/>
    <n v="12"/>
    <n v="24"/>
    <n v="49"/>
    <n v="12"/>
    <n v="30"/>
    <n v="30"/>
    <n v="0"/>
    <n v="18"/>
    <n v="12"/>
    <n v="24"/>
    <n v="0"/>
  </r>
  <r>
    <n v="17"/>
    <d v="2024-01-17T00:00:00"/>
    <n v="2024"/>
    <x v="0"/>
    <x v="17"/>
    <n v="536"/>
    <n v="688"/>
    <n v="219"/>
    <n v="189"/>
    <n v="128"/>
    <n v="316"/>
    <n v="242"/>
    <n v="130"/>
    <n v="112"/>
    <n v="116"/>
    <n v="49"/>
    <n v="29"/>
    <n v="19"/>
    <n v="89"/>
    <n v="18"/>
    <n v="22"/>
    <n v="12"/>
    <n v="70"/>
    <n v="68"/>
    <n v="6"/>
    <n v="34"/>
    <n v="6"/>
    <n v="15"/>
    <n v="48"/>
    <n v="13"/>
    <n v="20"/>
    <n v="34"/>
    <n v="20"/>
    <n v="6"/>
    <n v="34"/>
    <n v="13"/>
    <n v="13"/>
    <n v="6"/>
    <n v="55"/>
    <n v="48"/>
    <n v="34"/>
    <n v="0"/>
    <n v="0"/>
    <n v="27"/>
    <n v="13"/>
    <n v="75"/>
    <n v="20"/>
    <n v="34"/>
    <n v="27"/>
    <n v="6"/>
    <n v="13"/>
    <n v="0"/>
    <n v="0"/>
    <n v="0"/>
  </r>
  <r>
    <n v="18"/>
    <d v="2024-01-18T00:00:00"/>
    <n v="2024"/>
    <x v="0"/>
    <x v="18"/>
    <n v="553"/>
    <n v="752"/>
    <n v="160"/>
    <n v="299"/>
    <n v="94"/>
    <n v="330"/>
    <n v="265"/>
    <n v="157"/>
    <n v="150"/>
    <n v="68"/>
    <n v="44"/>
    <n v="30"/>
    <n v="6"/>
    <n v="96"/>
    <n v="23"/>
    <n v="16"/>
    <n v="31"/>
    <n v="89"/>
    <n v="60"/>
    <n v="7"/>
    <n v="37"/>
    <n v="22"/>
    <n v="67"/>
    <n v="60"/>
    <n v="0"/>
    <n v="0"/>
    <n v="15"/>
    <n v="22"/>
    <n v="0"/>
    <n v="7"/>
    <n v="7"/>
    <n v="22"/>
    <n v="0"/>
    <n v="45"/>
    <n v="22"/>
    <n v="15"/>
    <n v="15"/>
    <n v="7"/>
    <n v="30"/>
    <n v="22"/>
    <n v="52"/>
    <n v="22"/>
    <n v="45"/>
    <n v="15"/>
    <n v="7"/>
    <n v="52"/>
    <n v="22"/>
    <n v="0"/>
    <n v="55"/>
  </r>
  <r>
    <n v="19"/>
    <d v="2024-01-19T00:00:00"/>
    <n v="2024"/>
    <x v="0"/>
    <x v="19"/>
    <n v="573"/>
    <n v="781"/>
    <n v="234"/>
    <n v="231"/>
    <n v="108"/>
    <n v="374"/>
    <n v="345"/>
    <n v="62"/>
    <n v="120"/>
    <n v="88"/>
    <n v="28"/>
    <n v="21"/>
    <n v="35"/>
    <n v="104"/>
    <n v="45"/>
    <n v="32"/>
    <n v="30"/>
    <n v="70"/>
    <n v="109"/>
    <n v="7"/>
    <n v="54"/>
    <n v="23"/>
    <n v="70"/>
    <n v="62"/>
    <n v="23"/>
    <n v="23"/>
    <n v="23"/>
    <n v="23"/>
    <n v="0"/>
    <n v="31"/>
    <n v="15"/>
    <n v="15"/>
    <n v="23"/>
    <n v="39"/>
    <n v="31"/>
    <n v="15"/>
    <n v="23"/>
    <n v="0"/>
    <n v="31"/>
    <n v="15"/>
    <n v="0"/>
    <n v="23"/>
    <n v="3"/>
    <n v="23"/>
    <n v="0"/>
    <n v="15"/>
    <n v="31"/>
    <n v="31"/>
    <n v="0"/>
  </r>
  <r>
    <n v="20"/>
    <d v="2024-01-20T00:00:00"/>
    <n v="2024"/>
    <x v="0"/>
    <x v="20"/>
    <n v="599"/>
    <n v="791"/>
    <n v="257"/>
    <n v="313"/>
    <n v="29"/>
    <n v="292"/>
    <n v="373"/>
    <n v="126"/>
    <n v="126"/>
    <n v="107"/>
    <n v="51"/>
    <n v="37"/>
    <n v="29"/>
    <n v="77"/>
    <n v="59"/>
    <n v="22"/>
    <n v="25"/>
    <n v="66"/>
    <n v="102"/>
    <n v="7"/>
    <n v="47"/>
    <n v="0"/>
    <n v="90"/>
    <n v="39"/>
    <n v="15"/>
    <n v="7"/>
    <n v="39"/>
    <n v="15"/>
    <n v="0"/>
    <n v="31"/>
    <n v="23"/>
    <n v="7"/>
    <n v="23"/>
    <n v="63"/>
    <n v="7"/>
    <n v="39"/>
    <n v="7"/>
    <n v="7"/>
    <n v="7"/>
    <n v="7"/>
    <n v="55"/>
    <n v="15"/>
    <n v="63"/>
    <n v="31"/>
    <n v="7"/>
    <n v="23"/>
    <n v="15"/>
    <n v="0"/>
    <n v="0"/>
  </r>
  <r>
    <n v="21"/>
    <d v="2024-01-21T00:00:00"/>
    <n v="2024"/>
    <x v="0"/>
    <x v="21"/>
    <n v="625"/>
    <n v="791"/>
    <n v="218"/>
    <n v="314"/>
    <n v="93"/>
    <n v="284"/>
    <n v="420"/>
    <n v="87"/>
    <n v="135"/>
    <n v="112"/>
    <n v="27"/>
    <n v="38"/>
    <n v="11"/>
    <n v="128"/>
    <n v="30"/>
    <n v="35"/>
    <n v="21"/>
    <n v="88"/>
    <n v="31"/>
    <n v="0"/>
    <n v="55"/>
    <n v="23"/>
    <n v="79"/>
    <n v="71"/>
    <n v="15"/>
    <n v="7"/>
    <n v="39"/>
    <n v="0"/>
    <n v="7"/>
    <n v="7"/>
    <n v="7"/>
    <n v="23"/>
    <n v="15"/>
    <n v="39"/>
    <n v="7"/>
    <n v="31"/>
    <n v="23"/>
    <n v="0"/>
    <n v="15"/>
    <n v="23"/>
    <n v="87"/>
    <n v="23"/>
    <n v="47"/>
    <n v="7"/>
    <n v="0"/>
    <n v="31"/>
    <n v="0"/>
    <n v="23"/>
    <n v="56"/>
  </r>
  <r>
    <n v="22"/>
    <d v="2024-01-22T00:00:00"/>
    <n v="2024"/>
    <x v="0"/>
    <x v="22"/>
    <n v="644"/>
    <n v="782"/>
    <n v="231"/>
    <n v="343"/>
    <n v="70"/>
    <n v="398"/>
    <n v="236"/>
    <n v="148"/>
    <n v="179"/>
    <n v="103"/>
    <n v="31"/>
    <n v="27"/>
    <n v="39"/>
    <n v="107"/>
    <n v="17"/>
    <n v="31"/>
    <n v="19"/>
    <n v="91"/>
    <n v="78"/>
    <n v="7"/>
    <n v="31"/>
    <n v="0"/>
    <n v="70"/>
    <n v="39"/>
    <n v="15"/>
    <n v="23"/>
    <n v="31"/>
    <n v="0"/>
    <n v="7"/>
    <n v="15"/>
    <n v="15"/>
    <n v="0"/>
    <n v="0"/>
    <n v="54"/>
    <n v="31"/>
    <n v="39"/>
    <n v="23"/>
    <n v="7"/>
    <n v="7"/>
    <n v="15"/>
    <n v="78"/>
    <n v="7"/>
    <n v="70"/>
    <n v="23"/>
    <n v="0"/>
    <n v="46"/>
    <n v="0"/>
    <n v="0"/>
    <n v="51"/>
  </r>
  <r>
    <n v="23"/>
    <d v="2024-01-23T00:00:00"/>
    <n v="2024"/>
    <x v="0"/>
    <x v="23"/>
    <n v="658"/>
    <n v="754"/>
    <n v="269"/>
    <n v="330"/>
    <n v="59"/>
    <n v="218"/>
    <n v="438"/>
    <n v="98"/>
    <n v="216"/>
    <n v="28"/>
    <n v="61"/>
    <n v="32"/>
    <n v="24"/>
    <n v="115"/>
    <n v="80"/>
    <n v="37"/>
    <n v="32"/>
    <n v="33"/>
    <n v="45"/>
    <n v="0"/>
    <n v="22"/>
    <n v="7"/>
    <n v="113"/>
    <n v="52"/>
    <n v="0"/>
    <n v="0"/>
    <n v="30"/>
    <n v="7"/>
    <n v="7"/>
    <n v="7"/>
    <n v="7"/>
    <n v="0"/>
    <n v="7"/>
    <n v="75"/>
    <n v="30"/>
    <n v="7"/>
    <n v="0"/>
    <n v="7"/>
    <n v="22"/>
    <n v="7"/>
    <n v="82"/>
    <n v="7"/>
    <n v="52"/>
    <n v="7"/>
    <n v="7"/>
    <n v="22"/>
    <n v="0"/>
    <n v="0"/>
    <n v="125"/>
  </r>
  <r>
    <n v="24"/>
    <d v="2024-01-24T00:00:00"/>
    <n v="2024"/>
    <x v="0"/>
    <x v="24"/>
    <n v="666"/>
    <n v="707"/>
    <n v="186"/>
    <n v="401"/>
    <n v="79"/>
    <n v="367"/>
    <n v="185"/>
    <n v="155"/>
    <n v="148"/>
    <n v="107"/>
    <n v="49"/>
    <n v="41"/>
    <n v="12"/>
    <n v="136"/>
    <n v="73"/>
    <n v="32"/>
    <n v="20"/>
    <n v="48"/>
    <n v="42"/>
    <n v="21"/>
    <n v="35"/>
    <n v="0"/>
    <n v="63"/>
    <n v="35"/>
    <n v="14"/>
    <n v="21"/>
    <n v="42"/>
    <n v="0"/>
    <n v="7"/>
    <n v="7"/>
    <n v="14"/>
    <n v="21"/>
    <n v="7"/>
    <n v="70"/>
    <n v="14"/>
    <n v="28"/>
    <n v="21"/>
    <n v="7"/>
    <n v="0"/>
    <n v="28"/>
    <n v="63"/>
    <n v="14"/>
    <n v="42"/>
    <n v="14"/>
    <n v="0"/>
    <n v="14"/>
    <n v="7"/>
    <n v="0"/>
    <n v="56"/>
  </r>
  <r>
    <n v="25"/>
    <d v="2024-01-25T00:00:00"/>
    <n v="2024"/>
    <x v="0"/>
    <x v="25"/>
    <n v="668"/>
    <n v="657"/>
    <n v="187"/>
    <n v="388"/>
    <n v="93"/>
    <n v="243"/>
    <n v="296"/>
    <n v="118"/>
    <n v="194"/>
    <n v="103"/>
    <n v="33"/>
    <n v="49"/>
    <n v="37"/>
    <n v="116"/>
    <n v="73"/>
    <n v="20"/>
    <n v="17"/>
    <n v="26"/>
    <n v="65"/>
    <n v="13"/>
    <n v="45"/>
    <n v="13"/>
    <n v="65"/>
    <n v="52"/>
    <n v="19"/>
    <n v="19"/>
    <n v="26"/>
    <n v="13"/>
    <n v="0"/>
    <n v="6"/>
    <n v="13"/>
    <n v="13"/>
    <n v="19"/>
    <n v="26"/>
    <n v="45"/>
    <n v="32"/>
    <n v="13"/>
    <n v="6"/>
    <n v="13"/>
    <n v="19"/>
    <n v="0"/>
    <n v="13"/>
    <n v="52"/>
    <n v="13"/>
    <n v="6"/>
    <n v="19"/>
    <n v="19"/>
    <n v="0"/>
    <n v="0"/>
  </r>
  <r>
    <n v="26"/>
    <d v="2024-01-26T00:00:00"/>
    <n v="2024"/>
    <x v="0"/>
    <x v="26"/>
    <n v="665"/>
    <n v="628"/>
    <n v="139"/>
    <n v="487"/>
    <n v="39"/>
    <n v="150"/>
    <n v="359"/>
    <n v="119"/>
    <n v="148"/>
    <n v="115"/>
    <n v="61"/>
    <n v="24"/>
    <n v="20"/>
    <n v="121"/>
    <n v="25"/>
    <n v="32"/>
    <n v="25"/>
    <n v="94"/>
    <n v="87"/>
    <n v="6"/>
    <n v="25"/>
    <n v="12"/>
    <n v="23"/>
    <n v="50"/>
    <n v="0"/>
    <n v="0"/>
    <n v="31"/>
    <n v="0"/>
    <n v="6"/>
    <n v="31"/>
    <n v="12"/>
    <n v="12"/>
    <n v="12"/>
    <n v="50"/>
    <n v="43"/>
    <n v="25"/>
    <n v="6"/>
    <n v="0"/>
    <n v="25"/>
    <n v="12"/>
    <n v="56"/>
    <n v="6"/>
    <n v="37"/>
    <n v="25"/>
    <n v="0"/>
    <n v="18"/>
    <n v="0"/>
    <n v="18"/>
    <n v="0"/>
  </r>
  <r>
    <n v="27"/>
    <d v="2024-01-27T00:00:00"/>
    <n v="2024"/>
    <x v="0"/>
    <x v="27"/>
    <n v="654"/>
    <n v="615"/>
    <n v="150"/>
    <n v="419"/>
    <n v="85"/>
    <n v="227"/>
    <n v="302"/>
    <n v="86"/>
    <n v="174"/>
    <n v="97"/>
    <n v="32"/>
    <n v="20"/>
    <n v="24"/>
    <n v="104"/>
    <n v="59"/>
    <n v="29"/>
    <n v="34"/>
    <n v="81"/>
    <n v="79"/>
    <n v="0"/>
    <n v="18"/>
    <n v="0"/>
    <n v="70"/>
    <n v="43"/>
    <n v="6"/>
    <n v="6"/>
    <n v="30"/>
    <n v="6"/>
    <n v="6"/>
    <n v="30"/>
    <n v="6"/>
    <n v="6"/>
    <n v="18"/>
    <n v="36"/>
    <n v="43"/>
    <n v="6"/>
    <n v="12"/>
    <n v="6"/>
    <n v="12"/>
    <n v="12"/>
    <n v="43"/>
    <n v="6"/>
    <n v="55"/>
    <n v="6"/>
    <n v="0"/>
    <n v="12"/>
    <n v="18"/>
    <n v="24"/>
    <n v="0"/>
  </r>
  <r>
    <n v="28"/>
    <d v="2024-01-28T00:00:00"/>
    <n v="2024"/>
    <x v="0"/>
    <x v="28"/>
    <n v="629"/>
    <n v="614"/>
    <n v="150"/>
    <n v="360"/>
    <n v="119"/>
    <n v="171"/>
    <n v="333"/>
    <n v="110"/>
    <n v="167"/>
    <n v="124"/>
    <n v="46"/>
    <n v="31"/>
    <n v="7"/>
    <n v="95"/>
    <n v="69"/>
    <n v="16"/>
    <n v="16"/>
    <n v="58"/>
    <n v="61"/>
    <n v="12"/>
    <n v="30"/>
    <n v="12"/>
    <n v="71"/>
    <n v="36"/>
    <n v="6"/>
    <n v="0"/>
    <n v="30"/>
    <n v="0"/>
    <n v="0"/>
    <n v="12"/>
    <n v="0"/>
    <n v="0"/>
    <n v="18"/>
    <n v="55"/>
    <n v="36"/>
    <n v="30"/>
    <n v="12"/>
    <n v="6"/>
    <n v="12"/>
    <n v="12"/>
    <n v="55"/>
    <n v="18"/>
    <n v="36"/>
    <n v="12"/>
    <n v="0"/>
    <n v="36"/>
    <n v="6"/>
    <n v="0"/>
    <n v="0"/>
  </r>
  <r>
    <n v="29"/>
    <d v="2024-01-29T00:00:00"/>
    <n v="2024"/>
    <x v="0"/>
    <x v="29"/>
    <n v="605"/>
    <n v="620"/>
    <n v="242"/>
    <n v="315"/>
    <n v="48"/>
    <n v="322"/>
    <n v="143"/>
    <n v="155"/>
    <n v="162"/>
    <n v="120"/>
    <n v="52"/>
    <n v="52"/>
    <n v="7"/>
    <n v="112"/>
    <n v="41"/>
    <n v="25"/>
    <n v="34"/>
    <n v="0"/>
    <n v="55"/>
    <n v="6"/>
    <n v="24"/>
    <n v="0"/>
    <n v="92"/>
    <n v="49"/>
    <n v="18"/>
    <n v="6"/>
    <n v="18"/>
    <n v="18"/>
    <n v="0"/>
    <n v="24"/>
    <n v="18"/>
    <n v="0"/>
    <n v="6"/>
    <n v="55"/>
    <n v="31"/>
    <n v="6"/>
    <n v="18"/>
    <n v="0"/>
    <n v="6"/>
    <n v="18"/>
    <n v="43"/>
    <n v="12"/>
    <n v="55"/>
    <n v="24"/>
    <n v="0"/>
    <n v="12"/>
    <n v="6"/>
    <n v="0"/>
    <n v="0"/>
  </r>
  <r>
    <n v="30"/>
    <d v="2024-01-30T00:00:00"/>
    <n v="2024"/>
    <x v="0"/>
    <x v="30"/>
    <n v="586"/>
    <n v="634"/>
    <n v="263"/>
    <n v="224"/>
    <n v="99"/>
    <n v="164"/>
    <n v="413"/>
    <n v="57"/>
    <n v="163"/>
    <n v="61"/>
    <n v="36"/>
    <n v="36"/>
    <n v="32"/>
    <n v="97"/>
    <n v="31"/>
    <n v="15"/>
    <n v="33"/>
    <n v="82"/>
    <n v="63"/>
    <n v="6"/>
    <n v="31"/>
    <n v="0"/>
    <n v="61"/>
    <n v="50"/>
    <n v="12"/>
    <n v="0"/>
    <n v="31"/>
    <n v="0"/>
    <n v="0"/>
    <n v="31"/>
    <n v="12"/>
    <n v="6"/>
    <n v="0"/>
    <n v="50"/>
    <n v="25"/>
    <n v="19"/>
    <n v="12"/>
    <n v="0"/>
    <n v="19"/>
    <n v="25"/>
    <n v="44"/>
    <n v="6"/>
    <n v="38"/>
    <n v="31"/>
    <n v="6"/>
    <n v="31"/>
    <n v="0"/>
    <n v="25"/>
    <n v="0"/>
  </r>
  <r>
    <n v="31"/>
    <d v="2024-01-31T00:00:00"/>
    <n v="2024"/>
    <x v="0"/>
    <x v="31"/>
    <n v="578"/>
    <n v="654"/>
    <n v="306"/>
    <n v="128"/>
    <n v="144"/>
    <n v="248"/>
    <n v="302"/>
    <n v="104"/>
    <n v="154"/>
    <n v="75"/>
    <n v="35"/>
    <n v="53"/>
    <n v="10"/>
    <n v="92"/>
    <n v="10"/>
    <n v="30"/>
    <n v="19"/>
    <n v="100"/>
    <n v="52"/>
    <n v="0"/>
    <n v="19"/>
    <n v="19"/>
    <n v="85"/>
    <n v="39"/>
    <n v="13"/>
    <n v="6"/>
    <n v="19"/>
    <n v="6"/>
    <n v="6"/>
    <n v="32"/>
    <n v="13"/>
    <n v="6"/>
    <n v="19"/>
    <n v="45"/>
    <n v="6"/>
    <n v="13"/>
    <n v="19"/>
    <n v="0"/>
    <n v="26"/>
    <n v="26"/>
    <n v="45"/>
    <n v="6"/>
    <n v="58"/>
    <n v="6"/>
    <n v="6"/>
    <n v="26"/>
    <n v="13"/>
    <n v="6"/>
    <n v="19"/>
  </r>
  <r>
    <n v="367"/>
    <m/>
    <n v="2024"/>
    <x v="1"/>
    <x v="0"/>
    <n v="0"/>
    <n v="0"/>
    <n v="0"/>
    <n v="0"/>
    <n v="0"/>
    <n v="0"/>
    <n v="0"/>
    <n v="0"/>
    <n v="0"/>
    <n v="0"/>
    <n v="0"/>
    <n v="0"/>
    <n v="0"/>
    <n v="0"/>
    <n v="0"/>
    <n v="0"/>
    <n v="0"/>
    <n v="0"/>
    <n v="0"/>
    <n v="0"/>
    <n v="0"/>
    <n v="0"/>
    <n v="0"/>
    <n v="0"/>
    <n v="0"/>
    <n v="0"/>
    <n v="0"/>
    <n v="0"/>
    <n v="0"/>
    <n v="0"/>
    <n v="0"/>
    <n v="0"/>
    <n v="0"/>
    <n v="0"/>
    <n v="0"/>
    <n v="0"/>
    <n v="0"/>
    <n v="0"/>
    <n v="0"/>
    <n v="0"/>
    <n v="0"/>
    <n v="0"/>
    <n v="0"/>
    <n v="0"/>
    <n v="0"/>
    <n v="0"/>
    <n v="0"/>
    <n v="0"/>
    <n v="0"/>
  </r>
  <r>
    <n v="367"/>
    <m/>
    <n v="2024"/>
    <x v="1"/>
    <x v="32"/>
    <n v="0"/>
    <n v="0"/>
    <n v="0"/>
    <n v="0"/>
    <n v="0"/>
    <n v="0"/>
    <n v="0"/>
    <n v="0"/>
    <n v="0"/>
    <n v="0"/>
    <n v="0"/>
    <n v="0"/>
    <n v="0"/>
    <n v="0"/>
    <n v="0"/>
    <n v="0"/>
    <n v="0"/>
    <n v="0"/>
    <n v="0"/>
    <n v="0"/>
    <n v="0"/>
    <n v="0"/>
    <n v="0"/>
    <n v="0"/>
    <n v="0"/>
    <n v="0"/>
    <n v="0"/>
    <n v="0"/>
    <n v="0"/>
    <n v="0"/>
    <n v="0"/>
    <n v="0"/>
    <n v="0"/>
    <n v="0"/>
    <n v="0"/>
    <n v="0"/>
    <n v="0"/>
    <n v="0"/>
    <n v="0"/>
    <n v="0"/>
    <n v="0"/>
    <n v="0"/>
    <n v="0"/>
    <n v="0"/>
    <n v="0"/>
    <n v="0"/>
    <n v="0"/>
    <n v="0"/>
    <n v="0"/>
  </r>
  <r>
    <n v="367"/>
    <m/>
    <n v="2024"/>
    <x v="1"/>
    <x v="33"/>
    <n v="0"/>
    <n v="0"/>
    <n v="0"/>
    <n v="0"/>
    <n v="0"/>
    <n v="0"/>
    <n v="0"/>
    <n v="0"/>
    <n v="0"/>
    <n v="0"/>
    <n v="0"/>
    <n v="0"/>
    <n v="0"/>
    <n v="0"/>
    <n v="0"/>
    <n v="0"/>
    <n v="0"/>
    <n v="0"/>
    <n v="0"/>
    <n v="0"/>
    <n v="0"/>
    <n v="0"/>
    <n v="0"/>
    <n v="0"/>
    <n v="0"/>
    <n v="0"/>
    <n v="0"/>
    <n v="0"/>
    <n v="0"/>
    <n v="0"/>
    <n v="0"/>
    <n v="0"/>
    <n v="0"/>
    <n v="0"/>
    <n v="0"/>
    <n v="0"/>
    <n v="0"/>
    <n v="0"/>
    <n v="0"/>
    <n v="0"/>
    <n v="0"/>
    <n v="0"/>
    <n v="0"/>
    <n v="0"/>
    <n v="0"/>
    <n v="0"/>
    <n v="0"/>
    <n v="0"/>
    <n v="0"/>
  </r>
  <r>
    <n v="367"/>
    <m/>
    <n v="2024"/>
    <x v="1"/>
    <x v="34"/>
    <n v="0"/>
    <n v="0"/>
    <n v="0"/>
    <n v="0"/>
    <n v="0"/>
    <n v="0"/>
    <n v="0"/>
    <n v="0"/>
    <n v="0"/>
    <n v="0"/>
    <n v="0"/>
    <n v="0"/>
    <n v="0"/>
    <n v="0"/>
    <n v="0"/>
    <n v="0"/>
    <n v="0"/>
    <n v="0"/>
    <n v="0"/>
    <n v="0"/>
    <n v="0"/>
    <n v="0"/>
    <n v="0"/>
    <n v="0"/>
    <n v="0"/>
    <n v="0"/>
    <n v="0"/>
    <n v="0"/>
    <n v="0"/>
    <n v="0"/>
    <n v="0"/>
    <n v="0"/>
    <n v="0"/>
    <n v="0"/>
    <n v="0"/>
    <n v="0"/>
    <n v="0"/>
    <n v="0"/>
    <n v="0"/>
    <n v="0"/>
    <n v="0"/>
    <n v="0"/>
    <n v="0"/>
    <n v="0"/>
    <n v="0"/>
    <n v="0"/>
    <n v="0"/>
    <n v="0"/>
    <n v="0"/>
  </r>
  <r>
    <n v="32"/>
    <d v="2024-02-01T00:00:00"/>
    <n v="2024"/>
    <x v="1"/>
    <x v="1"/>
    <n v="577"/>
    <n v="864"/>
    <n v="236"/>
    <n v="307"/>
    <n v="34"/>
    <n v="259"/>
    <n v="433"/>
    <n v="172"/>
    <n v="114"/>
    <n v="118"/>
    <n v="50"/>
    <n v="50"/>
    <n v="10"/>
    <n v="105"/>
    <n v="72"/>
    <n v="28"/>
    <n v="30"/>
    <n v="0"/>
    <n v="43"/>
    <n v="8"/>
    <n v="51"/>
    <n v="8"/>
    <n v="60"/>
    <n v="77"/>
    <n v="17"/>
    <n v="0"/>
    <n v="25"/>
    <n v="8"/>
    <n v="0"/>
    <n v="34"/>
    <n v="0"/>
    <n v="8"/>
    <n v="25"/>
    <n v="43"/>
    <n v="43"/>
    <n v="17"/>
    <n v="8"/>
    <n v="0"/>
    <n v="8"/>
    <n v="8"/>
    <n v="95"/>
    <n v="17"/>
    <n v="43"/>
    <n v="17"/>
    <n v="8"/>
    <n v="51"/>
    <n v="0"/>
    <n v="17"/>
    <n v="125"/>
  </r>
  <r>
    <n v="33"/>
    <d v="2024-02-02T00:00:00"/>
    <n v="2024"/>
    <x v="1"/>
    <x v="2"/>
    <n v="580"/>
    <n v="859"/>
    <n v="284"/>
    <n v="262"/>
    <n v="34"/>
    <n v="249"/>
    <n v="525"/>
    <n v="85"/>
    <n v="169"/>
    <n v="35"/>
    <n v="50"/>
    <n v="39"/>
    <n v="25"/>
    <n v="85"/>
    <n v="55"/>
    <n v="26"/>
    <n v="24"/>
    <n v="72"/>
    <n v="34"/>
    <n v="0"/>
    <n v="60"/>
    <n v="0"/>
    <n v="94"/>
    <n v="60"/>
    <n v="25"/>
    <n v="17"/>
    <n v="34"/>
    <n v="8"/>
    <n v="8"/>
    <n v="17"/>
    <n v="8"/>
    <n v="25"/>
    <n v="0"/>
    <n v="77"/>
    <n v="34"/>
    <n v="34"/>
    <n v="25"/>
    <n v="0"/>
    <n v="34"/>
    <n v="8"/>
    <n v="94"/>
    <n v="8"/>
    <n v="25"/>
    <n v="8"/>
    <n v="0"/>
    <n v="60"/>
    <n v="34"/>
    <n v="8"/>
    <n v="20"/>
  </r>
  <r>
    <n v="34"/>
    <d v="2024-02-03T00:00:00"/>
    <n v="2024"/>
    <x v="1"/>
    <x v="3"/>
    <n v="587"/>
    <n v="840"/>
    <n v="176"/>
    <n v="265"/>
    <n v="146"/>
    <n v="411"/>
    <n v="337"/>
    <n v="92"/>
    <n v="189"/>
    <n v="105"/>
    <n v="29"/>
    <n v="43"/>
    <n v="14"/>
    <n v="82"/>
    <n v="40"/>
    <n v="28"/>
    <n v="13"/>
    <n v="44"/>
    <n v="84"/>
    <n v="0"/>
    <n v="25"/>
    <n v="8"/>
    <n v="58"/>
    <n v="42"/>
    <n v="16"/>
    <n v="16"/>
    <n v="16"/>
    <n v="16"/>
    <n v="8"/>
    <n v="33"/>
    <n v="25"/>
    <n v="16"/>
    <n v="16"/>
    <n v="42"/>
    <n v="25"/>
    <n v="16"/>
    <n v="25"/>
    <n v="0"/>
    <n v="16"/>
    <n v="33"/>
    <n v="75"/>
    <n v="25"/>
    <n v="33"/>
    <n v="33"/>
    <n v="0"/>
    <n v="33"/>
    <n v="0"/>
    <n v="0"/>
    <n v="105"/>
  </r>
  <r>
    <n v="35"/>
    <d v="2024-02-04T00:00:00"/>
    <n v="2024"/>
    <x v="1"/>
    <x v="4"/>
    <n v="602"/>
    <n v="800"/>
    <n v="313"/>
    <n v="187"/>
    <n v="102"/>
    <n v="320"/>
    <n v="344"/>
    <n v="136"/>
    <n v="167"/>
    <n v="18"/>
    <n v="33"/>
    <n v="52"/>
    <n v="18"/>
    <n v="114"/>
    <n v="45"/>
    <n v="32"/>
    <n v="27"/>
    <n v="96"/>
    <n v="48"/>
    <n v="24"/>
    <n v="24"/>
    <n v="24"/>
    <n v="112"/>
    <n v="56"/>
    <n v="0"/>
    <n v="16"/>
    <n v="32"/>
    <n v="24"/>
    <n v="0"/>
    <n v="24"/>
    <n v="24"/>
    <n v="8"/>
    <n v="16"/>
    <n v="40"/>
    <n v="24"/>
    <n v="40"/>
    <n v="0"/>
    <n v="0"/>
    <n v="8"/>
    <n v="32"/>
    <n v="72"/>
    <n v="24"/>
    <n v="48"/>
    <n v="40"/>
    <n v="8"/>
    <n v="32"/>
    <n v="0"/>
    <n v="0"/>
    <n v="0"/>
  </r>
  <r>
    <n v="36"/>
    <d v="2024-02-05T00:00:00"/>
    <n v="2024"/>
    <x v="1"/>
    <x v="5"/>
    <n v="618"/>
    <n v="775"/>
    <n v="135"/>
    <n v="378"/>
    <n v="105"/>
    <n v="255"/>
    <n v="404"/>
    <n v="116"/>
    <n v="153"/>
    <n v="72"/>
    <n v="30"/>
    <n v="45"/>
    <n v="34"/>
    <n v="122"/>
    <n v="37"/>
    <n v="28"/>
    <n v="23"/>
    <n v="74"/>
    <n v="77"/>
    <n v="0"/>
    <n v="46"/>
    <n v="15"/>
    <n v="74"/>
    <n v="69"/>
    <n v="0"/>
    <n v="7"/>
    <n v="46"/>
    <n v="15"/>
    <n v="7"/>
    <n v="15"/>
    <n v="23"/>
    <n v="7"/>
    <n v="0"/>
    <n v="62"/>
    <n v="46"/>
    <n v="38"/>
    <n v="0"/>
    <n v="0"/>
    <n v="0"/>
    <n v="31"/>
    <n v="54"/>
    <n v="7"/>
    <n v="46"/>
    <n v="38"/>
    <n v="7"/>
    <n v="38"/>
    <n v="7"/>
    <n v="0"/>
    <n v="0"/>
  </r>
  <r>
    <n v="37"/>
    <d v="2024-02-06T00:00:00"/>
    <n v="2024"/>
    <x v="1"/>
    <x v="6"/>
    <n v="643"/>
    <n v="763"/>
    <n v="250"/>
    <n v="316"/>
    <n v="77"/>
    <n v="381"/>
    <n v="260"/>
    <n v="122"/>
    <n v="195"/>
    <n v="87"/>
    <n v="47"/>
    <n v="27"/>
    <n v="31"/>
    <n v="87"/>
    <n v="41"/>
    <n v="21"/>
    <n v="14"/>
    <n v="93"/>
    <n v="53"/>
    <n v="0"/>
    <n v="30"/>
    <n v="22"/>
    <n v="53"/>
    <n v="61"/>
    <n v="15"/>
    <n v="7"/>
    <n v="22"/>
    <n v="7"/>
    <n v="0"/>
    <n v="38"/>
    <n v="0"/>
    <n v="7"/>
    <n v="22"/>
    <n v="68"/>
    <n v="22"/>
    <n v="22"/>
    <n v="7"/>
    <n v="0"/>
    <n v="30"/>
    <n v="7"/>
    <n v="76"/>
    <n v="7"/>
    <n v="30"/>
    <n v="22"/>
    <n v="7"/>
    <n v="15"/>
    <n v="15"/>
    <n v="7"/>
    <n v="91"/>
  </r>
  <r>
    <n v="38"/>
    <d v="2024-02-07T00:00:00"/>
    <n v="2024"/>
    <x v="1"/>
    <x v="7"/>
    <n v="671"/>
    <n v="761"/>
    <n v="328"/>
    <n v="243"/>
    <n v="100"/>
    <n v="334"/>
    <n v="237"/>
    <n v="190"/>
    <n v="187"/>
    <n v="70"/>
    <n v="37"/>
    <n v="62"/>
    <n v="16"/>
    <n v="101"/>
    <n v="84"/>
    <n v="20"/>
    <n v="15"/>
    <n v="79"/>
    <n v="38"/>
    <n v="22"/>
    <n v="30"/>
    <n v="22"/>
    <n v="90"/>
    <n v="53"/>
    <n v="7"/>
    <n v="15"/>
    <n v="30"/>
    <n v="22"/>
    <n v="7"/>
    <n v="22"/>
    <n v="22"/>
    <n v="15"/>
    <n v="0"/>
    <n v="60"/>
    <n v="45"/>
    <n v="22"/>
    <n v="0"/>
    <n v="0"/>
    <n v="7"/>
    <n v="22"/>
    <n v="68"/>
    <n v="7"/>
    <n v="30"/>
    <n v="30"/>
    <n v="0"/>
    <n v="45"/>
    <n v="15"/>
    <n v="15"/>
    <n v="0"/>
  </r>
  <r>
    <n v="39"/>
    <d v="2024-02-08T00:00:00"/>
    <n v="2024"/>
    <x v="1"/>
    <x v="8"/>
    <n v="697"/>
    <n v="773"/>
    <n v="174"/>
    <n v="370"/>
    <n v="153"/>
    <n v="247"/>
    <n v="426"/>
    <n v="100"/>
    <n v="185"/>
    <n v="43"/>
    <n v="43"/>
    <n v="38"/>
    <n v="25"/>
    <n v="129"/>
    <n v="71"/>
    <n v="21"/>
    <n v="29"/>
    <n v="113"/>
    <n v="38"/>
    <n v="15"/>
    <n v="38"/>
    <n v="23"/>
    <n v="46"/>
    <n v="69"/>
    <n v="0"/>
    <n v="0"/>
    <n v="46"/>
    <n v="7"/>
    <n v="0"/>
    <n v="30"/>
    <n v="7"/>
    <n v="0"/>
    <n v="23"/>
    <n v="46"/>
    <n v="38"/>
    <n v="23"/>
    <n v="0"/>
    <n v="7"/>
    <n v="30"/>
    <n v="15"/>
    <n v="61"/>
    <n v="23"/>
    <n v="69"/>
    <n v="7"/>
    <n v="7"/>
    <n v="23"/>
    <n v="23"/>
    <n v="7"/>
    <n v="52"/>
  </r>
  <r>
    <n v="40"/>
    <d v="2024-02-09T00:00:00"/>
    <n v="2024"/>
    <x v="1"/>
    <x v="9"/>
    <n v="716"/>
    <n v="794"/>
    <n v="372"/>
    <n v="194"/>
    <n v="150"/>
    <n v="325"/>
    <n v="422"/>
    <n v="47"/>
    <n v="150"/>
    <n v="146"/>
    <n v="66"/>
    <n v="48"/>
    <n v="35"/>
    <n v="136"/>
    <n v="19"/>
    <n v="21"/>
    <n v="19"/>
    <n v="76"/>
    <n v="63"/>
    <n v="15"/>
    <n v="23"/>
    <n v="0"/>
    <n v="79"/>
    <n v="39"/>
    <n v="15"/>
    <n v="0"/>
    <n v="23"/>
    <n v="7"/>
    <n v="7"/>
    <n v="39"/>
    <n v="23"/>
    <n v="0"/>
    <n v="7"/>
    <n v="71"/>
    <n v="15"/>
    <n v="39"/>
    <n v="15"/>
    <n v="0"/>
    <n v="15"/>
    <n v="23"/>
    <n v="71"/>
    <n v="7"/>
    <n v="31"/>
    <n v="23"/>
    <n v="0"/>
    <n v="7"/>
    <n v="31"/>
    <n v="0"/>
    <n v="106"/>
  </r>
  <r>
    <n v="41"/>
    <d v="2024-02-10T00:00:00"/>
    <n v="2024"/>
    <x v="1"/>
    <x v="10"/>
    <n v="734"/>
    <n v="844"/>
    <n v="161"/>
    <n v="485"/>
    <n v="88"/>
    <n v="388"/>
    <n v="313"/>
    <n v="143"/>
    <n v="213"/>
    <n v="150"/>
    <n v="31"/>
    <n v="22"/>
    <n v="31"/>
    <n v="103"/>
    <n v="41"/>
    <n v="36"/>
    <n v="41"/>
    <n v="66"/>
    <n v="33"/>
    <n v="8"/>
    <n v="33"/>
    <n v="16"/>
    <n v="49"/>
    <n v="75"/>
    <n v="16"/>
    <n v="0"/>
    <n v="42"/>
    <n v="25"/>
    <n v="8"/>
    <n v="16"/>
    <n v="25"/>
    <n v="16"/>
    <n v="25"/>
    <n v="59"/>
    <n v="33"/>
    <n v="42"/>
    <n v="8"/>
    <n v="0"/>
    <n v="16"/>
    <n v="33"/>
    <n v="67"/>
    <n v="25"/>
    <n v="67"/>
    <n v="16"/>
    <n v="0"/>
    <n v="33"/>
    <n v="33"/>
    <n v="25"/>
    <n v="0"/>
  </r>
  <r>
    <n v="42"/>
    <d v="2024-02-11T00:00:00"/>
    <n v="2024"/>
    <x v="1"/>
    <x v="11"/>
    <n v="746"/>
    <n v="912"/>
    <n v="283"/>
    <n v="419"/>
    <n v="44"/>
    <n v="182"/>
    <n v="639"/>
    <n v="91"/>
    <n v="226"/>
    <n v="124"/>
    <n v="32"/>
    <n v="27"/>
    <n v="37"/>
    <n v="136"/>
    <n v="17"/>
    <n v="25"/>
    <n v="42"/>
    <n v="80"/>
    <n v="118"/>
    <n v="9"/>
    <n v="63"/>
    <n v="27"/>
    <n v="46"/>
    <n v="54"/>
    <n v="27"/>
    <n v="27"/>
    <n v="18"/>
    <n v="27"/>
    <n v="9"/>
    <n v="45"/>
    <n v="0"/>
    <n v="18"/>
    <n v="9"/>
    <n v="72"/>
    <n v="27"/>
    <n v="27"/>
    <n v="18"/>
    <n v="9"/>
    <n v="9"/>
    <n v="18"/>
    <n v="82"/>
    <n v="18"/>
    <n v="36"/>
    <n v="45"/>
    <n v="9"/>
    <n v="18"/>
    <n v="27"/>
    <n v="0"/>
    <n v="0"/>
  </r>
  <r>
    <n v="43"/>
    <d v="2024-02-12T00:00:00"/>
    <n v="2024"/>
    <x v="1"/>
    <x v="12"/>
    <n v="752"/>
    <n v="972"/>
    <n v="315"/>
    <n v="317"/>
    <n v="120"/>
    <n v="213"/>
    <n v="516"/>
    <n v="243"/>
    <n v="195"/>
    <n v="51"/>
    <n v="65"/>
    <n v="32"/>
    <n v="18"/>
    <n v="140"/>
    <n v="57"/>
    <n v="40"/>
    <n v="42"/>
    <n v="112"/>
    <n v="126"/>
    <n v="29"/>
    <n v="38"/>
    <n v="19"/>
    <n v="12"/>
    <n v="77"/>
    <n v="19"/>
    <n v="29"/>
    <n v="29"/>
    <n v="19"/>
    <n v="9"/>
    <n v="19"/>
    <n v="29"/>
    <n v="0"/>
    <n v="0"/>
    <n v="77"/>
    <n v="58"/>
    <n v="38"/>
    <n v="9"/>
    <n v="9"/>
    <n v="9"/>
    <n v="9"/>
    <n v="77"/>
    <n v="29"/>
    <n v="48"/>
    <n v="29"/>
    <n v="0"/>
    <n v="68"/>
    <n v="29"/>
    <n v="29"/>
    <n v="0"/>
  </r>
  <r>
    <n v="44"/>
    <d v="2024-02-13T00:00:00"/>
    <n v="2024"/>
    <x v="1"/>
    <x v="13"/>
    <n v="757"/>
    <n v="1007"/>
    <n v="348"/>
    <n v="228"/>
    <n v="181"/>
    <n v="362"/>
    <n v="484"/>
    <n v="161"/>
    <n v="178"/>
    <n v="98"/>
    <n v="37"/>
    <n v="65"/>
    <n v="14"/>
    <n v="117"/>
    <n v="83"/>
    <n v="25"/>
    <n v="17"/>
    <n v="123"/>
    <n v="100"/>
    <n v="10"/>
    <n v="30"/>
    <n v="10"/>
    <n v="100"/>
    <n v="50"/>
    <n v="0"/>
    <n v="20"/>
    <n v="60"/>
    <n v="0"/>
    <n v="10"/>
    <n v="40"/>
    <n v="30"/>
    <n v="30"/>
    <n v="30"/>
    <n v="90"/>
    <n v="20"/>
    <n v="30"/>
    <n v="30"/>
    <n v="0"/>
    <n v="40"/>
    <n v="20"/>
    <n v="70"/>
    <n v="10"/>
    <n v="50"/>
    <n v="30"/>
    <n v="0"/>
    <n v="30"/>
    <n v="0"/>
    <n v="0"/>
    <n v="67"/>
  </r>
  <r>
    <n v="45"/>
    <d v="2024-02-14T00:00:00"/>
    <n v="2024"/>
    <x v="1"/>
    <x v="14"/>
    <n v="756"/>
    <n v="1023"/>
    <n v="355"/>
    <n v="356"/>
    <n v="45"/>
    <n v="501"/>
    <n v="328"/>
    <n v="194"/>
    <n v="210"/>
    <n v="164"/>
    <n v="32"/>
    <n v="28"/>
    <n v="14"/>
    <n v="114"/>
    <n v="34"/>
    <n v="20"/>
    <n v="31"/>
    <n v="109"/>
    <n v="81"/>
    <n v="20"/>
    <n v="30"/>
    <n v="0"/>
    <n v="132"/>
    <n v="61"/>
    <n v="10"/>
    <n v="30"/>
    <n v="51"/>
    <n v="0"/>
    <n v="10"/>
    <n v="40"/>
    <n v="10"/>
    <n v="20"/>
    <n v="20"/>
    <n v="51"/>
    <n v="10"/>
    <n v="51"/>
    <n v="0"/>
    <n v="0"/>
    <n v="40"/>
    <n v="10"/>
    <n v="112"/>
    <n v="20"/>
    <n v="92"/>
    <n v="30"/>
    <n v="10"/>
    <n v="20"/>
    <n v="40"/>
    <n v="20"/>
    <n v="2"/>
  </r>
  <r>
    <n v="46"/>
    <d v="2024-02-15T00:00:00"/>
    <n v="2024"/>
    <x v="1"/>
    <x v="15"/>
    <n v="746"/>
    <n v="1028"/>
    <n v="328"/>
    <n v="381"/>
    <n v="37"/>
    <n v="421"/>
    <n v="453"/>
    <n v="154"/>
    <n v="203"/>
    <n v="138"/>
    <n v="32"/>
    <n v="50"/>
    <n v="46"/>
    <n v="127"/>
    <n v="36"/>
    <n v="39"/>
    <n v="22"/>
    <n v="53"/>
    <n v="133"/>
    <n v="10"/>
    <n v="51"/>
    <n v="30"/>
    <n v="143"/>
    <n v="51"/>
    <n v="0"/>
    <n v="30"/>
    <n v="51"/>
    <n v="30"/>
    <n v="0"/>
    <n v="20"/>
    <n v="0"/>
    <n v="0"/>
    <n v="10"/>
    <n v="41"/>
    <n v="10"/>
    <n v="10"/>
    <n v="30"/>
    <n v="10"/>
    <n v="41"/>
    <n v="20"/>
    <n v="71"/>
    <n v="20"/>
    <n v="61"/>
    <n v="20"/>
    <n v="0"/>
    <n v="10"/>
    <n v="10"/>
    <n v="30"/>
    <n v="85"/>
  </r>
  <r>
    <n v="47"/>
    <d v="2024-02-16T00:00:00"/>
    <n v="2024"/>
    <x v="1"/>
    <x v="16"/>
    <n v="724"/>
    <n v="1028"/>
    <n v="144"/>
    <n v="407"/>
    <n v="173"/>
    <n v="205"/>
    <n v="752"/>
    <n v="71"/>
    <n v="188"/>
    <n v="116"/>
    <n v="49"/>
    <n v="22"/>
    <n v="40"/>
    <n v="143"/>
    <n v="22"/>
    <n v="30"/>
    <n v="30"/>
    <n v="84"/>
    <n v="71"/>
    <n v="30"/>
    <n v="61"/>
    <n v="10"/>
    <n v="92"/>
    <n v="61"/>
    <n v="20"/>
    <n v="10"/>
    <n v="30"/>
    <n v="20"/>
    <n v="0"/>
    <n v="10"/>
    <n v="10"/>
    <n v="30"/>
    <n v="10"/>
    <n v="41"/>
    <n v="51"/>
    <n v="30"/>
    <n v="0"/>
    <n v="10"/>
    <n v="10"/>
    <n v="30"/>
    <n v="71"/>
    <n v="20"/>
    <n v="71"/>
    <n v="51"/>
    <n v="0"/>
    <n v="20"/>
    <n v="30"/>
    <n v="10"/>
    <n v="118"/>
  </r>
  <r>
    <n v="48"/>
    <d v="2024-02-17T00:00:00"/>
    <n v="2024"/>
    <x v="1"/>
    <x v="17"/>
    <n v="702"/>
    <n v="1012"/>
    <n v="161"/>
    <n v="415"/>
    <n v="126"/>
    <n v="232"/>
    <n v="689"/>
    <n v="91"/>
    <n v="169"/>
    <n v="95"/>
    <n v="47"/>
    <n v="60"/>
    <n v="21"/>
    <n v="133"/>
    <n v="93"/>
    <n v="32"/>
    <n v="37"/>
    <n v="15"/>
    <n v="111"/>
    <n v="30"/>
    <n v="60"/>
    <n v="0"/>
    <n v="109"/>
    <n v="80"/>
    <n v="20"/>
    <n v="30"/>
    <n v="60"/>
    <n v="20"/>
    <n v="0"/>
    <n v="20"/>
    <n v="20"/>
    <n v="30"/>
    <n v="0"/>
    <n v="101"/>
    <n v="10"/>
    <n v="30"/>
    <n v="0"/>
    <n v="0"/>
    <n v="0"/>
    <n v="10"/>
    <n v="101"/>
    <n v="10"/>
    <n v="70"/>
    <n v="40"/>
    <n v="0"/>
    <n v="20"/>
    <n v="0"/>
    <n v="30"/>
    <n v="0"/>
  </r>
  <r>
    <n v="49"/>
    <d v="2024-02-18T00:00:00"/>
    <n v="2024"/>
    <x v="1"/>
    <x v="18"/>
    <n v="678"/>
    <n v="987"/>
    <n v="311"/>
    <n v="259"/>
    <n v="108"/>
    <n v="276"/>
    <n v="593"/>
    <n v="118"/>
    <n v="214"/>
    <n v="121"/>
    <n v="50"/>
    <n v="29"/>
    <n v="29"/>
    <n v="87"/>
    <n v="51"/>
    <n v="36"/>
    <n v="30"/>
    <n v="31"/>
    <n v="128"/>
    <n v="9"/>
    <n v="29"/>
    <n v="29"/>
    <n v="108"/>
    <n v="69"/>
    <n v="9"/>
    <n v="0"/>
    <n v="19"/>
    <n v="0"/>
    <n v="0"/>
    <n v="49"/>
    <n v="29"/>
    <n v="19"/>
    <n v="29"/>
    <n v="98"/>
    <n v="49"/>
    <n v="9"/>
    <n v="29"/>
    <n v="0"/>
    <n v="0"/>
    <n v="29"/>
    <n v="69"/>
    <n v="19"/>
    <n v="59"/>
    <n v="29"/>
    <n v="9"/>
    <n v="19"/>
    <n v="9"/>
    <n v="29"/>
    <n v="5"/>
  </r>
  <r>
    <n v="50"/>
    <d v="2024-02-19T00:00:00"/>
    <n v="2024"/>
    <x v="1"/>
    <x v="19"/>
    <n v="671"/>
    <n v="954"/>
    <n v="241"/>
    <n v="350"/>
    <n v="80"/>
    <n v="276"/>
    <n v="507"/>
    <n v="171"/>
    <n v="141"/>
    <n v="124"/>
    <n v="37"/>
    <n v="58"/>
    <n v="33"/>
    <n v="112"/>
    <n v="79"/>
    <n v="35"/>
    <n v="20"/>
    <n v="32"/>
    <n v="95"/>
    <n v="28"/>
    <n v="57"/>
    <n v="28"/>
    <n v="21"/>
    <n v="57"/>
    <n v="19"/>
    <n v="9"/>
    <n v="38"/>
    <n v="28"/>
    <n v="9"/>
    <n v="38"/>
    <n v="9"/>
    <n v="19"/>
    <n v="19"/>
    <n v="47"/>
    <n v="66"/>
    <n v="19"/>
    <n v="28"/>
    <n v="9"/>
    <n v="0"/>
    <n v="19"/>
    <n v="104"/>
    <n v="28"/>
    <n v="85"/>
    <n v="9"/>
    <n v="0"/>
    <n v="57"/>
    <n v="9"/>
    <n v="0"/>
    <n v="0"/>
  </r>
  <r>
    <n v="51"/>
    <d v="2024-02-20T00:00:00"/>
    <n v="2024"/>
    <x v="1"/>
    <x v="20"/>
    <n v="669"/>
    <n v="931"/>
    <n v="200"/>
    <n v="389"/>
    <n v="80"/>
    <n v="363"/>
    <n v="364"/>
    <n v="204"/>
    <n v="203"/>
    <n v="132"/>
    <n v="33"/>
    <n v="29"/>
    <n v="29"/>
    <n v="94"/>
    <n v="53"/>
    <n v="35"/>
    <n v="30"/>
    <n v="31"/>
    <n v="55"/>
    <n v="27"/>
    <n v="27"/>
    <n v="9"/>
    <n v="74"/>
    <n v="65"/>
    <n v="0"/>
    <n v="9"/>
    <n v="37"/>
    <n v="27"/>
    <n v="0"/>
    <n v="18"/>
    <n v="27"/>
    <n v="0"/>
    <n v="27"/>
    <n v="55"/>
    <n v="37"/>
    <n v="9"/>
    <n v="9"/>
    <n v="0"/>
    <n v="9"/>
    <n v="27"/>
    <n v="93"/>
    <n v="9"/>
    <n v="46"/>
    <n v="37"/>
    <n v="9"/>
    <n v="46"/>
    <n v="37"/>
    <n v="37"/>
    <n v="69"/>
  </r>
  <r>
    <n v="52"/>
    <d v="2024-02-21T00:00:00"/>
    <n v="2024"/>
    <x v="1"/>
    <x v="21"/>
    <n v="676"/>
    <n v="918"/>
    <n v="344"/>
    <n v="184"/>
    <n v="148"/>
    <n v="459"/>
    <n v="239"/>
    <n v="220"/>
    <n v="146"/>
    <n v="46"/>
    <n v="29"/>
    <n v="29"/>
    <n v="12"/>
    <n v="107"/>
    <n v="53"/>
    <n v="38"/>
    <n v="15"/>
    <n v="201"/>
    <n v="45"/>
    <n v="9"/>
    <n v="36"/>
    <n v="27"/>
    <n v="94"/>
    <n v="73"/>
    <n v="18"/>
    <n v="27"/>
    <n v="18"/>
    <n v="0"/>
    <n v="0"/>
    <n v="9"/>
    <n v="18"/>
    <n v="27"/>
    <n v="9"/>
    <n v="82"/>
    <n v="64"/>
    <n v="18"/>
    <n v="27"/>
    <n v="0"/>
    <n v="27"/>
    <n v="36"/>
    <n v="73"/>
    <n v="18"/>
    <n v="27"/>
    <n v="18"/>
    <n v="9"/>
    <n v="55"/>
    <n v="18"/>
    <n v="36"/>
    <n v="0"/>
  </r>
  <r>
    <n v="53"/>
    <d v="2024-02-22T00:00:00"/>
    <n v="2024"/>
    <x v="1"/>
    <x v="22"/>
    <n v="692"/>
    <n v="915"/>
    <n v="339"/>
    <n v="229"/>
    <n v="124"/>
    <n v="256"/>
    <n v="559"/>
    <n v="100"/>
    <n v="171"/>
    <n v="34"/>
    <n v="38"/>
    <n v="25"/>
    <n v="8"/>
    <n v="131"/>
    <n v="44"/>
    <n v="36"/>
    <n v="36"/>
    <n v="169"/>
    <n v="73"/>
    <n v="27"/>
    <n v="27"/>
    <n v="27"/>
    <n v="64"/>
    <n v="82"/>
    <n v="27"/>
    <n v="9"/>
    <n v="36"/>
    <n v="18"/>
    <n v="9"/>
    <n v="45"/>
    <n v="18"/>
    <n v="18"/>
    <n v="18"/>
    <n v="73"/>
    <n v="18"/>
    <n v="9"/>
    <n v="27"/>
    <n v="0"/>
    <n v="9"/>
    <n v="9"/>
    <n v="91"/>
    <n v="9"/>
    <n v="64"/>
    <n v="9"/>
    <n v="9"/>
    <n v="27"/>
    <n v="36"/>
    <n v="0"/>
    <n v="27"/>
  </r>
  <r>
    <n v="54"/>
    <d v="2024-02-23T00:00:00"/>
    <n v="2024"/>
    <x v="1"/>
    <x v="23"/>
    <n v="706"/>
    <n v="921"/>
    <n v="218"/>
    <n v="347"/>
    <n v="141"/>
    <n v="488"/>
    <n v="369"/>
    <n v="64"/>
    <n v="214"/>
    <n v="109"/>
    <n v="65"/>
    <n v="39"/>
    <n v="21"/>
    <n v="107"/>
    <n v="64"/>
    <n v="40"/>
    <n v="16"/>
    <n v="31"/>
    <n v="36"/>
    <n v="27"/>
    <n v="27"/>
    <n v="18"/>
    <n v="73"/>
    <n v="55"/>
    <n v="0"/>
    <n v="27"/>
    <n v="36"/>
    <n v="27"/>
    <n v="0"/>
    <n v="46"/>
    <n v="18"/>
    <n v="0"/>
    <n v="18"/>
    <n v="46"/>
    <n v="18"/>
    <n v="46"/>
    <n v="18"/>
    <n v="0"/>
    <n v="18"/>
    <n v="9"/>
    <n v="64"/>
    <n v="18"/>
    <n v="82"/>
    <n v="36"/>
    <n v="0"/>
    <n v="36"/>
    <n v="9"/>
    <n v="18"/>
    <n v="95"/>
  </r>
  <r>
    <n v="55"/>
    <d v="2024-02-24T00:00:00"/>
    <n v="2024"/>
    <x v="1"/>
    <x v="24"/>
    <n v="711"/>
    <n v="946"/>
    <n v="163"/>
    <n v="506"/>
    <n v="42"/>
    <n v="482"/>
    <n v="275"/>
    <n v="189"/>
    <n v="154"/>
    <n v="52"/>
    <n v="61"/>
    <n v="30"/>
    <n v="13"/>
    <n v="143"/>
    <n v="81"/>
    <n v="35"/>
    <n v="32"/>
    <n v="110"/>
    <n v="85"/>
    <n v="0"/>
    <n v="66"/>
    <n v="0"/>
    <n v="94"/>
    <n v="47"/>
    <n v="28"/>
    <n v="28"/>
    <n v="47"/>
    <n v="9"/>
    <n v="9"/>
    <n v="37"/>
    <n v="0"/>
    <n v="0"/>
    <n v="0"/>
    <n v="37"/>
    <n v="28"/>
    <n v="28"/>
    <n v="9"/>
    <n v="9"/>
    <n v="28"/>
    <n v="37"/>
    <n v="75"/>
    <n v="28"/>
    <n v="75"/>
    <n v="9"/>
    <n v="0"/>
    <n v="28"/>
    <n v="0"/>
    <n v="37"/>
    <n v="68"/>
  </r>
  <r>
    <n v="56"/>
    <d v="2024-02-25T00:00:00"/>
    <n v="2024"/>
    <x v="1"/>
    <x v="25"/>
    <n v="708"/>
    <n v="978"/>
    <n v="162"/>
    <n v="412"/>
    <n v="134"/>
    <n v="195"/>
    <n v="607"/>
    <n v="176"/>
    <n v="153"/>
    <n v="144"/>
    <n v="35"/>
    <n v="57"/>
    <n v="30"/>
    <n v="145"/>
    <n v="67"/>
    <n v="24"/>
    <n v="16"/>
    <n v="37"/>
    <n v="136"/>
    <n v="0"/>
    <n v="48"/>
    <n v="0"/>
    <n v="78"/>
    <n v="78"/>
    <n v="9"/>
    <n v="29"/>
    <n v="48"/>
    <n v="0"/>
    <n v="9"/>
    <n v="19"/>
    <n v="0"/>
    <n v="29"/>
    <n v="29"/>
    <n v="68"/>
    <n v="19"/>
    <n v="39"/>
    <n v="0"/>
    <n v="9"/>
    <n v="39"/>
    <n v="39"/>
    <n v="68"/>
    <n v="9"/>
    <n v="58"/>
    <n v="9"/>
    <n v="9"/>
    <n v="29"/>
    <n v="0"/>
    <n v="39"/>
    <n v="32"/>
  </r>
  <r>
    <n v="57"/>
    <d v="2024-02-26T00:00:00"/>
    <n v="2024"/>
    <x v="1"/>
    <x v="26"/>
    <n v="699"/>
    <n v="990"/>
    <n v="160"/>
    <n v="477"/>
    <n v="62"/>
    <n v="514"/>
    <n v="338"/>
    <n v="138"/>
    <n v="182"/>
    <n v="91"/>
    <n v="30"/>
    <n v="60"/>
    <n v="21"/>
    <n v="116"/>
    <n v="69"/>
    <n v="39"/>
    <n v="26"/>
    <n v="65"/>
    <n v="39"/>
    <n v="9"/>
    <n v="49"/>
    <n v="19"/>
    <n v="79"/>
    <n v="49"/>
    <n v="19"/>
    <n v="9"/>
    <n v="29"/>
    <n v="29"/>
    <n v="0"/>
    <n v="39"/>
    <n v="0"/>
    <n v="9"/>
    <n v="9"/>
    <n v="79"/>
    <n v="69"/>
    <n v="29"/>
    <n v="0"/>
    <n v="9"/>
    <n v="0"/>
    <n v="19"/>
    <n v="69"/>
    <n v="29"/>
    <n v="49"/>
    <n v="19"/>
    <n v="9"/>
    <n v="59"/>
    <n v="39"/>
    <n v="0"/>
    <n v="125"/>
  </r>
  <r>
    <n v="58"/>
    <d v="2024-02-27T00:00:00"/>
    <n v="2024"/>
    <x v="1"/>
    <x v="27"/>
    <n v="685"/>
    <n v="992"/>
    <n v="164"/>
    <n v="480"/>
    <n v="41"/>
    <n v="496"/>
    <n v="348"/>
    <n v="148"/>
    <n v="199"/>
    <n v="144"/>
    <n v="29"/>
    <n v="29"/>
    <n v="29"/>
    <n v="109"/>
    <n v="39"/>
    <n v="18"/>
    <n v="39"/>
    <n v="50"/>
    <n v="119"/>
    <n v="9"/>
    <n v="59"/>
    <n v="29"/>
    <n v="59"/>
    <n v="49"/>
    <n v="29"/>
    <n v="29"/>
    <n v="59"/>
    <n v="19"/>
    <n v="0"/>
    <n v="39"/>
    <n v="0"/>
    <n v="9"/>
    <n v="0"/>
    <n v="59"/>
    <n v="19"/>
    <n v="19"/>
    <n v="19"/>
    <n v="9"/>
    <n v="9"/>
    <n v="39"/>
    <n v="109"/>
    <n v="19"/>
    <n v="69"/>
    <n v="39"/>
    <n v="0"/>
    <n v="19"/>
    <n v="9"/>
    <n v="0"/>
    <n v="47"/>
  </r>
  <r>
    <n v="59"/>
    <d v="2024-02-28T00:00:00"/>
    <n v="2024"/>
    <x v="1"/>
    <x v="28"/>
    <n v="661"/>
    <n v="989"/>
    <n v="244"/>
    <n v="272"/>
    <n v="145"/>
    <n v="207"/>
    <n v="555"/>
    <n v="227"/>
    <n v="213"/>
    <n v="28"/>
    <n v="61"/>
    <n v="40"/>
    <n v="32"/>
    <n v="102"/>
    <n v="12"/>
    <n v="17"/>
    <n v="37"/>
    <n v="119"/>
    <n v="98"/>
    <n v="0"/>
    <n v="39"/>
    <n v="29"/>
    <n v="89"/>
    <n v="69"/>
    <n v="19"/>
    <n v="29"/>
    <n v="29"/>
    <n v="19"/>
    <n v="0"/>
    <n v="9"/>
    <n v="9"/>
    <n v="0"/>
    <n v="19"/>
    <n v="59"/>
    <n v="19"/>
    <n v="39"/>
    <n v="0"/>
    <n v="9"/>
    <n v="39"/>
    <n v="19"/>
    <n v="89"/>
    <n v="29"/>
    <n v="69"/>
    <n v="49"/>
    <n v="0"/>
    <n v="29"/>
    <n v="19"/>
    <n v="19"/>
    <n v="45"/>
  </r>
  <r>
    <n v="60"/>
    <d v="2024-02-29T00:00:00"/>
    <n v="2024"/>
    <x v="1"/>
    <x v="29"/>
    <n v="637"/>
    <n v="972"/>
    <n v="152"/>
    <n v="371"/>
    <n v="114"/>
    <n v="417"/>
    <n v="312"/>
    <n v="243"/>
    <n v="146"/>
    <n v="102"/>
    <n v="31"/>
    <n v="19"/>
    <n v="11"/>
    <n v="111"/>
    <n v="12"/>
    <n v="24"/>
    <n v="21"/>
    <n v="160"/>
    <n v="136"/>
    <n v="0"/>
    <n v="68"/>
    <n v="9"/>
    <n v="58"/>
    <n v="68"/>
    <n v="29"/>
    <n v="9"/>
    <n v="38"/>
    <n v="0"/>
    <n v="0"/>
    <n v="29"/>
    <n v="0"/>
    <n v="19"/>
    <n v="0"/>
    <n v="48"/>
    <n v="68"/>
    <n v="19"/>
    <n v="29"/>
    <n v="0"/>
    <n v="19"/>
    <n v="29"/>
    <n v="106"/>
    <n v="9"/>
    <n v="68"/>
    <n v="9"/>
    <n v="0"/>
    <n v="58"/>
    <n v="38"/>
    <n v="9"/>
    <n v="0"/>
  </r>
  <r>
    <n v="367"/>
    <m/>
    <n v="2024"/>
    <x v="2"/>
    <x v="0"/>
    <n v="0"/>
    <n v="0"/>
    <n v="0"/>
    <n v="0"/>
    <n v="0"/>
    <n v="0"/>
    <n v="0"/>
    <n v="0"/>
    <n v="0"/>
    <n v="0"/>
    <n v="0"/>
    <n v="0"/>
    <n v="0"/>
    <n v="0"/>
    <n v="0"/>
    <n v="0"/>
    <n v="0"/>
    <n v="0"/>
    <n v="0"/>
    <n v="0"/>
    <n v="0"/>
    <n v="0"/>
    <n v="0"/>
    <n v="0"/>
    <n v="0"/>
    <n v="0"/>
    <n v="0"/>
    <n v="0"/>
    <n v="0"/>
    <n v="0"/>
    <n v="0"/>
    <n v="0"/>
    <n v="0"/>
    <n v="0"/>
    <n v="0"/>
    <n v="0"/>
    <n v="0"/>
    <n v="0"/>
    <n v="0"/>
    <n v="0"/>
    <n v="0"/>
    <n v="0"/>
    <n v="0"/>
    <n v="0"/>
    <n v="0"/>
    <n v="0"/>
    <n v="0"/>
    <n v="0"/>
    <n v="0"/>
  </r>
  <r>
    <n v="367"/>
    <m/>
    <n v="2024"/>
    <x v="2"/>
    <x v="32"/>
    <n v="0"/>
    <n v="0"/>
    <n v="0"/>
    <n v="0"/>
    <n v="0"/>
    <n v="0"/>
    <n v="0"/>
    <n v="0"/>
    <n v="0"/>
    <n v="0"/>
    <n v="0"/>
    <n v="0"/>
    <n v="0"/>
    <n v="0"/>
    <n v="0"/>
    <n v="0"/>
    <n v="0"/>
    <n v="0"/>
    <n v="0"/>
    <n v="0"/>
    <n v="0"/>
    <n v="0"/>
    <n v="0"/>
    <n v="0"/>
    <n v="0"/>
    <n v="0"/>
    <n v="0"/>
    <n v="0"/>
    <n v="0"/>
    <n v="0"/>
    <n v="0"/>
    <n v="0"/>
    <n v="0"/>
    <n v="0"/>
    <n v="0"/>
    <n v="0"/>
    <n v="0"/>
    <n v="0"/>
    <n v="0"/>
    <n v="0"/>
    <n v="0"/>
    <n v="0"/>
    <n v="0"/>
    <n v="0"/>
    <n v="0"/>
    <n v="0"/>
    <n v="0"/>
    <n v="0"/>
    <n v="0"/>
  </r>
  <r>
    <n v="367"/>
    <m/>
    <n v="2024"/>
    <x v="2"/>
    <x v="33"/>
    <n v="0"/>
    <n v="0"/>
    <n v="0"/>
    <n v="0"/>
    <n v="0"/>
    <n v="0"/>
    <n v="0"/>
    <n v="0"/>
    <n v="0"/>
    <n v="0"/>
    <n v="0"/>
    <n v="0"/>
    <n v="0"/>
    <n v="0"/>
    <n v="0"/>
    <n v="0"/>
    <n v="0"/>
    <n v="0"/>
    <n v="0"/>
    <n v="0"/>
    <n v="0"/>
    <n v="0"/>
    <n v="0"/>
    <n v="0"/>
    <n v="0"/>
    <n v="0"/>
    <n v="0"/>
    <n v="0"/>
    <n v="0"/>
    <n v="0"/>
    <n v="0"/>
    <n v="0"/>
    <n v="0"/>
    <n v="0"/>
    <n v="0"/>
    <n v="0"/>
    <n v="0"/>
    <n v="0"/>
    <n v="0"/>
    <n v="0"/>
    <n v="0"/>
    <n v="0"/>
    <n v="0"/>
    <n v="0"/>
    <n v="0"/>
    <n v="0"/>
    <n v="0"/>
    <n v="0"/>
    <n v="0"/>
  </r>
  <r>
    <n v="367"/>
    <m/>
    <n v="2024"/>
    <x v="2"/>
    <x v="34"/>
    <n v="0"/>
    <n v="0"/>
    <n v="0"/>
    <n v="0"/>
    <n v="0"/>
    <n v="0"/>
    <n v="0"/>
    <n v="0"/>
    <n v="0"/>
    <n v="0"/>
    <n v="0"/>
    <n v="0"/>
    <n v="0"/>
    <n v="0"/>
    <n v="0"/>
    <n v="0"/>
    <n v="0"/>
    <n v="0"/>
    <n v="0"/>
    <n v="0"/>
    <n v="0"/>
    <n v="0"/>
    <n v="0"/>
    <n v="0"/>
    <n v="0"/>
    <n v="0"/>
    <n v="0"/>
    <n v="0"/>
    <n v="0"/>
    <n v="0"/>
    <n v="0"/>
    <n v="0"/>
    <n v="0"/>
    <n v="0"/>
    <n v="0"/>
    <n v="0"/>
    <n v="0"/>
    <n v="0"/>
    <n v="0"/>
    <n v="0"/>
    <n v="0"/>
    <n v="0"/>
    <n v="0"/>
    <n v="0"/>
    <n v="0"/>
    <n v="0"/>
    <n v="0"/>
    <n v="0"/>
    <n v="0"/>
  </r>
  <r>
    <n v="367"/>
    <m/>
    <n v="2024"/>
    <x v="2"/>
    <x v="35"/>
    <n v="0"/>
    <n v="0"/>
    <n v="0"/>
    <n v="0"/>
    <n v="0"/>
    <n v="0"/>
    <n v="0"/>
    <n v="0"/>
    <n v="0"/>
    <n v="0"/>
    <n v="0"/>
    <n v="0"/>
    <n v="0"/>
    <n v="0"/>
    <n v="0"/>
    <n v="0"/>
    <n v="0"/>
    <n v="0"/>
    <n v="0"/>
    <n v="0"/>
    <n v="0"/>
    <n v="0"/>
    <n v="0"/>
    <n v="0"/>
    <n v="0"/>
    <n v="0"/>
    <n v="0"/>
    <n v="0"/>
    <n v="0"/>
    <n v="0"/>
    <n v="0"/>
    <n v="0"/>
    <n v="0"/>
    <n v="0"/>
    <n v="0"/>
    <n v="0"/>
    <n v="0"/>
    <n v="0"/>
    <n v="0"/>
    <n v="0"/>
    <n v="0"/>
    <n v="0"/>
    <n v="0"/>
    <n v="0"/>
    <n v="0"/>
    <n v="0"/>
    <n v="0"/>
    <n v="0"/>
    <n v="0"/>
  </r>
  <r>
    <n v="61"/>
    <d v="2024-03-01T00:00:00"/>
    <n v="2024"/>
    <x v="2"/>
    <x v="1"/>
    <n v="612"/>
    <n v="820"/>
    <n v="189"/>
    <n v="368"/>
    <n v="55"/>
    <n v="434"/>
    <n v="190"/>
    <n v="196"/>
    <n v="147"/>
    <n v="45"/>
    <n v="34"/>
    <n v="41"/>
    <n v="18"/>
    <n v="83"/>
    <n v="32"/>
    <n v="30"/>
    <n v="13"/>
    <n v="169"/>
    <n v="114"/>
    <n v="8"/>
    <n v="32"/>
    <n v="24"/>
    <n v="90"/>
    <n v="57"/>
    <n v="0"/>
    <n v="24"/>
    <n v="24"/>
    <n v="8"/>
    <n v="8"/>
    <n v="32"/>
    <n v="16"/>
    <n v="16"/>
    <n v="0"/>
    <n v="57"/>
    <n v="24"/>
    <n v="16"/>
    <n v="16"/>
    <n v="0"/>
    <n v="0"/>
    <n v="8"/>
    <n v="82"/>
    <n v="8"/>
    <n v="24"/>
    <n v="41"/>
    <n v="0"/>
    <n v="32"/>
    <n v="0"/>
    <n v="32"/>
    <n v="27"/>
  </r>
  <r>
    <n v="62"/>
    <d v="2024-03-02T00:00:00"/>
    <n v="2024"/>
    <x v="2"/>
    <x v="2"/>
    <n v="601"/>
    <n v="775"/>
    <n v="144"/>
    <n v="409"/>
    <n v="48"/>
    <n v="302"/>
    <n v="427"/>
    <n v="46"/>
    <n v="134"/>
    <n v="81"/>
    <n v="52"/>
    <n v="29"/>
    <n v="18"/>
    <n v="93"/>
    <n v="47"/>
    <n v="18"/>
    <n v="29"/>
    <n v="100"/>
    <n v="93"/>
    <n v="15"/>
    <n v="46"/>
    <n v="0"/>
    <n v="28"/>
    <n v="54"/>
    <n v="0"/>
    <n v="0"/>
    <n v="46"/>
    <n v="15"/>
    <n v="7"/>
    <n v="23"/>
    <n v="23"/>
    <n v="7"/>
    <n v="23"/>
    <n v="77"/>
    <n v="23"/>
    <n v="7"/>
    <n v="15"/>
    <n v="7"/>
    <n v="15"/>
    <n v="31"/>
    <n v="69"/>
    <n v="7"/>
    <n v="69"/>
    <n v="15"/>
    <n v="7"/>
    <n v="23"/>
    <n v="7"/>
    <n v="23"/>
    <n v="0"/>
  </r>
  <r>
    <n v="63"/>
    <d v="2024-03-03T00:00:00"/>
    <n v="2024"/>
    <x v="2"/>
    <x v="3"/>
    <n v="597"/>
    <n v="727"/>
    <n v="244"/>
    <n v="246"/>
    <n v="107"/>
    <n v="341"/>
    <n v="307"/>
    <n v="79"/>
    <n v="162"/>
    <n v="85"/>
    <n v="25"/>
    <n v="40"/>
    <n v="25"/>
    <n v="104"/>
    <n v="15"/>
    <n v="24"/>
    <n v="11"/>
    <n v="106"/>
    <n v="65"/>
    <n v="7"/>
    <n v="50"/>
    <n v="0"/>
    <n v="50"/>
    <n v="43"/>
    <n v="7"/>
    <n v="7"/>
    <n v="21"/>
    <n v="14"/>
    <n v="0"/>
    <n v="7"/>
    <n v="21"/>
    <n v="14"/>
    <n v="7"/>
    <n v="65"/>
    <n v="36"/>
    <n v="21"/>
    <n v="14"/>
    <n v="7"/>
    <n v="7"/>
    <n v="7"/>
    <n v="72"/>
    <n v="14"/>
    <n v="29"/>
    <n v="29"/>
    <n v="7"/>
    <n v="14"/>
    <n v="0"/>
    <n v="29"/>
    <n v="63"/>
  </r>
  <r>
    <n v="64"/>
    <d v="2024-03-04T00:00:00"/>
    <n v="2024"/>
    <x v="2"/>
    <x v="4"/>
    <n v="596"/>
    <n v="693"/>
    <n v="137"/>
    <n v="364"/>
    <n v="95"/>
    <n v="367"/>
    <n v="271"/>
    <n v="55"/>
    <n v="188"/>
    <n v="44"/>
    <n v="33"/>
    <n v="36"/>
    <n v="22"/>
    <n v="104"/>
    <n v="61"/>
    <n v="31"/>
    <n v="24"/>
    <n v="53"/>
    <n v="27"/>
    <n v="20"/>
    <n v="27"/>
    <n v="0"/>
    <n v="62"/>
    <n v="34"/>
    <n v="6"/>
    <n v="6"/>
    <n v="27"/>
    <n v="0"/>
    <n v="0"/>
    <n v="6"/>
    <n v="0"/>
    <n v="0"/>
    <n v="13"/>
    <n v="48"/>
    <n v="48"/>
    <n v="20"/>
    <n v="0"/>
    <n v="6"/>
    <n v="6"/>
    <n v="13"/>
    <n v="55"/>
    <n v="20"/>
    <n v="62"/>
    <n v="6"/>
    <n v="0"/>
    <n v="6"/>
    <n v="20"/>
    <n v="27"/>
    <n v="128"/>
  </r>
  <r>
    <n v="65"/>
    <d v="2024-03-05T00:00:00"/>
    <n v="2024"/>
    <x v="2"/>
    <x v="5"/>
    <n v="601"/>
    <n v="677"/>
    <n v="312"/>
    <n v="151"/>
    <n v="138"/>
    <n v="148"/>
    <n v="489"/>
    <n v="40"/>
    <n v="175"/>
    <n v="55"/>
    <n v="33"/>
    <n v="55"/>
    <n v="22"/>
    <n v="114"/>
    <n v="34"/>
    <n v="18"/>
    <n v="34"/>
    <n v="61"/>
    <n v="47"/>
    <n v="6"/>
    <n v="40"/>
    <n v="13"/>
    <n v="41"/>
    <n v="54"/>
    <n v="6"/>
    <n v="6"/>
    <n v="13"/>
    <n v="13"/>
    <n v="0"/>
    <n v="6"/>
    <n v="20"/>
    <n v="0"/>
    <n v="20"/>
    <n v="33"/>
    <n v="47"/>
    <n v="13"/>
    <n v="20"/>
    <n v="0"/>
    <n v="13"/>
    <n v="13"/>
    <n v="74"/>
    <n v="20"/>
    <n v="33"/>
    <n v="33"/>
    <n v="6"/>
    <n v="40"/>
    <n v="20"/>
    <n v="27"/>
    <n v="0"/>
  </r>
  <r>
    <n v="66"/>
    <d v="2024-03-06T00:00:00"/>
    <n v="2024"/>
    <x v="2"/>
    <x v="6"/>
    <n v="608"/>
    <n v="674"/>
    <n v="231"/>
    <n v="232"/>
    <n v="145"/>
    <n v="256"/>
    <n v="371"/>
    <n v="47"/>
    <n v="165"/>
    <n v="33"/>
    <n v="30"/>
    <n v="41"/>
    <n v="7"/>
    <n v="103"/>
    <n v="23"/>
    <n v="34"/>
    <n v="13"/>
    <n v="159"/>
    <n v="87"/>
    <n v="6"/>
    <n v="47"/>
    <n v="0"/>
    <n v="54"/>
    <n v="47"/>
    <n v="6"/>
    <n v="20"/>
    <n v="20"/>
    <n v="0"/>
    <n v="6"/>
    <n v="26"/>
    <n v="6"/>
    <n v="13"/>
    <n v="0"/>
    <n v="26"/>
    <n v="13"/>
    <n v="33"/>
    <n v="0"/>
    <n v="6"/>
    <n v="20"/>
    <n v="26"/>
    <n v="47"/>
    <n v="6"/>
    <n v="60"/>
    <n v="33"/>
    <n v="0"/>
    <n v="47"/>
    <n v="13"/>
    <n v="6"/>
    <n v="0"/>
  </r>
  <r>
    <n v="67"/>
    <d v="2024-03-07T00:00:00"/>
    <n v="2024"/>
    <x v="2"/>
    <x v="7"/>
    <n v="619"/>
    <n v="683"/>
    <n v="142"/>
    <n v="409"/>
    <n v="68"/>
    <n v="361"/>
    <n v="275"/>
    <n v="47"/>
    <n v="168"/>
    <n v="61"/>
    <n v="26"/>
    <n v="42"/>
    <n v="23"/>
    <n v="103"/>
    <n v="39"/>
    <n v="21"/>
    <n v="18"/>
    <n v="118"/>
    <n v="40"/>
    <n v="20"/>
    <n v="20"/>
    <n v="20"/>
    <n v="82"/>
    <n v="34"/>
    <n v="20"/>
    <n v="13"/>
    <n v="13"/>
    <n v="20"/>
    <n v="0"/>
    <n v="34"/>
    <n v="20"/>
    <n v="13"/>
    <n v="0"/>
    <n v="27"/>
    <n v="47"/>
    <n v="27"/>
    <n v="13"/>
    <n v="6"/>
    <n v="20"/>
    <n v="20"/>
    <n v="75"/>
    <n v="6"/>
    <n v="20"/>
    <n v="27"/>
    <n v="0"/>
    <n v="40"/>
    <n v="0"/>
    <n v="6"/>
    <n v="0"/>
  </r>
  <r>
    <n v="68"/>
    <d v="2024-03-08T00:00:00"/>
    <n v="2024"/>
    <x v="2"/>
    <x v="8"/>
    <n v="633"/>
    <n v="706"/>
    <n v="278"/>
    <n v="280"/>
    <n v="75"/>
    <n v="176"/>
    <n v="418"/>
    <n v="112"/>
    <n v="164"/>
    <n v="43"/>
    <n v="51"/>
    <n v="51"/>
    <n v="39"/>
    <n v="88"/>
    <n v="76"/>
    <n v="16"/>
    <n v="12"/>
    <n v="93"/>
    <n v="49"/>
    <n v="0"/>
    <n v="35"/>
    <n v="0"/>
    <n v="49"/>
    <n v="49"/>
    <n v="0"/>
    <n v="7"/>
    <n v="42"/>
    <n v="0"/>
    <n v="0"/>
    <n v="35"/>
    <n v="7"/>
    <n v="14"/>
    <n v="14"/>
    <n v="35"/>
    <n v="21"/>
    <n v="14"/>
    <n v="21"/>
    <n v="0"/>
    <n v="0"/>
    <n v="28"/>
    <n v="77"/>
    <n v="7"/>
    <n v="49"/>
    <n v="28"/>
    <n v="0"/>
    <n v="14"/>
    <n v="0"/>
    <n v="14"/>
    <n v="97"/>
  </r>
  <r>
    <n v="69"/>
    <d v="2024-03-09T00:00:00"/>
    <n v="2024"/>
    <x v="2"/>
    <x v="9"/>
    <n v="654"/>
    <n v="744"/>
    <n v="215"/>
    <n v="335"/>
    <n v="104"/>
    <n v="148"/>
    <n v="470"/>
    <n v="126"/>
    <n v="141"/>
    <n v="56"/>
    <n v="60"/>
    <n v="48"/>
    <n v="32"/>
    <n v="124"/>
    <n v="37"/>
    <n v="34"/>
    <n v="22"/>
    <n v="100"/>
    <n v="89"/>
    <n v="22"/>
    <n v="22"/>
    <n v="0"/>
    <n v="63"/>
    <n v="59"/>
    <n v="22"/>
    <n v="7"/>
    <n v="14"/>
    <n v="22"/>
    <n v="0"/>
    <n v="29"/>
    <n v="7"/>
    <n v="22"/>
    <n v="14"/>
    <n v="52"/>
    <n v="22"/>
    <n v="22"/>
    <n v="0"/>
    <n v="0"/>
    <n v="7"/>
    <n v="22"/>
    <n v="81"/>
    <n v="7"/>
    <n v="52"/>
    <n v="22"/>
    <n v="7"/>
    <n v="44"/>
    <n v="7"/>
    <n v="7"/>
    <n v="0"/>
  </r>
  <r>
    <n v="70"/>
    <d v="2024-03-10T00:00:00"/>
    <n v="2024"/>
    <x v="2"/>
    <x v="10"/>
    <n v="676"/>
    <n v="778"/>
    <n v="148"/>
    <n v="481"/>
    <n v="47"/>
    <n v="186"/>
    <n v="530"/>
    <n v="62"/>
    <n v="150"/>
    <n v="50"/>
    <n v="37"/>
    <n v="58"/>
    <n v="12"/>
    <n v="123"/>
    <n v="33"/>
    <n v="38"/>
    <n v="15"/>
    <n v="160"/>
    <n v="77"/>
    <n v="15"/>
    <n v="38"/>
    <n v="7"/>
    <n v="92"/>
    <n v="54"/>
    <n v="7"/>
    <n v="0"/>
    <n v="15"/>
    <n v="15"/>
    <n v="7"/>
    <n v="23"/>
    <n v="0"/>
    <n v="7"/>
    <n v="7"/>
    <n v="31"/>
    <n v="46"/>
    <n v="15"/>
    <n v="7"/>
    <n v="0"/>
    <n v="0"/>
    <n v="31"/>
    <n v="77"/>
    <n v="7"/>
    <n v="70"/>
    <n v="31"/>
    <n v="7"/>
    <n v="54"/>
    <n v="23"/>
    <n v="15"/>
    <n v="0"/>
  </r>
  <r>
    <n v="71"/>
    <d v="2024-03-11T00:00:00"/>
    <n v="2024"/>
    <x v="2"/>
    <x v="11"/>
    <n v="703"/>
    <n v="792"/>
    <n v="182"/>
    <n v="381"/>
    <n v="140"/>
    <n v="356"/>
    <n v="302"/>
    <n v="134"/>
    <n v="196"/>
    <n v="56"/>
    <n v="56"/>
    <n v="61"/>
    <n v="30"/>
    <n v="98"/>
    <n v="34"/>
    <n v="29"/>
    <n v="16"/>
    <n v="127"/>
    <n v="47"/>
    <n v="7"/>
    <n v="47"/>
    <n v="15"/>
    <n v="87"/>
    <n v="47"/>
    <n v="7"/>
    <n v="7"/>
    <n v="47"/>
    <n v="23"/>
    <n v="7"/>
    <n v="15"/>
    <n v="23"/>
    <n v="15"/>
    <n v="23"/>
    <n v="79"/>
    <n v="15"/>
    <n v="15"/>
    <n v="23"/>
    <n v="0"/>
    <n v="7"/>
    <n v="7"/>
    <n v="87"/>
    <n v="15"/>
    <n v="55"/>
    <n v="23"/>
    <n v="0"/>
    <n v="15"/>
    <n v="23"/>
    <n v="7"/>
    <n v="4"/>
  </r>
  <r>
    <n v="72"/>
    <d v="2024-03-12T00:00:00"/>
    <n v="2024"/>
    <x v="2"/>
    <x v="12"/>
    <n v="730"/>
    <n v="796"/>
    <n v="379"/>
    <n v="242"/>
    <n v="109"/>
    <n v="286"/>
    <n v="439"/>
    <n v="71"/>
    <n v="190"/>
    <n v="135"/>
    <n v="45"/>
    <n v="31"/>
    <n v="9"/>
    <n v="97"/>
    <n v="19"/>
    <n v="36"/>
    <n v="22"/>
    <n v="146"/>
    <n v="111"/>
    <n v="23"/>
    <n v="23"/>
    <n v="15"/>
    <n v="108"/>
    <n v="39"/>
    <n v="23"/>
    <n v="15"/>
    <n v="31"/>
    <n v="0"/>
    <n v="0"/>
    <n v="7"/>
    <n v="0"/>
    <n v="15"/>
    <n v="7"/>
    <n v="63"/>
    <n v="31"/>
    <n v="7"/>
    <n v="23"/>
    <n v="0"/>
    <n v="0"/>
    <n v="7"/>
    <n v="79"/>
    <n v="23"/>
    <n v="31"/>
    <n v="39"/>
    <n v="7"/>
    <n v="47"/>
    <n v="15"/>
    <n v="7"/>
    <n v="0"/>
  </r>
  <r>
    <n v="73"/>
    <d v="2024-03-13T00:00:00"/>
    <n v="2024"/>
    <x v="2"/>
    <x v="13"/>
    <n v="754"/>
    <n v="788"/>
    <n v="256"/>
    <n v="363"/>
    <n v="135"/>
    <n v="370"/>
    <n v="269"/>
    <n v="149"/>
    <n v="219"/>
    <n v="23"/>
    <n v="70"/>
    <n v="46"/>
    <n v="28"/>
    <n v="108"/>
    <n v="48"/>
    <n v="28"/>
    <n v="31"/>
    <n v="153"/>
    <n v="31"/>
    <n v="7"/>
    <n v="39"/>
    <n v="7"/>
    <n v="82"/>
    <n v="55"/>
    <n v="23"/>
    <n v="15"/>
    <n v="31"/>
    <n v="23"/>
    <n v="7"/>
    <n v="15"/>
    <n v="7"/>
    <n v="15"/>
    <n v="15"/>
    <n v="70"/>
    <n v="7"/>
    <n v="39"/>
    <n v="7"/>
    <n v="0"/>
    <n v="23"/>
    <n v="31"/>
    <n v="78"/>
    <n v="15"/>
    <n v="63"/>
    <n v="23"/>
    <n v="7"/>
    <n v="15"/>
    <n v="31"/>
    <n v="7"/>
    <n v="0"/>
  </r>
  <r>
    <n v="74"/>
    <d v="2024-03-14T00:00:00"/>
    <n v="2024"/>
    <x v="2"/>
    <x v="14"/>
    <n v="775"/>
    <n v="778"/>
    <n v="395"/>
    <n v="241"/>
    <n v="139"/>
    <n v="404"/>
    <n v="312"/>
    <n v="62"/>
    <n v="264"/>
    <n v="33"/>
    <n v="67"/>
    <n v="43"/>
    <n v="48"/>
    <n v="159"/>
    <n v="47"/>
    <n v="44"/>
    <n v="35"/>
    <n v="35"/>
    <n v="38"/>
    <n v="0"/>
    <n v="23"/>
    <n v="15"/>
    <n v="70"/>
    <n v="54"/>
    <n v="23"/>
    <n v="23"/>
    <n v="31"/>
    <n v="15"/>
    <n v="0"/>
    <n v="15"/>
    <n v="15"/>
    <n v="0"/>
    <n v="7"/>
    <n v="31"/>
    <n v="23"/>
    <n v="23"/>
    <n v="0"/>
    <n v="0"/>
    <n v="0"/>
    <n v="7"/>
    <n v="54"/>
    <n v="23"/>
    <n v="23"/>
    <n v="38"/>
    <n v="7"/>
    <n v="15"/>
    <n v="0"/>
    <n v="31"/>
    <n v="174"/>
  </r>
  <r>
    <n v="75"/>
    <d v="2024-03-15T00:00:00"/>
    <n v="2024"/>
    <x v="2"/>
    <x v="15"/>
    <n v="795"/>
    <n v="752"/>
    <n v="174"/>
    <n v="470"/>
    <n v="151"/>
    <n v="345"/>
    <n v="250"/>
    <n v="157"/>
    <n v="246"/>
    <n v="128"/>
    <n v="73"/>
    <n v="34"/>
    <n v="34"/>
    <n v="129"/>
    <n v="87"/>
    <n v="21"/>
    <n v="33"/>
    <n v="10"/>
    <n v="90"/>
    <n v="7"/>
    <n v="22"/>
    <n v="22"/>
    <n v="34"/>
    <n v="60"/>
    <n v="22"/>
    <n v="15"/>
    <n v="15"/>
    <n v="0"/>
    <n v="0"/>
    <n v="22"/>
    <n v="22"/>
    <n v="7"/>
    <n v="15"/>
    <n v="67"/>
    <n v="52"/>
    <n v="37"/>
    <n v="22"/>
    <n v="7"/>
    <n v="7"/>
    <n v="22"/>
    <n v="60"/>
    <n v="15"/>
    <n v="30"/>
    <n v="37"/>
    <n v="7"/>
    <n v="22"/>
    <n v="7"/>
    <n v="7"/>
    <n v="0"/>
  </r>
  <r>
    <n v="76"/>
    <d v="2024-03-16T00:00:00"/>
    <n v="2024"/>
    <x v="2"/>
    <x v="16"/>
    <n v="805"/>
    <n v="713"/>
    <n v="273"/>
    <n v="476"/>
    <n v="56"/>
    <n v="292"/>
    <n v="307"/>
    <n v="114"/>
    <n v="209"/>
    <n v="134"/>
    <n v="49"/>
    <n v="69"/>
    <n v="19"/>
    <n v="156"/>
    <n v="42"/>
    <n v="33"/>
    <n v="21"/>
    <n v="73"/>
    <n v="42"/>
    <n v="21"/>
    <n v="21"/>
    <n v="21"/>
    <n v="49"/>
    <n v="42"/>
    <n v="21"/>
    <n v="0"/>
    <n v="42"/>
    <n v="0"/>
    <n v="7"/>
    <n v="28"/>
    <n v="14"/>
    <n v="21"/>
    <n v="7"/>
    <n v="35"/>
    <n v="35"/>
    <n v="21"/>
    <n v="21"/>
    <n v="0"/>
    <n v="7"/>
    <n v="21"/>
    <n v="78"/>
    <n v="21"/>
    <n v="57"/>
    <n v="21"/>
    <n v="0"/>
    <n v="28"/>
    <n v="14"/>
    <n v="0"/>
    <n v="18"/>
  </r>
  <r>
    <n v="77"/>
    <d v="2024-03-17T00:00:00"/>
    <n v="2024"/>
    <x v="2"/>
    <x v="17"/>
    <n v="816"/>
    <n v="665"/>
    <n v="285"/>
    <n v="376"/>
    <n v="155"/>
    <n v="352"/>
    <n v="227"/>
    <n v="86"/>
    <n v="202"/>
    <n v="65"/>
    <n v="50"/>
    <n v="35"/>
    <n v="45"/>
    <n v="105"/>
    <n v="55"/>
    <n v="40"/>
    <n v="34"/>
    <n v="185"/>
    <n v="86"/>
    <n v="13"/>
    <n v="46"/>
    <n v="13"/>
    <n v="2"/>
    <n v="46"/>
    <n v="13"/>
    <n v="6"/>
    <n v="13"/>
    <n v="6"/>
    <n v="6"/>
    <n v="13"/>
    <n v="19"/>
    <n v="13"/>
    <n v="19"/>
    <n v="39"/>
    <n v="46"/>
    <n v="6"/>
    <n v="13"/>
    <n v="6"/>
    <n v="26"/>
    <n v="19"/>
    <n v="66"/>
    <n v="19"/>
    <n v="53"/>
    <n v="33"/>
    <n v="6"/>
    <n v="6"/>
    <n v="13"/>
    <n v="0"/>
    <n v="0"/>
  </r>
  <r>
    <n v="78"/>
    <d v="2024-03-18T00:00:00"/>
    <n v="2024"/>
    <x v="2"/>
    <x v="18"/>
    <n v="819"/>
    <n v="619"/>
    <n v="352"/>
    <n v="361"/>
    <n v="106"/>
    <n v="136"/>
    <n v="415"/>
    <n v="68"/>
    <n v="203"/>
    <n v="177"/>
    <n v="55"/>
    <n v="35"/>
    <n v="35"/>
    <n v="121"/>
    <n v="87"/>
    <n v="28"/>
    <n v="34"/>
    <n v="44"/>
    <n v="24"/>
    <n v="12"/>
    <n v="37"/>
    <n v="6"/>
    <n v="18"/>
    <n v="55"/>
    <n v="12"/>
    <n v="0"/>
    <n v="18"/>
    <n v="12"/>
    <n v="0"/>
    <n v="12"/>
    <n v="18"/>
    <n v="12"/>
    <n v="12"/>
    <n v="61"/>
    <n v="43"/>
    <n v="18"/>
    <n v="12"/>
    <n v="6"/>
    <n v="18"/>
    <n v="18"/>
    <n v="43"/>
    <n v="18"/>
    <n v="55"/>
    <n v="12"/>
    <n v="6"/>
    <n v="43"/>
    <n v="18"/>
    <n v="0"/>
    <n v="0"/>
  </r>
  <r>
    <n v="79"/>
    <d v="2024-03-19T00:00:00"/>
    <n v="2024"/>
    <x v="2"/>
    <x v="19"/>
    <n v="822"/>
    <n v="596"/>
    <n v="419"/>
    <n v="321"/>
    <n v="82"/>
    <n v="202"/>
    <n v="281"/>
    <n v="113"/>
    <n v="193"/>
    <n v="107"/>
    <n v="45"/>
    <n v="30"/>
    <n v="40"/>
    <n v="106"/>
    <n v="24"/>
    <n v="31"/>
    <n v="21"/>
    <n v="225"/>
    <n v="65"/>
    <n v="11"/>
    <n v="23"/>
    <n v="11"/>
    <n v="39"/>
    <n v="53"/>
    <n v="17"/>
    <n v="17"/>
    <n v="23"/>
    <n v="17"/>
    <n v="5"/>
    <n v="11"/>
    <n v="0"/>
    <n v="0"/>
    <n v="11"/>
    <n v="35"/>
    <n v="29"/>
    <n v="23"/>
    <n v="5"/>
    <n v="0"/>
    <n v="5"/>
    <n v="11"/>
    <n v="65"/>
    <n v="11"/>
    <n v="29"/>
    <n v="23"/>
    <n v="0"/>
    <n v="17"/>
    <n v="23"/>
    <n v="17"/>
    <n v="0"/>
  </r>
  <r>
    <n v="80"/>
    <d v="2024-03-20T00:00:00"/>
    <n v="2024"/>
    <x v="2"/>
    <x v="20"/>
    <n v="820"/>
    <n v="583"/>
    <n v="188"/>
    <n v="452"/>
    <n v="180"/>
    <n v="122"/>
    <n v="345"/>
    <n v="116"/>
    <n v="183"/>
    <n v="81"/>
    <n v="45"/>
    <n v="71"/>
    <n v="10"/>
    <n v="168"/>
    <n v="68"/>
    <n v="37"/>
    <n v="24"/>
    <n v="133"/>
    <n v="75"/>
    <n v="0"/>
    <n v="17"/>
    <n v="0"/>
    <n v="49"/>
    <n v="40"/>
    <n v="0"/>
    <n v="5"/>
    <n v="34"/>
    <n v="0"/>
    <n v="5"/>
    <n v="29"/>
    <n v="5"/>
    <n v="0"/>
    <n v="11"/>
    <n v="52"/>
    <n v="11"/>
    <n v="17"/>
    <n v="17"/>
    <n v="0"/>
    <n v="23"/>
    <n v="23"/>
    <n v="46"/>
    <n v="17"/>
    <n v="23"/>
    <n v="11"/>
    <n v="5"/>
    <n v="40"/>
    <n v="23"/>
    <n v="5"/>
    <n v="0"/>
  </r>
  <r>
    <n v="81"/>
    <d v="2024-03-21T00:00:00"/>
    <n v="2024"/>
    <x v="2"/>
    <x v="21"/>
    <n v="812"/>
    <n v="580"/>
    <n v="414"/>
    <n v="204"/>
    <n v="194"/>
    <n v="284"/>
    <n v="215"/>
    <n v="81"/>
    <n v="191"/>
    <n v="161"/>
    <n v="50"/>
    <n v="60"/>
    <n v="45"/>
    <n v="145"/>
    <n v="86"/>
    <n v="37"/>
    <n v="37"/>
    <n v="0"/>
    <n v="40"/>
    <n v="0"/>
    <n v="17"/>
    <n v="17"/>
    <n v="75"/>
    <n v="52"/>
    <n v="0"/>
    <n v="17"/>
    <n v="17"/>
    <n v="11"/>
    <n v="0"/>
    <n v="23"/>
    <n v="0"/>
    <n v="17"/>
    <n v="11"/>
    <n v="58"/>
    <n v="11"/>
    <n v="11"/>
    <n v="17"/>
    <n v="0"/>
    <n v="11"/>
    <n v="23"/>
    <n v="63"/>
    <n v="11"/>
    <n v="34"/>
    <n v="5"/>
    <n v="0"/>
    <n v="17"/>
    <n v="5"/>
    <n v="0"/>
    <n v="17"/>
  </r>
  <r>
    <n v="82"/>
    <d v="2024-03-22T00:00:00"/>
    <n v="2024"/>
    <x v="2"/>
    <x v="22"/>
    <n v="794"/>
    <n v="583"/>
    <n v="198"/>
    <n v="517"/>
    <n v="79"/>
    <n v="279"/>
    <n v="264"/>
    <n v="40"/>
    <n v="193"/>
    <n v="167"/>
    <n v="39"/>
    <n v="59"/>
    <n v="39"/>
    <n v="159"/>
    <n v="87"/>
    <n v="36"/>
    <n v="15"/>
    <n v="0"/>
    <n v="46"/>
    <n v="17"/>
    <n v="29"/>
    <n v="11"/>
    <n v="46"/>
    <n v="46"/>
    <n v="5"/>
    <n v="0"/>
    <n v="34"/>
    <n v="0"/>
    <n v="0"/>
    <n v="11"/>
    <n v="5"/>
    <n v="11"/>
    <n v="5"/>
    <n v="40"/>
    <n v="40"/>
    <n v="5"/>
    <n v="5"/>
    <n v="0"/>
    <n v="5"/>
    <n v="23"/>
    <n v="58"/>
    <n v="5"/>
    <n v="40"/>
    <n v="29"/>
    <n v="0"/>
    <n v="5"/>
    <n v="11"/>
    <n v="23"/>
    <n v="28"/>
  </r>
  <r>
    <n v="83"/>
    <d v="2024-03-23T00:00:00"/>
    <n v="2024"/>
    <x v="2"/>
    <x v="23"/>
    <n v="768"/>
    <n v="594"/>
    <n v="192"/>
    <n v="392"/>
    <n v="184"/>
    <n v="273"/>
    <n v="262"/>
    <n v="59"/>
    <n v="257"/>
    <n v="80"/>
    <n v="52"/>
    <n v="57"/>
    <n v="33"/>
    <n v="116"/>
    <n v="64"/>
    <n v="26"/>
    <n v="37"/>
    <n v="46"/>
    <n v="59"/>
    <n v="11"/>
    <n v="35"/>
    <n v="0"/>
    <n v="0"/>
    <n v="35"/>
    <n v="0"/>
    <n v="17"/>
    <n v="23"/>
    <n v="17"/>
    <n v="5"/>
    <n v="17"/>
    <n v="17"/>
    <n v="5"/>
    <n v="0"/>
    <n v="53"/>
    <n v="41"/>
    <n v="29"/>
    <n v="17"/>
    <n v="5"/>
    <n v="0"/>
    <n v="5"/>
    <n v="65"/>
    <n v="5"/>
    <n v="53"/>
    <n v="17"/>
    <n v="0"/>
    <n v="35"/>
    <n v="17"/>
    <n v="11"/>
    <n v="0"/>
  </r>
  <r>
    <n v="84"/>
    <d v="2024-03-24T00:00:00"/>
    <n v="2024"/>
    <x v="2"/>
    <x v="24"/>
    <n v="747"/>
    <n v="619"/>
    <n v="395"/>
    <n v="315"/>
    <n v="37"/>
    <n v="160"/>
    <n v="385"/>
    <n v="74"/>
    <n v="185"/>
    <n v="101"/>
    <n v="55"/>
    <n v="64"/>
    <n v="23"/>
    <n v="105"/>
    <n v="79"/>
    <n v="28"/>
    <n v="22"/>
    <n v="85"/>
    <n v="24"/>
    <n v="0"/>
    <n v="43"/>
    <n v="0"/>
    <n v="61"/>
    <n v="55"/>
    <n v="18"/>
    <n v="12"/>
    <n v="37"/>
    <n v="0"/>
    <n v="0"/>
    <n v="18"/>
    <n v="12"/>
    <n v="6"/>
    <n v="6"/>
    <n v="61"/>
    <n v="18"/>
    <n v="12"/>
    <n v="0"/>
    <n v="0"/>
    <n v="0"/>
    <n v="18"/>
    <n v="61"/>
    <n v="12"/>
    <n v="55"/>
    <n v="30"/>
    <n v="0"/>
    <n v="37"/>
    <n v="0"/>
    <n v="6"/>
    <n v="17"/>
  </r>
  <r>
    <n v="85"/>
    <d v="2024-03-25T00:00:00"/>
    <n v="2024"/>
    <x v="2"/>
    <x v="25"/>
    <n v="725"/>
    <n v="659"/>
    <n v="261"/>
    <n v="334"/>
    <n v="130"/>
    <n v="342"/>
    <n v="173"/>
    <n v="144"/>
    <n v="202"/>
    <n v="98"/>
    <n v="44"/>
    <n v="49"/>
    <n v="35"/>
    <n v="123"/>
    <n v="44"/>
    <n v="30"/>
    <n v="22"/>
    <n v="78"/>
    <n v="65"/>
    <n v="6"/>
    <n v="32"/>
    <n v="0"/>
    <n v="52"/>
    <n v="52"/>
    <n v="13"/>
    <n v="13"/>
    <n v="19"/>
    <n v="6"/>
    <n v="0"/>
    <n v="6"/>
    <n v="13"/>
    <n v="13"/>
    <n v="13"/>
    <n v="39"/>
    <n v="32"/>
    <n v="6"/>
    <n v="0"/>
    <n v="6"/>
    <n v="19"/>
    <n v="13"/>
    <n v="46"/>
    <n v="13"/>
    <n v="19"/>
    <n v="26"/>
    <n v="6"/>
    <n v="6"/>
    <n v="0"/>
    <n v="26"/>
    <n v="99"/>
  </r>
  <r>
    <n v="86"/>
    <d v="2024-03-26T00:00:00"/>
    <n v="2024"/>
    <x v="2"/>
    <x v="26"/>
    <n v="713"/>
    <n v="714"/>
    <n v="171"/>
    <n v="464"/>
    <n v="78"/>
    <n v="278"/>
    <n v="358"/>
    <n v="78"/>
    <n v="194"/>
    <n v="110"/>
    <n v="53"/>
    <n v="66"/>
    <n v="22"/>
    <n v="113"/>
    <n v="62"/>
    <n v="37"/>
    <n v="24"/>
    <n v="32"/>
    <n v="64"/>
    <n v="14"/>
    <n v="35"/>
    <n v="21"/>
    <n v="67"/>
    <n v="49"/>
    <n v="14"/>
    <n v="7"/>
    <n v="28"/>
    <n v="7"/>
    <n v="0"/>
    <n v="35"/>
    <n v="7"/>
    <n v="21"/>
    <n v="21"/>
    <n v="64"/>
    <n v="7"/>
    <n v="7"/>
    <n v="7"/>
    <n v="0"/>
    <n v="7"/>
    <n v="7"/>
    <n v="64"/>
    <n v="21"/>
    <n v="42"/>
    <n v="35"/>
    <n v="7"/>
    <n v="49"/>
    <n v="7"/>
    <n v="0"/>
    <n v="0"/>
  </r>
  <r>
    <n v="87"/>
    <d v="2024-03-27T00:00:00"/>
    <n v="2024"/>
    <x v="2"/>
    <x v="27"/>
    <n v="710"/>
    <n v="759"/>
    <n v="227"/>
    <n v="327"/>
    <n v="156"/>
    <n v="174"/>
    <n v="494"/>
    <n v="91"/>
    <n v="198"/>
    <n v="132"/>
    <n v="39"/>
    <n v="48"/>
    <n v="8"/>
    <n v="102"/>
    <n v="45"/>
    <n v="21"/>
    <n v="29"/>
    <n v="88"/>
    <n v="91"/>
    <n v="7"/>
    <n v="53"/>
    <n v="15"/>
    <n v="98"/>
    <n v="60"/>
    <n v="7"/>
    <n v="7"/>
    <n v="22"/>
    <n v="15"/>
    <n v="7"/>
    <n v="15"/>
    <n v="7"/>
    <n v="7"/>
    <n v="0"/>
    <n v="60"/>
    <n v="7"/>
    <n v="30"/>
    <n v="22"/>
    <n v="7"/>
    <n v="7"/>
    <n v="15"/>
    <n v="53"/>
    <n v="7"/>
    <n v="37"/>
    <n v="15"/>
    <n v="0"/>
    <n v="15"/>
    <n v="7"/>
    <n v="15"/>
    <n v="51"/>
  </r>
  <r>
    <n v="88"/>
    <d v="2024-03-28T00:00:00"/>
    <n v="2024"/>
    <x v="2"/>
    <x v="28"/>
    <n v="710"/>
    <n v="788"/>
    <n v="163"/>
    <n v="498"/>
    <n v="49"/>
    <n v="283"/>
    <n v="387"/>
    <n v="118"/>
    <n v="215"/>
    <n v="92"/>
    <n v="44"/>
    <n v="35"/>
    <n v="13"/>
    <n v="140"/>
    <n v="18"/>
    <n v="18"/>
    <n v="32"/>
    <n v="103"/>
    <n v="94"/>
    <n v="23"/>
    <n v="55"/>
    <n v="0"/>
    <n v="29"/>
    <n v="63"/>
    <n v="23"/>
    <n v="0"/>
    <n v="47"/>
    <n v="0"/>
    <n v="0"/>
    <n v="7"/>
    <n v="7"/>
    <n v="7"/>
    <n v="0"/>
    <n v="70"/>
    <n v="47"/>
    <n v="23"/>
    <n v="0"/>
    <n v="0"/>
    <n v="31"/>
    <n v="7"/>
    <n v="70"/>
    <n v="7"/>
    <n v="47"/>
    <n v="39"/>
    <n v="7"/>
    <n v="55"/>
    <n v="23"/>
    <n v="7"/>
    <n v="0"/>
  </r>
  <r>
    <n v="89"/>
    <d v="2024-03-29T00:00:00"/>
    <n v="2024"/>
    <x v="2"/>
    <x v="29"/>
    <n v="716"/>
    <n v="809"/>
    <n v="343"/>
    <n v="252"/>
    <n v="121"/>
    <n v="258"/>
    <n v="487"/>
    <n v="64"/>
    <n v="173"/>
    <n v="62"/>
    <n v="57"/>
    <n v="31"/>
    <n v="26"/>
    <n v="125"/>
    <n v="51"/>
    <n v="21"/>
    <n v="40"/>
    <n v="130"/>
    <n v="40"/>
    <n v="0"/>
    <n v="48"/>
    <n v="24"/>
    <n v="80"/>
    <n v="40"/>
    <n v="0"/>
    <n v="8"/>
    <n v="48"/>
    <n v="8"/>
    <n v="0"/>
    <n v="16"/>
    <n v="24"/>
    <n v="8"/>
    <n v="0"/>
    <n v="64"/>
    <n v="8"/>
    <n v="8"/>
    <n v="8"/>
    <n v="8"/>
    <n v="16"/>
    <n v="24"/>
    <n v="88"/>
    <n v="16"/>
    <n v="24"/>
    <n v="40"/>
    <n v="0"/>
    <n v="48"/>
    <n v="0"/>
    <n v="8"/>
    <n v="105"/>
  </r>
  <r>
    <n v="90"/>
    <d v="2024-03-30T00:00:00"/>
    <n v="2024"/>
    <x v="2"/>
    <x v="30"/>
    <n v="726"/>
    <n v="816"/>
    <n v="203"/>
    <n v="415"/>
    <n v="108"/>
    <n v="375"/>
    <n v="278"/>
    <n v="163"/>
    <n v="202"/>
    <n v="103"/>
    <n v="40"/>
    <n v="49"/>
    <n v="45"/>
    <n v="121"/>
    <n v="49"/>
    <n v="35"/>
    <n v="19"/>
    <n v="63"/>
    <n v="48"/>
    <n v="16"/>
    <n v="24"/>
    <n v="16"/>
    <n v="65"/>
    <n v="73"/>
    <n v="24"/>
    <n v="8"/>
    <n v="40"/>
    <n v="16"/>
    <n v="0"/>
    <n v="32"/>
    <n v="8"/>
    <n v="8"/>
    <n v="8"/>
    <n v="81"/>
    <n v="24"/>
    <n v="24"/>
    <n v="24"/>
    <n v="8"/>
    <n v="16"/>
    <n v="32"/>
    <n v="65"/>
    <n v="24"/>
    <n v="32"/>
    <n v="24"/>
    <n v="0"/>
    <n v="40"/>
    <n v="32"/>
    <n v="0"/>
    <n v="4"/>
  </r>
  <r>
    <n v="91"/>
    <d v="2024-03-31T00:00:00"/>
    <n v="2024"/>
    <x v="2"/>
    <x v="31"/>
    <n v="739"/>
    <n v="819"/>
    <n v="347"/>
    <n v="348"/>
    <n v="44"/>
    <n v="368"/>
    <n v="271"/>
    <n v="180"/>
    <n v="201"/>
    <n v="50"/>
    <n v="50"/>
    <n v="59"/>
    <n v="32"/>
    <n v="115"/>
    <n v="95"/>
    <n v="19"/>
    <n v="22"/>
    <n v="96"/>
    <n v="57"/>
    <n v="16"/>
    <n v="40"/>
    <n v="8"/>
    <n v="36"/>
    <n v="49"/>
    <n v="8"/>
    <n v="8"/>
    <n v="49"/>
    <n v="8"/>
    <n v="0"/>
    <n v="16"/>
    <n v="0"/>
    <n v="8"/>
    <n v="24"/>
    <n v="81"/>
    <n v="49"/>
    <n v="40"/>
    <n v="24"/>
    <n v="8"/>
    <n v="32"/>
    <n v="24"/>
    <n v="81"/>
    <n v="16"/>
    <n v="65"/>
    <n v="24"/>
    <n v="0"/>
    <n v="8"/>
    <n v="24"/>
    <n v="16"/>
    <n v="0"/>
  </r>
  <r>
    <n v="367"/>
    <m/>
    <n v="2024"/>
    <x v="3"/>
    <x v="0"/>
    <n v="0"/>
    <n v="0"/>
    <n v="0"/>
    <n v="0"/>
    <n v="0"/>
    <n v="0"/>
    <n v="0"/>
    <n v="0"/>
    <n v="0"/>
    <n v="0"/>
    <n v="0"/>
    <n v="0"/>
    <n v="0"/>
    <n v="0"/>
    <n v="0"/>
    <n v="0"/>
    <n v="0"/>
    <n v="0"/>
    <n v="0"/>
    <n v="0"/>
    <n v="0"/>
    <n v="0"/>
    <n v="0"/>
    <n v="0"/>
    <n v="0"/>
    <n v="0"/>
    <n v="0"/>
    <n v="0"/>
    <n v="0"/>
    <n v="0"/>
    <n v="0"/>
    <n v="0"/>
    <n v="0"/>
    <n v="0"/>
    <n v="0"/>
    <n v="0"/>
    <n v="0"/>
    <n v="0"/>
    <n v="0"/>
    <n v="0"/>
    <n v="0"/>
    <n v="0"/>
    <n v="0"/>
    <n v="0"/>
    <n v="0"/>
    <n v="0"/>
    <n v="0"/>
    <n v="0"/>
    <n v="0"/>
  </r>
  <r>
    <n v="92"/>
    <d v="2024-04-01T00:00:00"/>
    <n v="2024"/>
    <x v="3"/>
    <x v="1"/>
    <n v="764"/>
    <n v="714"/>
    <n v="168"/>
    <n v="413"/>
    <n v="183"/>
    <n v="214"/>
    <n v="358"/>
    <n v="142"/>
    <n v="222"/>
    <n v="165"/>
    <n v="56"/>
    <n v="33"/>
    <n v="14"/>
    <n v="121"/>
    <n v="63"/>
    <n v="40"/>
    <n v="29"/>
    <n v="21"/>
    <n v="57"/>
    <n v="0"/>
    <n v="21"/>
    <n v="0"/>
    <n v="71"/>
    <n v="64"/>
    <n v="14"/>
    <n v="0"/>
    <n v="14"/>
    <n v="14"/>
    <n v="0"/>
    <n v="35"/>
    <n v="7"/>
    <n v="14"/>
    <n v="0"/>
    <n v="71"/>
    <n v="49"/>
    <n v="14"/>
    <n v="7"/>
    <n v="0"/>
    <n v="21"/>
    <n v="7"/>
    <n v="57"/>
    <n v="21"/>
    <n v="28"/>
    <n v="28"/>
    <n v="7"/>
    <n v="49"/>
    <n v="21"/>
    <n v="21"/>
    <n v="2"/>
  </r>
  <r>
    <n v="93"/>
    <d v="2024-04-02T00:00:00"/>
    <n v="2024"/>
    <x v="3"/>
    <x v="2"/>
    <n v="790"/>
    <n v="706"/>
    <n v="410"/>
    <n v="254"/>
    <n v="126"/>
    <n v="176"/>
    <n v="389"/>
    <n v="141"/>
    <n v="210"/>
    <n v="166"/>
    <n v="44"/>
    <n v="34"/>
    <n v="48"/>
    <n v="117"/>
    <n v="81"/>
    <n v="45"/>
    <n v="45"/>
    <n v="0"/>
    <n v="56"/>
    <n v="14"/>
    <n v="35"/>
    <n v="7"/>
    <n v="98"/>
    <n v="35"/>
    <n v="0"/>
    <n v="14"/>
    <n v="35"/>
    <n v="7"/>
    <n v="7"/>
    <n v="21"/>
    <n v="7"/>
    <n v="7"/>
    <n v="14"/>
    <n v="28"/>
    <n v="14"/>
    <n v="7"/>
    <n v="21"/>
    <n v="0"/>
    <n v="14"/>
    <n v="21"/>
    <n v="56"/>
    <n v="21"/>
    <n v="56"/>
    <n v="28"/>
    <n v="7"/>
    <n v="28"/>
    <n v="28"/>
    <n v="7"/>
    <n v="13"/>
  </r>
  <r>
    <n v="94"/>
    <d v="2024-04-03T00:00:00"/>
    <n v="2024"/>
    <x v="3"/>
    <x v="3"/>
    <n v="811"/>
    <n v="691"/>
    <n v="202"/>
    <n v="504"/>
    <n v="105"/>
    <n v="283"/>
    <n v="312"/>
    <n v="96"/>
    <n v="191"/>
    <n v="160"/>
    <n v="65"/>
    <n v="50"/>
    <n v="45"/>
    <n v="107"/>
    <n v="77"/>
    <n v="27"/>
    <n v="46"/>
    <n v="43"/>
    <n v="27"/>
    <n v="13"/>
    <n v="27"/>
    <n v="0"/>
    <n v="89"/>
    <n v="41"/>
    <n v="6"/>
    <n v="13"/>
    <n v="20"/>
    <n v="20"/>
    <n v="0"/>
    <n v="34"/>
    <n v="6"/>
    <n v="6"/>
    <n v="20"/>
    <n v="69"/>
    <n v="41"/>
    <n v="13"/>
    <n v="0"/>
    <n v="0"/>
    <n v="27"/>
    <n v="20"/>
    <n v="69"/>
    <n v="6"/>
    <n v="20"/>
    <n v="13"/>
    <n v="6"/>
    <n v="13"/>
    <n v="27"/>
    <n v="6"/>
    <n v="39"/>
  </r>
  <r>
    <n v="95"/>
    <d v="2024-04-04T00:00:00"/>
    <n v="2024"/>
    <x v="3"/>
    <x v="4"/>
    <n v="842"/>
    <n v="666"/>
    <n v="311"/>
    <n v="405"/>
    <n v="126"/>
    <n v="339"/>
    <n v="268"/>
    <n v="59"/>
    <n v="203"/>
    <n v="73"/>
    <n v="73"/>
    <n v="31"/>
    <n v="20"/>
    <n v="143"/>
    <n v="99"/>
    <n v="35"/>
    <n v="47"/>
    <n v="118"/>
    <n v="33"/>
    <n v="6"/>
    <n v="33"/>
    <n v="19"/>
    <n v="71"/>
    <n v="59"/>
    <n v="0"/>
    <n v="0"/>
    <n v="13"/>
    <n v="13"/>
    <n v="6"/>
    <n v="19"/>
    <n v="19"/>
    <n v="6"/>
    <n v="6"/>
    <n v="59"/>
    <n v="19"/>
    <n v="26"/>
    <n v="19"/>
    <n v="6"/>
    <n v="26"/>
    <n v="26"/>
    <n v="53"/>
    <n v="13"/>
    <n v="39"/>
    <n v="6"/>
    <n v="6"/>
    <n v="39"/>
    <n v="13"/>
    <n v="13"/>
    <n v="0"/>
  </r>
  <r>
    <n v="96"/>
    <d v="2024-04-05T00:00:00"/>
    <n v="2024"/>
    <x v="3"/>
    <x v="5"/>
    <n v="863"/>
    <n v="641"/>
    <n v="241"/>
    <n v="415"/>
    <n v="207"/>
    <n v="326"/>
    <n v="251"/>
    <n v="64"/>
    <n v="235"/>
    <n v="165"/>
    <n v="42"/>
    <n v="80"/>
    <n v="37"/>
    <n v="154"/>
    <n v="52"/>
    <n v="36"/>
    <n v="42"/>
    <n v="20"/>
    <n v="25"/>
    <n v="12"/>
    <n v="44"/>
    <n v="6"/>
    <n v="44"/>
    <n v="51"/>
    <n v="6"/>
    <n v="19"/>
    <n v="38"/>
    <n v="12"/>
    <n v="0"/>
    <n v="25"/>
    <n v="19"/>
    <n v="6"/>
    <n v="19"/>
    <n v="44"/>
    <n v="25"/>
    <n v="32"/>
    <n v="6"/>
    <n v="0"/>
    <n v="19"/>
    <n v="6"/>
    <n v="64"/>
    <n v="6"/>
    <n v="32"/>
    <n v="19"/>
    <n v="0"/>
    <n v="6"/>
    <n v="6"/>
    <n v="19"/>
    <n v="31"/>
  </r>
  <r>
    <n v="97"/>
    <d v="2024-04-06T00:00:00"/>
    <n v="2024"/>
    <x v="3"/>
    <x v="6"/>
    <n v="878"/>
    <n v="609"/>
    <n v="219"/>
    <n v="501"/>
    <n v="158"/>
    <n v="213"/>
    <n v="342"/>
    <n v="54"/>
    <n v="185"/>
    <n v="136"/>
    <n v="59"/>
    <n v="27"/>
    <n v="43"/>
    <n v="160"/>
    <n v="96"/>
    <n v="23"/>
    <n v="36"/>
    <n v="113"/>
    <n v="42"/>
    <n v="18"/>
    <n v="42"/>
    <n v="12"/>
    <n v="3"/>
    <n v="42"/>
    <n v="18"/>
    <n v="6"/>
    <n v="18"/>
    <n v="18"/>
    <n v="6"/>
    <n v="30"/>
    <n v="6"/>
    <n v="6"/>
    <n v="18"/>
    <n v="42"/>
    <n v="36"/>
    <n v="24"/>
    <n v="0"/>
    <n v="0"/>
    <n v="12"/>
    <n v="24"/>
    <n v="60"/>
    <n v="18"/>
    <n v="54"/>
    <n v="12"/>
    <n v="0"/>
    <n v="12"/>
    <n v="12"/>
    <n v="18"/>
    <n v="0"/>
  </r>
  <r>
    <n v="98"/>
    <d v="2024-04-07T00:00:00"/>
    <n v="2024"/>
    <x v="3"/>
    <x v="7"/>
    <n v="886"/>
    <n v="579"/>
    <n v="336"/>
    <n v="382"/>
    <n v="168"/>
    <n v="121"/>
    <n v="412"/>
    <n v="46"/>
    <n v="241"/>
    <n v="120"/>
    <n v="54"/>
    <n v="32"/>
    <n v="16"/>
    <n v="138"/>
    <n v="33"/>
    <n v="43"/>
    <n v="16"/>
    <n v="193"/>
    <n v="46"/>
    <n v="5"/>
    <n v="28"/>
    <n v="11"/>
    <n v="81"/>
    <n v="40"/>
    <n v="17"/>
    <n v="17"/>
    <n v="34"/>
    <n v="5"/>
    <n v="5"/>
    <n v="11"/>
    <n v="11"/>
    <n v="0"/>
    <n v="17"/>
    <n v="23"/>
    <n v="5"/>
    <n v="23"/>
    <n v="0"/>
    <n v="5"/>
    <n v="5"/>
    <n v="17"/>
    <n v="57"/>
    <n v="11"/>
    <n v="40"/>
    <n v="5"/>
    <n v="5"/>
    <n v="17"/>
    <n v="0"/>
    <n v="23"/>
    <n v="15"/>
  </r>
  <r>
    <n v="99"/>
    <d v="2024-04-08T00:00:00"/>
    <n v="2024"/>
    <x v="3"/>
    <x v="8"/>
    <n v="892"/>
    <n v="547"/>
    <n v="463"/>
    <n v="260"/>
    <n v="169"/>
    <n v="125"/>
    <n v="324"/>
    <n v="98"/>
    <n v="221"/>
    <n v="176"/>
    <n v="55"/>
    <n v="55"/>
    <n v="38"/>
    <n v="166"/>
    <n v="111"/>
    <n v="40"/>
    <n v="30"/>
    <n v="0"/>
    <n v="38"/>
    <n v="10"/>
    <n v="38"/>
    <n v="16"/>
    <n v="37"/>
    <n v="38"/>
    <n v="16"/>
    <n v="5"/>
    <n v="32"/>
    <n v="16"/>
    <n v="0"/>
    <n v="16"/>
    <n v="16"/>
    <n v="16"/>
    <n v="16"/>
    <n v="43"/>
    <n v="10"/>
    <n v="21"/>
    <n v="10"/>
    <n v="5"/>
    <n v="0"/>
    <n v="16"/>
    <n v="54"/>
    <n v="10"/>
    <n v="21"/>
    <n v="16"/>
    <n v="0"/>
    <n v="21"/>
    <n v="10"/>
    <n v="0"/>
    <n v="0"/>
  </r>
  <r>
    <n v="100"/>
    <d v="2024-04-09T00:00:00"/>
    <n v="2024"/>
    <x v="3"/>
    <x v="9"/>
    <n v="893"/>
    <n v="523"/>
    <n v="178"/>
    <n v="546"/>
    <n v="169"/>
    <n v="188"/>
    <n v="268"/>
    <n v="67"/>
    <n v="188"/>
    <n v="77"/>
    <n v="71"/>
    <n v="38"/>
    <n v="27"/>
    <n v="135"/>
    <n v="50"/>
    <n v="33"/>
    <n v="37"/>
    <n v="237"/>
    <n v="52"/>
    <n v="10"/>
    <n v="36"/>
    <n v="5"/>
    <n v="73"/>
    <n v="36"/>
    <n v="10"/>
    <n v="5"/>
    <n v="31"/>
    <n v="0"/>
    <n v="0"/>
    <n v="26"/>
    <n v="0"/>
    <n v="10"/>
    <n v="5"/>
    <n v="36"/>
    <n v="10"/>
    <n v="10"/>
    <n v="0"/>
    <n v="0"/>
    <n v="5"/>
    <n v="10"/>
    <n v="57"/>
    <n v="10"/>
    <n v="41"/>
    <n v="15"/>
    <n v="5"/>
    <n v="5"/>
    <n v="5"/>
    <n v="15"/>
    <n v="0"/>
  </r>
  <r>
    <n v="101"/>
    <d v="2024-04-10T00:00:00"/>
    <n v="2024"/>
    <x v="3"/>
    <x v="10"/>
    <n v="892"/>
    <n v="506"/>
    <n v="454"/>
    <n v="233"/>
    <n v="205"/>
    <n v="111"/>
    <n v="355"/>
    <n v="40"/>
    <n v="243"/>
    <n v="176"/>
    <n v="38"/>
    <n v="82"/>
    <n v="16"/>
    <n v="155"/>
    <n v="88"/>
    <n v="40"/>
    <n v="50"/>
    <n v="4"/>
    <n v="50"/>
    <n v="10"/>
    <n v="15"/>
    <n v="5"/>
    <n v="55"/>
    <n v="30"/>
    <n v="5"/>
    <n v="15"/>
    <n v="25"/>
    <n v="15"/>
    <n v="0"/>
    <n v="20"/>
    <n v="5"/>
    <n v="0"/>
    <n v="0"/>
    <n v="50"/>
    <n v="25"/>
    <n v="5"/>
    <n v="5"/>
    <n v="0"/>
    <n v="5"/>
    <n v="10"/>
    <n v="45"/>
    <n v="15"/>
    <n v="20"/>
    <n v="20"/>
    <n v="0"/>
    <n v="20"/>
    <n v="0"/>
    <n v="20"/>
    <n v="16"/>
  </r>
  <r>
    <n v="102"/>
    <d v="2024-04-11T00:00:00"/>
    <n v="2024"/>
    <x v="3"/>
    <x v="11"/>
    <n v="881"/>
    <n v="499"/>
    <n v="220"/>
    <n v="503"/>
    <n v="158"/>
    <n v="159"/>
    <n v="286"/>
    <n v="54"/>
    <n v="256"/>
    <n v="131"/>
    <n v="81"/>
    <n v="32"/>
    <n v="49"/>
    <n v="113"/>
    <n v="63"/>
    <n v="36"/>
    <n v="36"/>
    <n v="84"/>
    <n v="44"/>
    <n v="0"/>
    <n v="19"/>
    <n v="4"/>
    <n v="44"/>
    <n v="44"/>
    <n v="4"/>
    <n v="0"/>
    <n v="29"/>
    <n v="0"/>
    <n v="0"/>
    <n v="24"/>
    <n v="4"/>
    <n v="0"/>
    <n v="4"/>
    <n v="44"/>
    <n v="24"/>
    <n v="4"/>
    <n v="4"/>
    <n v="0"/>
    <n v="0"/>
    <n v="19"/>
    <n v="54"/>
    <n v="9"/>
    <n v="19"/>
    <n v="24"/>
    <n v="4"/>
    <n v="24"/>
    <n v="4"/>
    <n v="19"/>
    <n v="27"/>
  </r>
  <r>
    <n v="103"/>
    <d v="2024-04-12T00:00:00"/>
    <n v="2024"/>
    <x v="3"/>
    <x v="12"/>
    <n v="863"/>
    <n v="497"/>
    <n v="431"/>
    <n v="338"/>
    <n v="94"/>
    <n v="104"/>
    <n v="299"/>
    <n v="94"/>
    <n v="219"/>
    <n v="133"/>
    <n v="69"/>
    <n v="26"/>
    <n v="32"/>
    <n v="121"/>
    <n v="62"/>
    <n v="29"/>
    <n v="49"/>
    <n v="123"/>
    <n v="19"/>
    <n v="14"/>
    <n v="19"/>
    <n v="9"/>
    <n v="53"/>
    <n v="34"/>
    <n v="4"/>
    <n v="4"/>
    <n v="29"/>
    <n v="9"/>
    <n v="0"/>
    <n v="19"/>
    <n v="14"/>
    <n v="0"/>
    <n v="0"/>
    <n v="49"/>
    <n v="24"/>
    <n v="14"/>
    <n v="4"/>
    <n v="4"/>
    <n v="14"/>
    <n v="19"/>
    <n v="34"/>
    <n v="4"/>
    <n v="34"/>
    <n v="19"/>
    <n v="4"/>
    <n v="19"/>
    <n v="14"/>
    <n v="14"/>
    <n v="0"/>
  </r>
  <r>
    <n v="104"/>
    <d v="2024-04-13T00:00:00"/>
    <n v="2024"/>
    <x v="3"/>
    <x v="13"/>
    <n v="837"/>
    <n v="497"/>
    <n v="343"/>
    <n v="402"/>
    <n v="92"/>
    <n v="129"/>
    <n v="289"/>
    <n v="79"/>
    <n v="269"/>
    <n v="62"/>
    <n v="62"/>
    <n v="51"/>
    <n v="51"/>
    <n v="146"/>
    <n v="69"/>
    <n v="28"/>
    <n v="34"/>
    <n v="65"/>
    <n v="54"/>
    <n v="4"/>
    <n v="29"/>
    <n v="0"/>
    <n v="29"/>
    <n v="39"/>
    <n v="9"/>
    <n v="4"/>
    <n v="14"/>
    <n v="4"/>
    <n v="4"/>
    <n v="9"/>
    <n v="9"/>
    <n v="9"/>
    <n v="0"/>
    <n v="49"/>
    <n v="9"/>
    <n v="24"/>
    <n v="0"/>
    <n v="4"/>
    <n v="14"/>
    <n v="14"/>
    <n v="39"/>
    <n v="4"/>
    <n v="24"/>
    <n v="14"/>
    <n v="0"/>
    <n v="24"/>
    <n v="9"/>
    <n v="14"/>
    <n v="38"/>
  </r>
  <r>
    <n v="105"/>
    <d v="2024-04-14T00:00:00"/>
    <n v="2024"/>
    <x v="3"/>
    <x v="14"/>
    <n v="813"/>
    <n v="503"/>
    <n v="382"/>
    <n v="318"/>
    <n v="113"/>
    <n v="165"/>
    <n v="313"/>
    <n v="25"/>
    <n v="176"/>
    <n v="40"/>
    <n v="70"/>
    <n v="55"/>
    <n v="25"/>
    <n v="117"/>
    <n v="74"/>
    <n v="21"/>
    <n v="30"/>
    <n v="205"/>
    <n v="45"/>
    <n v="5"/>
    <n v="30"/>
    <n v="5"/>
    <n v="28"/>
    <n v="25"/>
    <n v="10"/>
    <n v="10"/>
    <n v="20"/>
    <n v="15"/>
    <n v="0"/>
    <n v="25"/>
    <n v="15"/>
    <n v="5"/>
    <n v="15"/>
    <n v="30"/>
    <n v="20"/>
    <n v="25"/>
    <n v="10"/>
    <n v="5"/>
    <n v="15"/>
    <n v="10"/>
    <n v="35"/>
    <n v="5"/>
    <n v="20"/>
    <n v="25"/>
    <n v="5"/>
    <n v="15"/>
    <n v="20"/>
    <n v="10"/>
    <n v="0"/>
  </r>
  <r>
    <n v="106"/>
    <d v="2024-04-15T00:00:00"/>
    <n v="2024"/>
    <x v="3"/>
    <x v="15"/>
    <n v="790"/>
    <n v="511"/>
    <n v="339"/>
    <n v="333"/>
    <n v="118"/>
    <n v="245"/>
    <n v="215"/>
    <n v="51"/>
    <n v="264"/>
    <n v="78"/>
    <n v="68"/>
    <n v="58"/>
    <n v="19"/>
    <n v="120"/>
    <n v="90"/>
    <n v="30"/>
    <n v="21"/>
    <n v="42"/>
    <n v="71"/>
    <n v="10"/>
    <n v="25"/>
    <n v="0"/>
    <n v="51"/>
    <n v="30"/>
    <n v="10"/>
    <n v="15"/>
    <n v="15"/>
    <n v="5"/>
    <n v="0"/>
    <n v="5"/>
    <n v="10"/>
    <n v="15"/>
    <n v="5"/>
    <n v="40"/>
    <n v="15"/>
    <n v="10"/>
    <n v="0"/>
    <n v="0"/>
    <n v="15"/>
    <n v="15"/>
    <n v="40"/>
    <n v="15"/>
    <n v="30"/>
    <n v="5"/>
    <n v="0"/>
    <n v="5"/>
    <n v="0"/>
    <n v="15"/>
    <n v="39"/>
  </r>
  <r>
    <n v="107"/>
    <d v="2024-04-16T00:00:00"/>
    <n v="2024"/>
    <x v="3"/>
    <x v="16"/>
    <n v="779"/>
    <n v="525"/>
    <n v="264"/>
    <n v="422"/>
    <n v="93"/>
    <n v="131"/>
    <n v="363"/>
    <n v="31"/>
    <n v="265"/>
    <n v="106"/>
    <n v="48"/>
    <n v="33"/>
    <n v="28"/>
    <n v="109"/>
    <n v="38"/>
    <n v="20"/>
    <n v="20"/>
    <n v="112"/>
    <n v="68"/>
    <n v="15"/>
    <n v="21"/>
    <n v="5"/>
    <n v="47"/>
    <n v="47"/>
    <n v="5"/>
    <n v="5"/>
    <n v="10"/>
    <n v="10"/>
    <n v="0"/>
    <n v="15"/>
    <n v="15"/>
    <n v="10"/>
    <n v="0"/>
    <n v="47"/>
    <n v="36"/>
    <n v="26"/>
    <n v="15"/>
    <n v="5"/>
    <n v="10"/>
    <n v="5"/>
    <n v="0"/>
    <n v="10"/>
    <n v="20"/>
    <n v="21"/>
    <n v="5"/>
    <n v="21"/>
    <n v="21"/>
    <n v="10"/>
    <n v="0"/>
  </r>
  <r>
    <n v="108"/>
    <d v="2024-04-17T00:00:00"/>
    <n v="2024"/>
    <x v="3"/>
    <x v="17"/>
    <n v="775"/>
    <n v="544"/>
    <n v="162"/>
    <n v="420"/>
    <n v="193"/>
    <n v="136"/>
    <n v="311"/>
    <n v="97"/>
    <n v="245"/>
    <n v="52"/>
    <n v="48"/>
    <n v="24"/>
    <n v="14"/>
    <n v="100"/>
    <n v="79"/>
    <n v="26"/>
    <n v="26"/>
    <n v="161"/>
    <n v="65"/>
    <n v="10"/>
    <n v="16"/>
    <n v="16"/>
    <n v="43"/>
    <n v="27"/>
    <n v="0"/>
    <n v="0"/>
    <n v="10"/>
    <n v="16"/>
    <n v="0"/>
    <n v="16"/>
    <n v="0"/>
    <n v="10"/>
    <n v="5"/>
    <n v="43"/>
    <n v="16"/>
    <n v="5"/>
    <n v="0"/>
    <n v="0"/>
    <n v="21"/>
    <n v="10"/>
    <n v="43"/>
    <n v="10"/>
    <n v="16"/>
    <n v="10"/>
    <n v="5"/>
    <n v="38"/>
    <n v="0"/>
    <n v="0"/>
    <n v="93"/>
  </r>
  <r>
    <n v="109"/>
    <d v="2024-04-18T00:00:00"/>
    <n v="2024"/>
    <x v="3"/>
    <x v="18"/>
    <n v="776"/>
    <n v="572"/>
    <n v="186"/>
    <n v="490"/>
    <n v="100"/>
    <n v="291"/>
    <n v="236"/>
    <n v="45"/>
    <n v="168"/>
    <n v="62"/>
    <n v="62"/>
    <n v="62"/>
    <n v="9"/>
    <n v="106"/>
    <n v="82"/>
    <n v="26"/>
    <n v="32"/>
    <n v="167"/>
    <n v="45"/>
    <n v="17"/>
    <n v="40"/>
    <n v="17"/>
    <n v="25"/>
    <n v="45"/>
    <n v="0"/>
    <n v="5"/>
    <n v="28"/>
    <n v="0"/>
    <n v="5"/>
    <n v="5"/>
    <n v="11"/>
    <n v="5"/>
    <n v="17"/>
    <n v="45"/>
    <n v="28"/>
    <n v="28"/>
    <n v="17"/>
    <n v="5"/>
    <n v="17"/>
    <n v="17"/>
    <n v="45"/>
    <n v="5"/>
    <n v="22"/>
    <n v="22"/>
    <n v="5"/>
    <n v="17"/>
    <n v="17"/>
    <n v="17"/>
    <n v="0"/>
  </r>
  <r>
    <n v="110"/>
    <d v="2024-04-19T00:00:00"/>
    <n v="2024"/>
    <x v="3"/>
    <x v="19"/>
    <n v="781"/>
    <n v="603"/>
    <n v="335"/>
    <n v="392"/>
    <n v="54"/>
    <n v="192"/>
    <n v="303"/>
    <n v="108"/>
    <n v="169"/>
    <n v="116"/>
    <n v="67"/>
    <n v="33"/>
    <n v="9"/>
    <n v="103"/>
    <n v="32"/>
    <n v="35"/>
    <n v="44"/>
    <n v="173"/>
    <n v="84"/>
    <n v="12"/>
    <n v="24"/>
    <n v="12"/>
    <n v="48"/>
    <n v="30"/>
    <n v="0"/>
    <n v="12"/>
    <n v="12"/>
    <n v="12"/>
    <n v="0"/>
    <n v="12"/>
    <n v="0"/>
    <n v="12"/>
    <n v="12"/>
    <n v="24"/>
    <n v="24"/>
    <n v="6"/>
    <n v="12"/>
    <n v="6"/>
    <n v="6"/>
    <n v="18"/>
    <n v="60"/>
    <n v="18"/>
    <n v="36"/>
    <n v="12"/>
    <n v="6"/>
    <n v="30"/>
    <n v="18"/>
    <n v="18"/>
    <n v="27"/>
  </r>
  <r>
    <n v="111"/>
    <d v="2024-04-20T00:00:00"/>
    <n v="2024"/>
    <x v="3"/>
    <x v="20"/>
    <n v="788"/>
    <n v="640"/>
    <n v="299"/>
    <n v="324"/>
    <n v="165"/>
    <n v="249"/>
    <n v="251"/>
    <n v="140"/>
    <n v="166"/>
    <n v="107"/>
    <n v="48"/>
    <n v="34"/>
    <n v="48"/>
    <n v="122"/>
    <n v="44"/>
    <n v="32"/>
    <n v="23"/>
    <n v="164"/>
    <n v="70"/>
    <n v="0"/>
    <n v="25"/>
    <n v="6"/>
    <n v="73"/>
    <n v="44"/>
    <n v="12"/>
    <n v="0"/>
    <n v="19"/>
    <n v="6"/>
    <n v="0"/>
    <n v="19"/>
    <n v="19"/>
    <n v="0"/>
    <n v="0"/>
    <n v="32"/>
    <n v="25"/>
    <n v="32"/>
    <n v="12"/>
    <n v="6"/>
    <n v="19"/>
    <n v="25"/>
    <n v="51"/>
    <n v="6"/>
    <n v="44"/>
    <n v="32"/>
    <n v="0"/>
    <n v="38"/>
    <n v="19"/>
    <n v="6"/>
    <n v="0"/>
  </r>
  <r>
    <n v="112"/>
    <d v="2024-04-21T00:00:00"/>
    <n v="2024"/>
    <x v="3"/>
    <x v="21"/>
    <n v="800"/>
    <n v="682"/>
    <n v="408"/>
    <n v="216"/>
    <n v="176"/>
    <n v="361"/>
    <n v="274"/>
    <n v="47"/>
    <n v="262"/>
    <n v="24"/>
    <n v="54"/>
    <n v="64"/>
    <n v="29"/>
    <n v="106"/>
    <n v="24"/>
    <n v="21"/>
    <n v="30"/>
    <n v="186"/>
    <n v="27"/>
    <n v="20"/>
    <n v="47"/>
    <n v="6"/>
    <n v="30"/>
    <n v="61"/>
    <n v="20"/>
    <n v="6"/>
    <n v="34"/>
    <n v="20"/>
    <n v="6"/>
    <n v="6"/>
    <n v="0"/>
    <n v="6"/>
    <n v="6"/>
    <n v="54"/>
    <n v="47"/>
    <n v="34"/>
    <n v="6"/>
    <n v="6"/>
    <n v="20"/>
    <n v="20"/>
    <n v="54"/>
    <n v="20"/>
    <n v="40"/>
    <n v="34"/>
    <n v="6"/>
    <n v="6"/>
    <n v="13"/>
    <n v="27"/>
    <n v="0"/>
  </r>
  <r>
    <n v="113"/>
    <d v="2024-04-22T00:00:00"/>
    <n v="2024"/>
    <x v="3"/>
    <x v="22"/>
    <n v="815"/>
    <n v="727"/>
    <n v="366"/>
    <n v="286"/>
    <n v="163"/>
    <n v="232"/>
    <n v="314"/>
    <n v="181"/>
    <n v="217"/>
    <n v="116"/>
    <n v="50"/>
    <n v="50"/>
    <n v="25"/>
    <n v="108"/>
    <n v="68"/>
    <n v="24"/>
    <n v="34"/>
    <n v="123"/>
    <n v="72"/>
    <n v="0"/>
    <n v="50"/>
    <n v="21"/>
    <n v="12"/>
    <n v="43"/>
    <n v="7"/>
    <n v="0"/>
    <n v="36"/>
    <n v="14"/>
    <n v="7"/>
    <n v="7"/>
    <n v="14"/>
    <n v="21"/>
    <n v="0"/>
    <n v="72"/>
    <n v="50"/>
    <n v="29"/>
    <n v="0"/>
    <n v="0"/>
    <n v="7"/>
    <n v="14"/>
    <n v="72"/>
    <n v="21"/>
    <n v="58"/>
    <n v="29"/>
    <n v="7"/>
    <n v="50"/>
    <n v="0"/>
    <n v="14"/>
    <n v="0"/>
  </r>
  <r>
    <n v="114"/>
    <d v="2024-04-23T00:00:00"/>
    <n v="2024"/>
    <x v="3"/>
    <x v="23"/>
    <n v="833"/>
    <n v="763"/>
    <n v="249"/>
    <n v="401"/>
    <n v="183"/>
    <n v="358"/>
    <n v="329"/>
    <n v="76"/>
    <n v="263"/>
    <n v="165"/>
    <n v="67"/>
    <n v="30"/>
    <n v="10"/>
    <n v="126"/>
    <n v="34"/>
    <n v="25"/>
    <n v="47"/>
    <n v="66"/>
    <n v="99"/>
    <n v="22"/>
    <n v="45"/>
    <n v="0"/>
    <n v="52"/>
    <n v="38"/>
    <n v="15"/>
    <n v="22"/>
    <n v="15"/>
    <n v="15"/>
    <n v="7"/>
    <n v="22"/>
    <n v="0"/>
    <n v="15"/>
    <n v="0"/>
    <n v="76"/>
    <n v="7"/>
    <n v="38"/>
    <n v="0"/>
    <n v="7"/>
    <n v="22"/>
    <n v="15"/>
    <n v="53"/>
    <n v="7"/>
    <n v="45"/>
    <n v="22"/>
    <n v="7"/>
    <n v="45"/>
    <n v="22"/>
    <n v="30"/>
    <n v="0"/>
  </r>
  <r>
    <n v="115"/>
    <d v="2024-04-24T00:00:00"/>
    <n v="2024"/>
    <x v="3"/>
    <x v="24"/>
    <n v="860"/>
    <n v="796"/>
    <n v="421"/>
    <n v="259"/>
    <n v="180"/>
    <n v="214"/>
    <n v="503"/>
    <n v="79"/>
    <n v="202"/>
    <n v="154"/>
    <n v="69"/>
    <n v="63"/>
    <n v="10"/>
    <n v="111"/>
    <n v="16"/>
    <n v="22"/>
    <n v="29"/>
    <n v="184"/>
    <n v="87"/>
    <n v="0"/>
    <n v="47"/>
    <n v="15"/>
    <n v="63"/>
    <n v="71"/>
    <n v="7"/>
    <n v="0"/>
    <n v="47"/>
    <n v="0"/>
    <n v="0"/>
    <n v="15"/>
    <n v="0"/>
    <n v="23"/>
    <n v="15"/>
    <n v="55"/>
    <n v="31"/>
    <n v="39"/>
    <n v="0"/>
    <n v="0"/>
    <n v="0"/>
    <n v="15"/>
    <n v="71"/>
    <n v="15"/>
    <n v="55"/>
    <n v="23"/>
    <n v="0"/>
    <n v="7"/>
    <n v="7"/>
    <n v="31"/>
    <n v="57"/>
  </r>
  <r>
    <n v="116"/>
    <d v="2024-04-25T00:00:00"/>
    <n v="2024"/>
    <x v="3"/>
    <x v="25"/>
    <n v="886"/>
    <n v="819"/>
    <n v="256"/>
    <n v="542"/>
    <n v="88"/>
    <n v="393"/>
    <n v="345"/>
    <n v="81"/>
    <n v="285"/>
    <n v="38"/>
    <n v="65"/>
    <n v="43"/>
    <n v="27"/>
    <n v="117"/>
    <n v="40"/>
    <n v="30"/>
    <n v="16"/>
    <n v="225"/>
    <n v="98"/>
    <n v="16"/>
    <n v="32"/>
    <n v="24"/>
    <n v="49"/>
    <n v="57"/>
    <n v="16"/>
    <n v="0"/>
    <n v="32"/>
    <n v="0"/>
    <n v="0"/>
    <n v="32"/>
    <n v="16"/>
    <n v="16"/>
    <n v="8"/>
    <n v="40"/>
    <n v="24"/>
    <n v="16"/>
    <n v="8"/>
    <n v="8"/>
    <n v="24"/>
    <n v="16"/>
    <n v="65"/>
    <n v="16"/>
    <n v="49"/>
    <n v="40"/>
    <n v="8"/>
    <n v="8"/>
    <n v="0"/>
    <n v="24"/>
    <n v="77"/>
  </r>
  <r>
    <n v="117"/>
    <d v="2024-04-26T00:00:00"/>
    <n v="2024"/>
    <x v="3"/>
    <x v="26"/>
    <n v="912"/>
    <n v="838"/>
    <n v="355"/>
    <n v="512"/>
    <n v="45"/>
    <n v="326"/>
    <n v="404"/>
    <n v="108"/>
    <n v="260"/>
    <n v="96"/>
    <n v="67"/>
    <n v="50"/>
    <n v="50"/>
    <n v="166"/>
    <n v="34"/>
    <n v="51"/>
    <n v="27"/>
    <n v="111"/>
    <n v="100"/>
    <n v="25"/>
    <n v="41"/>
    <n v="0"/>
    <n v="36"/>
    <n v="67"/>
    <n v="8"/>
    <n v="25"/>
    <n v="41"/>
    <n v="8"/>
    <n v="8"/>
    <n v="16"/>
    <n v="8"/>
    <n v="25"/>
    <n v="8"/>
    <n v="50"/>
    <n v="50"/>
    <n v="8"/>
    <n v="16"/>
    <n v="8"/>
    <n v="25"/>
    <n v="33"/>
    <n v="67"/>
    <n v="25"/>
    <n v="50"/>
    <n v="25"/>
    <n v="8"/>
    <n v="16"/>
    <n v="25"/>
    <n v="16"/>
    <n v="0"/>
  </r>
  <r>
    <n v="118"/>
    <d v="2024-04-27T00:00:00"/>
    <n v="2024"/>
    <x v="3"/>
    <x v="27"/>
    <n v="936"/>
    <n v="849"/>
    <n v="486"/>
    <n v="376"/>
    <n v="74"/>
    <n v="195"/>
    <n v="527"/>
    <n v="127"/>
    <n v="301"/>
    <n v="87"/>
    <n v="69"/>
    <n v="87"/>
    <n v="46"/>
    <n v="174"/>
    <n v="92"/>
    <n v="24"/>
    <n v="46"/>
    <n v="10"/>
    <n v="76"/>
    <n v="16"/>
    <n v="25"/>
    <n v="16"/>
    <n v="93"/>
    <n v="67"/>
    <n v="8"/>
    <n v="8"/>
    <n v="42"/>
    <n v="0"/>
    <n v="8"/>
    <n v="33"/>
    <n v="25"/>
    <n v="16"/>
    <n v="16"/>
    <n v="59"/>
    <n v="59"/>
    <n v="42"/>
    <n v="8"/>
    <n v="8"/>
    <n v="8"/>
    <n v="8"/>
    <n v="59"/>
    <n v="8"/>
    <n v="67"/>
    <n v="16"/>
    <n v="8"/>
    <n v="16"/>
    <n v="8"/>
    <n v="0"/>
    <n v="26"/>
  </r>
  <r>
    <n v="119"/>
    <d v="2024-04-28T00:00:00"/>
    <n v="2024"/>
    <x v="3"/>
    <x v="28"/>
    <n v="958"/>
    <n v="855"/>
    <n v="488"/>
    <n v="365"/>
    <n v="105"/>
    <n v="333"/>
    <n v="480"/>
    <n v="42"/>
    <n v="285"/>
    <n v="83"/>
    <n v="71"/>
    <n v="29"/>
    <n v="29"/>
    <n v="200"/>
    <n v="25"/>
    <n v="54"/>
    <n v="36"/>
    <n v="146"/>
    <n v="119"/>
    <n v="8"/>
    <n v="42"/>
    <n v="25"/>
    <n v="44"/>
    <n v="68"/>
    <n v="17"/>
    <n v="0"/>
    <n v="51"/>
    <n v="0"/>
    <n v="8"/>
    <n v="42"/>
    <n v="17"/>
    <n v="8"/>
    <n v="17"/>
    <n v="42"/>
    <n v="17"/>
    <n v="34"/>
    <n v="17"/>
    <n v="0"/>
    <n v="34"/>
    <n v="34"/>
    <n v="59"/>
    <n v="17"/>
    <n v="42"/>
    <n v="34"/>
    <n v="8"/>
    <n v="17"/>
    <n v="17"/>
    <n v="17"/>
    <n v="0"/>
  </r>
  <r>
    <n v="120"/>
    <d v="2024-04-29T00:00:00"/>
    <n v="2024"/>
    <x v="3"/>
    <x v="29"/>
    <n v="977"/>
    <n v="857"/>
    <n v="322"/>
    <n v="587"/>
    <n v="68"/>
    <n v="239"/>
    <n v="516"/>
    <n v="102"/>
    <n v="308"/>
    <n v="109"/>
    <n v="78"/>
    <n v="30"/>
    <n v="48"/>
    <n v="163"/>
    <n v="33"/>
    <n v="40"/>
    <n v="40"/>
    <n v="128"/>
    <n v="59"/>
    <n v="25"/>
    <n v="59"/>
    <n v="17"/>
    <n v="102"/>
    <n v="77"/>
    <n v="0"/>
    <n v="17"/>
    <n v="34"/>
    <n v="17"/>
    <n v="0"/>
    <n v="17"/>
    <n v="0"/>
    <n v="0"/>
    <n v="17"/>
    <n v="85"/>
    <n v="25"/>
    <n v="8"/>
    <n v="8"/>
    <n v="8"/>
    <n v="8"/>
    <n v="17"/>
    <n v="68"/>
    <n v="8"/>
    <n v="77"/>
    <n v="34"/>
    <n v="0"/>
    <n v="25"/>
    <n v="0"/>
    <n v="34"/>
    <n v="11"/>
  </r>
  <r>
    <n v="121"/>
    <d v="2024-04-30T00:00:00"/>
    <n v="2024"/>
    <x v="3"/>
    <x v="30"/>
    <n v="987"/>
    <n v="855"/>
    <n v="523"/>
    <n v="405"/>
    <n v="59"/>
    <n v="179"/>
    <n v="540"/>
    <n v="136"/>
    <n v="275"/>
    <n v="189"/>
    <n v="91"/>
    <n v="67"/>
    <n v="48"/>
    <n v="127"/>
    <n v="71"/>
    <n v="30"/>
    <n v="56"/>
    <n v="33"/>
    <n v="34"/>
    <n v="0"/>
    <n v="59"/>
    <n v="0"/>
    <n v="68"/>
    <n v="51"/>
    <n v="0"/>
    <n v="25"/>
    <n v="42"/>
    <n v="17"/>
    <n v="0"/>
    <n v="42"/>
    <n v="8"/>
    <n v="0"/>
    <n v="17"/>
    <n v="76"/>
    <n v="25"/>
    <n v="34"/>
    <n v="17"/>
    <n v="8"/>
    <n v="17"/>
    <n v="17"/>
    <n v="59"/>
    <n v="8"/>
    <n v="76"/>
    <n v="8"/>
    <n v="0"/>
    <n v="34"/>
    <n v="8"/>
    <n v="17"/>
    <n v="88"/>
  </r>
  <r>
    <n v="367"/>
    <m/>
    <n v="2024"/>
    <x v="4"/>
    <x v="0"/>
    <n v="0"/>
    <n v="0"/>
    <n v="0"/>
    <n v="0"/>
    <n v="0"/>
    <n v="0"/>
    <n v="0"/>
    <n v="0"/>
    <n v="0"/>
    <n v="0"/>
    <n v="0"/>
    <n v="0"/>
    <n v="0"/>
    <n v="0"/>
    <n v="0"/>
    <n v="0"/>
    <n v="0"/>
    <n v="0"/>
    <n v="0"/>
    <n v="0"/>
    <n v="0"/>
    <n v="0"/>
    <n v="0"/>
    <n v="0"/>
    <n v="0"/>
    <n v="0"/>
    <n v="0"/>
    <n v="0"/>
    <n v="0"/>
    <n v="0"/>
    <n v="0"/>
    <n v="0"/>
    <n v="0"/>
    <n v="0"/>
    <n v="0"/>
    <n v="0"/>
    <n v="0"/>
    <n v="0"/>
    <n v="0"/>
    <n v="0"/>
    <n v="0"/>
    <n v="0"/>
    <n v="0"/>
    <n v="0"/>
    <n v="0"/>
    <n v="0"/>
    <n v="0"/>
    <n v="0"/>
    <n v="0"/>
  </r>
  <r>
    <n v="367"/>
    <m/>
    <n v="2024"/>
    <x v="4"/>
    <x v="32"/>
    <n v="0"/>
    <n v="0"/>
    <n v="0"/>
    <n v="0"/>
    <n v="0"/>
    <n v="0"/>
    <n v="0"/>
    <n v="0"/>
    <n v="0"/>
    <n v="0"/>
    <n v="0"/>
    <n v="0"/>
    <n v="0"/>
    <n v="0"/>
    <n v="0"/>
    <n v="0"/>
    <n v="0"/>
    <n v="0"/>
    <n v="0"/>
    <n v="0"/>
    <n v="0"/>
    <n v="0"/>
    <n v="0"/>
    <n v="0"/>
    <n v="0"/>
    <n v="0"/>
    <n v="0"/>
    <n v="0"/>
    <n v="0"/>
    <n v="0"/>
    <n v="0"/>
    <n v="0"/>
    <n v="0"/>
    <n v="0"/>
    <n v="0"/>
    <n v="0"/>
    <n v="0"/>
    <n v="0"/>
    <n v="0"/>
    <n v="0"/>
    <n v="0"/>
    <n v="0"/>
    <n v="0"/>
    <n v="0"/>
    <n v="0"/>
    <n v="0"/>
    <n v="0"/>
    <n v="0"/>
    <n v="0"/>
  </r>
  <r>
    <n v="367"/>
    <m/>
    <n v="2024"/>
    <x v="4"/>
    <x v="33"/>
    <n v="0"/>
    <n v="0"/>
    <n v="0"/>
    <n v="0"/>
    <n v="0"/>
    <n v="0"/>
    <n v="0"/>
    <n v="0"/>
    <n v="0"/>
    <n v="0"/>
    <n v="0"/>
    <n v="0"/>
    <n v="0"/>
    <n v="0"/>
    <n v="0"/>
    <n v="0"/>
    <n v="0"/>
    <n v="0"/>
    <n v="0"/>
    <n v="0"/>
    <n v="0"/>
    <n v="0"/>
    <n v="0"/>
    <n v="0"/>
    <n v="0"/>
    <n v="0"/>
    <n v="0"/>
    <n v="0"/>
    <n v="0"/>
    <n v="0"/>
    <n v="0"/>
    <n v="0"/>
    <n v="0"/>
    <n v="0"/>
    <n v="0"/>
    <n v="0"/>
    <n v="0"/>
    <n v="0"/>
    <n v="0"/>
    <n v="0"/>
    <n v="0"/>
    <n v="0"/>
    <n v="0"/>
    <n v="0"/>
    <n v="0"/>
    <n v="0"/>
    <n v="0"/>
    <n v="0"/>
    <n v="0"/>
  </r>
  <r>
    <n v="122"/>
    <d v="2024-05-01T00:00:00"/>
    <n v="2024"/>
    <x v="4"/>
    <x v="1"/>
    <n v="994"/>
    <n v="1002"/>
    <n v="477"/>
    <n v="269"/>
    <n v="248"/>
    <n v="521"/>
    <n v="401"/>
    <n v="80"/>
    <n v="277"/>
    <n v="123"/>
    <n v="67"/>
    <n v="86"/>
    <n v="36"/>
    <n v="196"/>
    <n v="113"/>
    <n v="41"/>
    <n v="49"/>
    <n v="6"/>
    <n v="130"/>
    <n v="10"/>
    <n v="50"/>
    <n v="30"/>
    <n v="150"/>
    <n v="80"/>
    <n v="0"/>
    <n v="0"/>
    <n v="40"/>
    <n v="0"/>
    <n v="0"/>
    <n v="30"/>
    <n v="0"/>
    <n v="10"/>
    <n v="10"/>
    <n v="70"/>
    <n v="10"/>
    <n v="10"/>
    <n v="20"/>
    <n v="10"/>
    <n v="40"/>
    <n v="20"/>
    <n v="70"/>
    <n v="10"/>
    <n v="30"/>
    <n v="50"/>
    <n v="0"/>
    <n v="10"/>
    <n v="40"/>
    <n v="20"/>
    <n v="52"/>
  </r>
  <r>
    <n v="123"/>
    <d v="2024-05-02T00:00:00"/>
    <n v="2024"/>
    <x v="4"/>
    <x v="2"/>
    <n v="999"/>
    <n v="995"/>
    <n v="249"/>
    <n v="511"/>
    <n v="239"/>
    <n v="348"/>
    <n v="498"/>
    <n v="149"/>
    <n v="284"/>
    <n v="192"/>
    <n v="49"/>
    <n v="61"/>
    <n v="30"/>
    <n v="186"/>
    <n v="91"/>
    <n v="53"/>
    <n v="30"/>
    <n v="23"/>
    <n v="69"/>
    <n v="0"/>
    <n v="39"/>
    <n v="29"/>
    <n v="79"/>
    <n v="89"/>
    <n v="9"/>
    <n v="19"/>
    <n v="19"/>
    <n v="19"/>
    <n v="0"/>
    <n v="49"/>
    <n v="19"/>
    <n v="0"/>
    <n v="19"/>
    <n v="39"/>
    <n v="9"/>
    <n v="9"/>
    <n v="0"/>
    <n v="0"/>
    <n v="29"/>
    <n v="29"/>
    <n v="79"/>
    <n v="9"/>
    <n v="59"/>
    <n v="9"/>
    <n v="9"/>
    <n v="49"/>
    <n v="39"/>
    <n v="19"/>
    <n v="150"/>
  </r>
  <r>
    <n v="124"/>
    <d v="2024-05-03T00:00:00"/>
    <n v="2024"/>
    <x v="4"/>
    <x v="3"/>
    <n v="1000"/>
    <n v="985"/>
    <n v="420"/>
    <n v="500"/>
    <n v="80"/>
    <n v="206"/>
    <n v="582"/>
    <n v="197"/>
    <n v="316"/>
    <n v="74"/>
    <n v="49"/>
    <n v="49"/>
    <n v="37"/>
    <n v="182"/>
    <n v="106"/>
    <n v="53"/>
    <n v="30"/>
    <n v="104"/>
    <n v="128"/>
    <n v="0"/>
    <n v="29"/>
    <n v="9"/>
    <n v="59"/>
    <n v="88"/>
    <n v="0"/>
    <n v="29"/>
    <n v="29"/>
    <n v="19"/>
    <n v="9"/>
    <n v="39"/>
    <n v="29"/>
    <n v="9"/>
    <n v="0"/>
    <n v="88"/>
    <n v="29"/>
    <n v="9"/>
    <n v="0"/>
    <n v="0"/>
    <n v="39"/>
    <n v="39"/>
    <n v="78"/>
    <n v="9"/>
    <n v="39"/>
    <n v="29"/>
    <n v="0"/>
    <n v="49"/>
    <n v="9"/>
    <n v="0"/>
    <n v="92"/>
  </r>
  <r>
    <n v="125"/>
    <d v="2024-05-04T00:00:00"/>
    <n v="2024"/>
    <x v="4"/>
    <x v="4"/>
    <n v="999"/>
    <n v="972"/>
    <n v="439"/>
    <n v="441"/>
    <n v="119"/>
    <n v="252"/>
    <n v="575"/>
    <n v="145"/>
    <n v="291"/>
    <n v="142"/>
    <n v="55"/>
    <n v="43"/>
    <n v="24"/>
    <n v="155"/>
    <n v="106"/>
    <n v="34"/>
    <n v="41"/>
    <n v="108"/>
    <n v="126"/>
    <n v="19"/>
    <n v="38"/>
    <n v="0"/>
    <n v="116"/>
    <n v="68"/>
    <n v="29"/>
    <n v="0"/>
    <n v="38"/>
    <n v="9"/>
    <n v="0"/>
    <n v="29"/>
    <n v="9"/>
    <n v="9"/>
    <n v="0"/>
    <n v="77"/>
    <n v="38"/>
    <n v="19"/>
    <n v="9"/>
    <n v="0"/>
    <n v="0"/>
    <n v="19"/>
    <n v="87"/>
    <n v="19"/>
    <n v="68"/>
    <n v="48"/>
    <n v="9"/>
    <n v="9"/>
    <n v="29"/>
    <n v="38"/>
    <n v="13"/>
  </r>
  <r>
    <n v="126"/>
    <d v="2024-05-05T00:00:00"/>
    <n v="2024"/>
    <x v="4"/>
    <x v="5"/>
    <n v="987"/>
    <n v="952"/>
    <n v="503"/>
    <n v="376"/>
    <n v="108"/>
    <n v="495"/>
    <n v="258"/>
    <n v="199"/>
    <n v="238"/>
    <n v="42"/>
    <n v="73"/>
    <n v="30"/>
    <n v="18"/>
    <n v="187"/>
    <n v="56"/>
    <n v="41"/>
    <n v="48"/>
    <n v="254"/>
    <n v="38"/>
    <n v="19"/>
    <n v="47"/>
    <n v="19"/>
    <n v="133"/>
    <n v="57"/>
    <n v="9"/>
    <n v="0"/>
    <n v="28"/>
    <n v="28"/>
    <n v="9"/>
    <n v="28"/>
    <n v="28"/>
    <n v="28"/>
    <n v="19"/>
    <n v="66"/>
    <n v="28"/>
    <n v="19"/>
    <n v="0"/>
    <n v="0"/>
    <n v="19"/>
    <n v="38"/>
    <n v="66"/>
    <n v="28"/>
    <n v="28"/>
    <n v="19"/>
    <n v="9"/>
    <n v="28"/>
    <n v="28"/>
    <n v="28"/>
    <n v="58"/>
  </r>
  <r>
    <n v="127"/>
    <d v="2024-05-06T00:00:00"/>
    <n v="2024"/>
    <x v="4"/>
    <x v="6"/>
    <n v="971"/>
    <n v="927"/>
    <n v="446"/>
    <n v="409"/>
    <n v="116"/>
    <n v="333"/>
    <n v="520"/>
    <n v="74"/>
    <n v="228"/>
    <n v="198"/>
    <n v="78"/>
    <n v="30"/>
    <n v="42"/>
    <n v="199"/>
    <n v="125"/>
    <n v="47"/>
    <n v="18"/>
    <n v="6"/>
    <n v="92"/>
    <n v="27"/>
    <n v="55"/>
    <n v="0"/>
    <n v="105"/>
    <n v="74"/>
    <n v="18"/>
    <n v="9"/>
    <n v="46"/>
    <n v="9"/>
    <n v="0"/>
    <n v="27"/>
    <n v="27"/>
    <n v="18"/>
    <n v="0"/>
    <n v="92"/>
    <n v="9"/>
    <n v="18"/>
    <n v="9"/>
    <n v="0"/>
    <n v="0"/>
    <n v="27"/>
    <n v="83"/>
    <n v="9"/>
    <n v="55"/>
    <n v="27"/>
    <n v="9"/>
    <n v="46"/>
    <n v="18"/>
    <n v="18"/>
    <n v="0"/>
  </r>
  <r>
    <n v="128"/>
    <d v="2024-05-07T00:00:00"/>
    <n v="2024"/>
    <x v="4"/>
    <x v="7"/>
    <n v="946"/>
    <n v="900"/>
    <n v="340"/>
    <n v="408"/>
    <n v="198"/>
    <n v="324"/>
    <n v="414"/>
    <n v="162"/>
    <n v="252"/>
    <n v="82"/>
    <n v="46"/>
    <n v="35"/>
    <n v="29"/>
    <n v="158"/>
    <n v="46"/>
    <n v="39"/>
    <n v="28"/>
    <n v="231"/>
    <n v="108"/>
    <n v="18"/>
    <n v="63"/>
    <n v="0"/>
    <n v="18"/>
    <n v="63"/>
    <n v="0"/>
    <n v="27"/>
    <n v="18"/>
    <n v="27"/>
    <n v="9"/>
    <n v="45"/>
    <n v="18"/>
    <n v="9"/>
    <n v="9"/>
    <n v="36"/>
    <n v="54"/>
    <n v="45"/>
    <n v="27"/>
    <n v="9"/>
    <n v="9"/>
    <n v="9"/>
    <n v="63"/>
    <n v="27"/>
    <n v="45"/>
    <n v="36"/>
    <n v="9"/>
    <n v="36"/>
    <n v="27"/>
    <n v="36"/>
    <n v="0"/>
  </r>
  <r>
    <n v="129"/>
    <d v="2024-05-08T00:00:00"/>
    <n v="2024"/>
    <x v="4"/>
    <x v="8"/>
    <n v="920"/>
    <n v="869"/>
    <n v="276"/>
    <n v="571"/>
    <n v="73"/>
    <n v="217"/>
    <n v="566"/>
    <n v="86"/>
    <n v="279"/>
    <n v="142"/>
    <n v="62"/>
    <n v="57"/>
    <n v="17"/>
    <n v="188"/>
    <n v="41"/>
    <n v="34"/>
    <n v="34"/>
    <n v="66"/>
    <n v="43"/>
    <n v="0"/>
    <n v="34"/>
    <n v="8"/>
    <n v="130"/>
    <n v="60"/>
    <n v="8"/>
    <n v="17"/>
    <n v="52"/>
    <n v="17"/>
    <n v="0"/>
    <n v="8"/>
    <n v="26"/>
    <n v="0"/>
    <n v="17"/>
    <n v="78"/>
    <n v="43"/>
    <n v="17"/>
    <n v="0"/>
    <n v="0"/>
    <n v="8"/>
    <n v="17"/>
    <n v="86"/>
    <n v="8"/>
    <n v="34"/>
    <n v="26"/>
    <n v="0"/>
    <n v="60"/>
    <n v="8"/>
    <n v="0"/>
    <n v="64"/>
  </r>
  <r>
    <n v="130"/>
    <d v="2024-05-09T00:00:00"/>
    <n v="2024"/>
    <x v="4"/>
    <x v="9"/>
    <n v="900"/>
    <n v="836"/>
    <n v="333"/>
    <n v="423"/>
    <n v="144"/>
    <n v="250"/>
    <n v="503"/>
    <n v="83"/>
    <n v="195"/>
    <n v="184"/>
    <n v="50"/>
    <n v="66"/>
    <n v="22"/>
    <n v="116"/>
    <n v="95"/>
    <n v="41"/>
    <n v="41"/>
    <n v="90"/>
    <n v="66"/>
    <n v="0"/>
    <n v="33"/>
    <n v="16"/>
    <n v="50"/>
    <n v="58"/>
    <n v="8"/>
    <n v="16"/>
    <n v="33"/>
    <n v="16"/>
    <n v="0"/>
    <n v="41"/>
    <n v="16"/>
    <n v="25"/>
    <n v="0"/>
    <n v="50"/>
    <n v="41"/>
    <n v="25"/>
    <n v="16"/>
    <n v="8"/>
    <n v="33"/>
    <n v="16"/>
    <n v="83"/>
    <n v="25"/>
    <n v="33"/>
    <n v="8"/>
    <n v="0"/>
    <n v="8"/>
    <n v="8"/>
    <n v="8"/>
    <n v="96"/>
  </r>
  <r>
    <n v="131"/>
    <d v="2024-05-10T00:00:00"/>
    <n v="2024"/>
    <x v="4"/>
    <x v="10"/>
    <n v="886"/>
    <n v="801"/>
    <n v="336"/>
    <n v="426"/>
    <n v="124"/>
    <n v="384"/>
    <n v="369"/>
    <n v="48"/>
    <n v="154"/>
    <n v="186"/>
    <n v="82"/>
    <n v="76"/>
    <n v="54"/>
    <n v="171"/>
    <n v="63"/>
    <n v="50"/>
    <n v="50"/>
    <n v="0"/>
    <n v="48"/>
    <n v="24"/>
    <n v="32"/>
    <n v="24"/>
    <n v="73"/>
    <n v="64"/>
    <n v="8"/>
    <n v="16"/>
    <n v="24"/>
    <n v="0"/>
    <n v="8"/>
    <n v="16"/>
    <n v="24"/>
    <n v="24"/>
    <n v="8"/>
    <n v="72"/>
    <n v="8"/>
    <n v="8"/>
    <n v="24"/>
    <n v="8"/>
    <n v="8"/>
    <n v="32"/>
    <n v="80"/>
    <n v="16"/>
    <n v="56"/>
    <n v="40"/>
    <n v="8"/>
    <n v="24"/>
    <n v="16"/>
    <n v="8"/>
    <n v="0"/>
  </r>
  <r>
    <n v="132"/>
    <d v="2024-05-11T00:00:00"/>
    <n v="2024"/>
    <x v="4"/>
    <x v="11"/>
    <n v="883"/>
    <n v="770"/>
    <n v="317"/>
    <n v="372"/>
    <n v="194"/>
    <n v="292"/>
    <n v="440"/>
    <n v="38"/>
    <n v="262"/>
    <n v="32"/>
    <n v="49"/>
    <n v="60"/>
    <n v="43"/>
    <n v="164"/>
    <n v="70"/>
    <n v="23"/>
    <n v="43"/>
    <n v="137"/>
    <n v="92"/>
    <n v="7"/>
    <n v="46"/>
    <n v="15"/>
    <n v="27"/>
    <n v="46"/>
    <n v="15"/>
    <n v="23"/>
    <n v="15"/>
    <n v="7"/>
    <n v="7"/>
    <n v="30"/>
    <n v="0"/>
    <n v="7"/>
    <n v="0"/>
    <n v="69"/>
    <n v="46"/>
    <n v="30"/>
    <n v="15"/>
    <n v="7"/>
    <n v="23"/>
    <n v="15"/>
    <n v="77"/>
    <n v="15"/>
    <n v="53"/>
    <n v="30"/>
    <n v="0"/>
    <n v="23"/>
    <n v="30"/>
    <n v="0"/>
    <n v="0"/>
  </r>
  <r>
    <n v="133"/>
    <d v="2024-05-12T00:00:00"/>
    <n v="2024"/>
    <x v="4"/>
    <x v="12"/>
    <n v="882"/>
    <n v="737"/>
    <n v="379"/>
    <n v="283"/>
    <n v="220"/>
    <n v="353"/>
    <n v="244"/>
    <n v="140"/>
    <n v="235"/>
    <n v="60"/>
    <n v="82"/>
    <n v="76"/>
    <n v="43"/>
    <n v="134"/>
    <n v="77"/>
    <n v="43"/>
    <n v="50"/>
    <n v="82"/>
    <n v="29"/>
    <n v="0"/>
    <n v="29"/>
    <n v="14"/>
    <n v="81"/>
    <n v="58"/>
    <n v="14"/>
    <n v="22"/>
    <n v="29"/>
    <n v="0"/>
    <n v="0"/>
    <n v="7"/>
    <n v="14"/>
    <n v="22"/>
    <n v="7"/>
    <n v="51"/>
    <n v="36"/>
    <n v="29"/>
    <n v="0"/>
    <n v="7"/>
    <n v="7"/>
    <n v="7"/>
    <n v="58"/>
    <n v="14"/>
    <n v="58"/>
    <n v="7"/>
    <n v="7"/>
    <n v="22"/>
    <n v="29"/>
    <n v="7"/>
    <n v="72"/>
  </r>
  <r>
    <n v="134"/>
    <d v="2024-05-13T00:00:00"/>
    <n v="2024"/>
    <x v="4"/>
    <x v="13"/>
    <n v="886"/>
    <n v="716"/>
    <n v="283"/>
    <n v="533"/>
    <n v="70"/>
    <n v="350"/>
    <n v="316"/>
    <n v="50"/>
    <n v="192"/>
    <n v="120"/>
    <n v="43"/>
    <n v="76"/>
    <n v="49"/>
    <n v="164"/>
    <n v="40"/>
    <n v="50"/>
    <n v="47"/>
    <n v="105"/>
    <n v="71"/>
    <n v="21"/>
    <n v="28"/>
    <n v="0"/>
    <n v="57"/>
    <n v="50"/>
    <n v="14"/>
    <n v="0"/>
    <n v="14"/>
    <n v="7"/>
    <n v="0"/>
    <n v="28"/>
    <n v="21"/>
    <n v="7"/>
    <n v="21"/>
    <n v="64"/>
    <n v="28"/>
    <n v="7"/>
    <n v="14"/>
    <n v="7"/>
    <n v="21"/>
    <n v="14"/>
    <n v="57"/>
    <n v="7"/>
    <n v="64"/>
    <n v="35"/>
    <n v="0"/>
    <n v="35"/>
    <n v="7"/>
    <n v="0"/>
    <n v="17"/>
  </r>
  <r>
    <n v="135"/>
    <d v="2024-05-14T00:00:00"/>
    <n v="2024"/>
    <x v="4"/>
    <x v="14"/>
    <n v="893"/>
    <n v="694"/>
    <n v="196"/>
    <n v="537"/>
    <n v="160"/>
    <n v="173"/>
    <n v="390"/>
    <n v="131"/>
    <n v="249"/>
    <n v="188"/>
    <n v="66"/>
    <n v="33"/>
    <n v="33"/>
    <n v="128"/>
    <n v="27"/>
    <n v="23"/>
    <n v="30"/>
    <n v="116"/>
    <n v="62"/>
    <n v="13"/>
    <n v="20"/>
    <n v="13"/>
    <n v="48"/>
    <n v="62"/>
    <n v="6"/>
    <n v="0"/>
    <n v="20"/>
    <n v="0"/>
    <n v="6"/>
    <n v="34"/>
    <n v="0"/>
    <n v="13"/>
    <n v="13"/>
    <n v="27"/>
    <n v="41"/>
    <n v="13"/>
    <n v="20"/>
    <n v="0"/>
    <n v="27"/>
    <n v="13"/>
    <n v="48"/>
    <n v="6"/>
    <n v="34"/>
    <n v="20"/>
    <n v="6"/>
    <n v="13"/>
    <n v="13"/>
    <n v="27"/>
    <n v="76"/>
  </r>
  <r>
    <n v="136"/>
    <d v="2024-05-15T00:00:00"/>
    <n v="2024"/>
    <x v="4"/>
    <x v="15"/>
    <n v="903"/>
    <n v="675"/>
    <n v="261"/>
    <n v="534"/>
    <n v="108"/>
    <n v="317"/>
    <n v="196"/>
    <n v="162"/>
    <n v="229"/>
    <n v="89"/>
    <n v="50"/>
    <n v="78"/>
    <n v="39"/>
    <n v="116"/>
    <n v="58"/>
    <n v="51"/>
    <n v="24"/>
    <n v="169"/>
    <n v="87"/>
    <n v="13"/>
    <n v="33"/>
    <n v="6"/>
    <n v="33"/>
    <n v="54"/>
    <n v="20"/>
    <n v="20"/>
    <n v="33"/>
    <n v="6"/>
    <n v="0"/>
    <n v="33"/>
    <n v="20"/>
    <n v="13"/>
    <n v="0"/>
    <n v="33"/>
    <n v="6"/>
    <n v="27"/>
    <n v="13"/>
    <n v="6"/>
    <n v="27"/>
    <n v="13"/>
    <n v="74"/>
    <n v="13"/>
    <n v="20"/>
    <n v="33"/>
    <n v="0"/>
    <n v="33"/>
    <n v="6"/>
    <n v="0"/>
    <n v="0"/>
  </r>
  <r>
    <n v="137"/>
    <d v="2024-05-16T00:00:00"/>
    <n v="2024"/>
    <x v="4"/>
    <x v="16"/>
    <n v="917"/>
    <n v="663"/>
    <n v="458"/>
    <n v="331"/>
    <n v="128"/>
    <n v="232"/>
    <n v="272"/>
    <n v="159"/>
    <n v="216"/>
    <n v="125"/>
    <n v="85"/>
    <n v="34"/>
    <n v="56"/>
    <n v="146"/>
    <n v="66"/>
    <n v="34"/>
    <n v="27"/>
    <n v="128"/>
    <n v="72"/>
    <n v="13"/>
    <n v="19"/>
    <n v="19"/>
    <n v="4"/>
    <n v="59"/>
    <n v="13"/>
    <n v="6"/>
    <n v="13"/>
    <n v="19"/>
    <n v="6"/>
    <n v="13"/>
    <n v="19"/>
    <n v="19"/>
    <n v="19"/>
    <n v="26"/>
    <n v="46"/>
    <n v="6"/>
    <n v="6"/>
    <n v="6"/>
    <n v="19"/>
    <n v="6"/>
    <n v="66"/>
    <n v="19"/>
    <n v="46"/>
    <n v="6"/>
    <n v="0"/>
    <n v="46"/>
    <n v="26"/>
    <n v="26"/>
    <n v="0"/>
  </r>
  <r>
    <n v="138"/>
    <d v="2024-05-17T00:00:00"/>
    <n v="2024"/>
    <x v="4"/>
    <x v="17"/>
    <n v="937"/>
    <n v="653"/>
    <n v="309"/>
    <n v="413"/>
    <n v="215"/>
    <n v="287"/>
    <n v="275"/>
    <n v="91"/>
    <n v="249"/>
    <n v="52"/>
    <n v="58"/>
    <n v="40"/>
    <n v="46"/>
    <n v="170"/>
    <n v="28"/>
    <n v="42"/>
    <n v="28"/>
    <n v="224"/>
    <n v="32"/>
    <n v="13"/>
    <n v="19"/>
    <n v="19"/>
    <n v="52"/>
    <n v="52"/>
    <n v="0"/>
    <n v="0"/>
    <n v="19"/>
    <n v="19"/>
    <n v="6"/>
    <n v="6"/>
    <n v="0"/>
    <n v="19"/>
    <n v="0"/>
    <n v="39"/>
    <n v="32"/>
    <n v="19"/>
    <n v="19"/>
    <n v="6"/>
    <n v="13"/>
    <n v="6"/>
    <n v="65"/>
    <n v="13"/>
    <n v="45"/>
    <n v="32"/>
    <n v="0"/>
    <n v="45"/>
    <n v="0"/>
    <n v="0"/>
    <n v="63"/>
  </r>
  <r>
    <n v="139"/>
    <d v="2024-05-18T00:00:00"/>
    <n v="2024"/>
    <x v="4"/>
    <x v="18"/>
    <n v="957"/>
    <n v="649"/>
    <n v="191"/>
    <n v="575"/>
    <n v="191"/>
    <n v="227"/>
    <n v="299"/>
    <n v="123"/>
    <n v="290"/>
    <n v="106"/>
    <n v="53"/>
    <n v="77"/>
    <n v="59"/>
    <n v="200"/>
    <n v="69"/>
    <n v="25"/>
    <n v="29"/>
    <n v="49"/>
    <n v="58"/>
    <n v="0"/>
    <n v="32"/>
    <n v="19"/>
    <n v="64"/>
    <n v="45"/>
    <n v="19"/>
    <n v="19"/>
    <n v="19"/>
    <n v="19"/>
    <n v="0"/>
    <n v="25"/>
    <n v="12"/>
    <n v="6"/>
    <n v="0"/>
    <n v="64"/>
    <n v="38"/>
    <n v="25"/>
    <n v="19"/>
    <n v="6"/>
    <n v="19"/>
    <n v="6"/>
    <n v="45"/>
    <n v="12"/>
    <n v="25"/>
    <n v="12"/>
    <n v="0"/>
    <n v="6"/>
    <n v="0"/>
    <n v="19"/>
    <n v="16"/>
  </r>
  <r>
    <n v="140"/>
    <d v="2024-05-19T00:00:00"/>
    <n v="2024"/>
    <x v="4"/>
    <x v="19"/>
    <n v="982"/>
    <n v="645"/>
    <n v="314"/>
    <n v="600"/>
    <n v="68"/>
    <n v="187"/>
    <n v="368"/>
    <n v="90"/>
    <n v="243"/>
    <n v="115"/>
    <n v="85"/>
    <n v="60"/>
    <n v="30"/>
    <n v="160"/>
    <n v="55"/>
    <n v="55"/>
    <n v="52"/>
    <n v="127"/>
    <n v="32"/>
    <n v="0"/>
    <n v="45"/>
    <n v="6"/>
    <n v="103"/>
    <n v="32"/>
    <n v="19"/>
    <n v="0"/>
    <n v="19"/>
    <n v="12"/>
    <n v="0"/>
    <n v="19"/>
    <n v="0"/>
    <n v="6"/>
    <n v="19"/>
    <n v="38"/>
    <n v="25"/>
    <n v="6"/>
    <n v="12"/>
    <n v="6"/>
    <n v="12"/>
    <n v="6"/>
    <n v="51"/>
    <n v="12"/>
    <n v="51"/>
    <n v="6"/>
    <n v="6"/>
    <n v="19"/>
    <n v="0"/>
    <n v="6"/>
    <n v="77"/>
  </r>
  <r>
    <n v="141"/>
    <d v="2024-05-20T00:00:00"/>
    <n v="2024"/>
    <x v="4"/>
    <x v="20"/>
    <n v="1007"/>
    <n v="648"/>
    <n v="281"/>
    <n v="485"/>
    <n v="241"/>
    <n v="174"/>
    <n v="319"/>
    <n v="155"/>
    <n v="268"/>
    <n v="81"/>
    <n v="49"/>
    <n v="31"/>
    <n v="24"/>
    <n v="172"/>
    <n v="49"/>
    <n v="34"/>
    <n v="34"/>
    <n v="265"/>
    <n v="90"/>
    <n v="19"/>
    <n v="25"/>
    <n v="19"/>
    <n v="24"/>
    <n v="58"/>
    <n v="12"/>
    <n v="6"/>
    <n v="32"/>
    <n v="6"/>
    <n v="0"/>
    <n v="12"/>
    <n v="19"/>
    <n v="12"/>
    <n v="6"/>
    <n v="45"/>
    <n v="25"/>
    <n v="32"/>
    <n v="6"/>
    <n v="0"/>
    <n v="12"/>
    <n v="12"/>
    <n v="51"/>
    <n v="12"/>
    <n v="25"/>
    <n v="19"/>
    <n v="0"/>
    <n v="32"/>
    <n v="12"/>
    <n v="25"/>
    <n v="0"/>
  </r>
  <r>
    <n v="142"/>
    <d v="2024-05-21T00:00:00"/>
    <n v="2024"/>
    <x v="4"/>
    <x v="21"/>
    <n v="1032"/>
    <n v="652"/>
    <n v="361"/>
    <n v="537"/>
    <n v="134"/>
    <n v="345"/>
    <n v="171"/>
    <n v="136"/>
    <n v="266"/>
    <n v="217"/>
    <n v="89"/>
    <n v="76"/>
    <n v="57"/>
    <n v="211"/>
    <n v="27"/>
    <n v="31"/>
    <n v="58"/>
    <n v="0"/>
    <n v="52"/>
    <n v="6"/>
    <n v="19"/>
    <n v="19"/>
    <n v="71"/>
    <n v="32"/>
    <n v="6"/>
    <n v="0"/>
    <n v="13"/>
    <n v="0"/>
    <n v="6"/>
    <n v="32"/>
    <n v="0"/>
    <n v="19"/>
    <n v="6"/>
    <n v="52"/>
    <n v="26"/>
    <n v="19"/>
    <n v="0"/>
    <n v="0"/>
    <n v="19"/>
    <n v="13"/>
    <n v="52"/>
    <n v="6"/>
    <n v="26"/>
    <n v="26"/>
    <n v="6"/>
    <n v="26"/>
    <n v="26"/>
    <n v="26"/>
    <n v="48"/>
  </r>
  <r>
    <n v="143"/>
    <d v="2024-05-22T00:00:00"/>
    <n v="2024"/>
    <x v="4"/>
    <x v="22"/>
    <n v="1058"/>
    <n v="665"/>
    <n v="476"/>
    <n v="318"/>
    <n v="264"/>
    <n v="246"/>
    <n v="366"/>
    <n v="53"/>
    <n v="275"/>
    <n v="229"/>
    <n v="52"/>
    <n v="78"/>
    <n v="26"/>
    <n v="192"/>
    <n v="100"/>
    <n v="40"/>
    <n v="20"/>
    <n v="46"/>
    <n v="59"/>
    <n v="0"/>
    <n v="39"/>
    <n v="6"/>
    <n v="59"/>
    <n v="59"/>
    <n v="19"/>
    <n v="13"/>
    <n v="39"/>
    <n v="0"/>
    <n v="6"/>
    <n v="26"/>
    <n v="19"/>
    <n v="6"/>
    <n v="13"/>
    <n v="59"/>
    <n v="13"/>
    <n v="19"/>
    <n v="6"/>
    <n v="6"/>
    <n v="26"/>
    <n v="6"/>
    <n v="46"/>
    <n v="19"/>
    <n v="39"/>
    <n v="6"/>
    <n v="0"/>
    <n v="19"/>
    <n v="19"/>
    <n v="6"/>
    <n v="13"/>
  </r>
  <r>
    <n v="144"/>
    <d v="2024-05-23T00:00:00"/>
    <n v="2024"/>
    <x v="4"/>
    <x v="23"/>
    <n v="1080"/>
    <n v="678"/>
    <n v="518"/>
    <n v="411"/>
    <n v="151"/>
    <n v="176"/>
    <n v="469"/>
    <n v="33"/>
    <n v="261"/>
    <n v="120"/>
    <n v="73"/>
    <n v="73"/>
    <n v="20"/>
    <n v="139"/>
    <n v="41"/>
    <n v="36"/>
    <n v="53"/>
    <n v="264"/>
    <n v="33"/>
    <n v="0"/>
    <n v="20"/>
    <n v="6"/>
    <n v="61"/>
    <n v="54"/>
    <n v="0"/>
    <n v="0"/>
    <n v="40"/>
    <n v="20"/>
    <n v="6"/>
    <n v="6"/>
    <n v="6"/>
    <n v="0"/>
    <n v="6"/>
    <n v="33"/>
    <n v="13"/>
    <n v="6"/>
    <n v="20"/>
    <n v="6"/>
    <n v="13"/>
    <n v="20"/>
    <n v="47"/>
    <n v="6"/>
    <n v="20"/>
    <n v="13"/>
    <n v="6"/>
    <n v="40"/>
    <n v="27"/>
    <n v="6"/>
    <n v="144"/>
  </r>
  <r>
    <n v="145"/>
    <d v="2024-05-24T00:00:00"/>
    <n v="2024"/>
    <x v="4"/>
    <x v="24"/>
    <n v="1101"/>
    <n v="696"/>
    <n v="275"/>
    <n v="661"/>
    <n v="165"/>
    <n v="215"/>
    <n v="433"/>
    <n v="48"/>
    <n v="368"/>
    <n v="102"/>
    <n v="54"/>
    <n v="40"/>
    <n v="61"/>
    <n v="146"/>
    <n v="104"/>
    <n v="62"/>
    <n v="20"/>
    <n v="144"/>
    <n v="27"/>
    <n v="0"/>
    <n v="48"/>
    <n v="6"/>
    <n v="69"/>
    <n v="55"/>
    <n v="20"/>
    <n v="13"/>
    <n v="20"/>
    <n v="20"/>
    <n v="0"/>
    <n v="34"/>
    <n v="20"/>
    <n v="0"/>
    <n v="20"/>
    <n v="34"/>
    <n v="13"/>
    <n v="13"/>
    <n v="6"/>
    <n v="0"/>
    <n v="6"/>
    <n v="13"/>
    <n v="48"/>
    <n v="6"/>
    <n v="41"/>
    <n v="27"/>
    <n v="6"/>
    <n v="20"/>
    <n v="13"/>
    <n v="6"/>
    <n v="92"/>
  </r>
  <r>
    <n v="146"/>
    <d v="2024-05-25T00:00:00"/>
    <n v="2024"/>
    <x v="4"/>
    <x v="25"/>
    <n v="1115"/>
    <n v="725"/>
    <n v="579"/>
    <n v="369"/>
    <n v="167"/>
    <n v="319"/>
    <n v="232"/>
    <n v="174"/>
    <n v="212"/>
    <n v="235"/>
    <n v="103"/>
    <n v="89"/>
    <n v="41"/>
    <n v="199"/>
    <n v="144"/>
    <n v="29"/>
    <n v="63"/>
    <n v="0"/>
    <n v="58"/>
    <n v="21"/>
    <n v="43"/>
    <n v="14"/>
    <n v="26"/>
    <n v="50"/>
    <n v="7"/>
    <n v="21"/>
    <n v="36"/>
    <n v="0"/>
    <n v="0"/>
    <n v="36"/>
    <n v="21"/>
    <n v="7"/>
    <n v="21"/>
    <n v="29"/>
    <n v="14"/>
    <n v="36"/>
    <n v="21"/>
    <n v="0"/>
    <n v="29"/>
    <n v="21"/>
    <n v="72"/>
    <n v="21"/>
    <n v="58"/>
    <n v="7"/>
    <n v="7"/>
    <n v="21"/>
    <n v="7"/>
    <n v="21"/>
    <n v="0"/>
  </r>
  <r>
    <n v="147"/>
    <d v="2024-05-26T00:00:00"/>
    <n v="2024"/>
    <x v="4"/>
    <x v="26"/>
    <n v="1127"/>
    <n v="753"/>
    <n v="439"/>
    <n v="621"/>
    <n v="67"/>
    <n v="293"/>
    <n v="385"/>
    <n v="75"/>
    <n v="332"/>
    <n v="167"/>
    <n v="97"/>
    <n v="90"/>
    <n v="41"/>
    <n v="192"/>
    <n v="98"/>
    <n v="51"/>
    <n v="59"/>
    <n v="0"/>
    <n v="90"/>
    <n v="22"/>
    <n v="22"/>
    <n v="22"/>
    <n v="67"/>
    <n v="45"/>
    <n v="0"/>
    <n v="7"/>
    <n v="15"/>
    <n v="22"/>
    <n v="0"/>
    <n v="7"/>
    <n v="15"/>
    <n v="15"/>
    <n v="15"/>
    <n v="30"/>
    <n v="15"/>
    <n v="37"/>
    <n v="0"/>
    <n v="7"/>
    <n v="7"/>
    <n v="15"/>
    <n v="75"/>
    <n v="22"/>
    <n v="60"/>
    <n v="22"/>
    <n v="7"/>
    <n v="7"/>
    <n v="30"/>
    <n v="15"/>
    <n v="40"/>
  </r>
  <r>
    <n v="148"/>
    <d v="2024-05-27T00:00:00"/>
    <n v="2024"/>
    <x v="4"/>
    <x v="27"/>
    <n v="1134"/>
    <n v="785"/>
    <n v="351"/>
    <n v="545"/>
    <n v="238"/>
    <n v="251"/>
    <n v="354"/>
    <n v="180"/>
    <n v="246"/>
    <n v="63"/>
    <n v="84"/>
    <n v="63"/>
    <n v="14"/>
    <n v="232"/>
    <n v="25"/>
    <n v="30"/>
    <n v="43"/>
    <n v="334"/>
    <n v="102"/>
    <n v="0"/>
    <n v="54"/>
    <n v="23"/>
    <n v="102"/>
    <n v="39"/>
    <n v="7"/>
    <n v="0"/>
    <n v="23"/>
    <n v="0"/>
    <n v="7"/>
    <n v="7"/>
    <n v="7"/>
    <n v="0"/>
    <n v="7"/>
    <n v="70"/>
    <n v="47"/>
    <n v="39"/>
    <n v="7"/>
    <n v="0"/>
    <n v="0"/>
    <n v="7"/>
    <n v="86"/>
    <n v="7"/>
    <n v="39"/>
    <n v="7"/>
    <n v="0"/>
    <n v="47"/>
    <n v="15"/>
    <n v="0"/>
    <n v="36"/>
  </r>
  <r>
    <n v="149"/>
    <d v="2024-05-28T00:00:00"/>
    <n v="2024"/>
    <x v="4"/>
    <x v="28"/>
    <n v="1138"/>
    <n v="821"/>
    <n v="295"/>
    <n v="696"/>
    <n v="147"/>
    <n v="188"/>
    <n v="445"/>
    <n v="188"/>
    <n v="246"/>
    <n v="91"/>
    <n v="77"/>
    <n v="91"/>
    <n v="14"/>
    <n v="216"/>
    <n v="60"/>
    <n v="64"/>
    <n v="47"/>
    <n v="232"/>
    <n v="82"/>
    <n v="24"/>
    <n v="57"/>
    <n v="0"/>
    <n v="52"/>
    <n v="41"/>
    <n v="0"/>
    <n v="24"/>
    <n v="16"/>
    <n v="24"/>
    <n v="8"/>
    <n v="8"/>
    <n v="8"/>
    <n v="24"/>
    <n v="16"/>
    <n v="73"/>
    <n v="8"/>
    <n v="41"/>
    <n v="16"/>
    <n v="0"/>
    <n v="24"/>
    <n v="16"/>
    <n v="73"/>
    <n v="24"/>
    <n v="49"/>
    <n v="24"/>
    <n v="8"/>
    <n v="49"/>
    <n v="16"/>
    <n v="16"/>
    <n v="0"/>
  </r>
  <r>
    <n v="150"/>
    <d v="2024-05-29T00:00:00"/>
    <n v="2024"/>
    <x v="4"/>
    <x v="29"/>
    <n v="1139"/>
    <n v="854"/>
    <n v="250"/>
    <n v="628"/>
    <n v="261"/>
    <n v="427"/>
    <n v="359"/>
    <n v="68"/>
    <n v="388"/>
    <n v="56"/>
    <n v="105"/>
    <n v="91"/>
    <n v="63"/>
    <n v="173"/>
    <n v="125"/>
    <n v="30"/>
    <n v="30"/>
    <n v="78"/>
    <n v="119"/>
    <n v="25"/>
    <n v="34"/>
    <n v="17"/>
    <n v="3"/>
    <n v="76"/>
    <n v="25"/>
    <n v="25"/>
    <n v="34"/>
    <n v="25"/>
    <n v="0"/>
    <n v="42"/>
    <n v="8"/>
    <n v="17"/>
    <n v="0"/>
    <n v="34"/>
    <n v="17"/>
    <n v="25"/>
    <n v="17"/>
    <n v="0"/>
    <n v="0"/>
    <n v="25"/>
    <n v="76"/>
    <n v="25"/>
    <n v="76"/>
    <n v="42"/>
    <n v="8"/>
    <n v="17"/>
    <n v="25"/>
    <n v="17"/>
    <n v="0"/>
  </r>
  <r>
    <n v="151"/>
    <d v="2024-05-30T00:00:00"/>
    <n v="2024"/>
    <x v="4"/>
    <x v="30"/>
    <n v="1139"/>
    <n v="888"/>
    <n v="307"/>
    <n v="696"/>
    <n v="136"/>
    <n v="390"/>
    <n v="427"/>
    <n v="71"/>
    <n v="247"/>
    <n v="91"/>
    <n v="105"/>
    <n v="105"/>
    <n v="49"/>
    <n v="160"/>
    <n v="30"/>
    <n v="51"/>
    <n v="43"/>
    <n v="258"/>
    <n v="88"/>
    <n v="0"/>
    <n v="53"/>
    <n v="17"/>
    <n v="44"/>
    <n v="79"/>
    <n v="8"/>
    <n v="8"/>
    <n v="26"/>
    <n v="8"/>
    <n v="0"/>
    <n v="35"/>
    <n v="17"/>
    <n v="17"/>
    <n v="17"/>
    <n v="71"/>
    <n v="62"/>
    <n v="8"/>
    <n v="26"/>
    <n v="0"/>
    <n v="8"/>
    <n v="17"/>
    <n v="97"/>
    <n v="17"/>
    <n v="62"/>
    <n v="8"/>
    <n v="8"/>
    <n v="26"/>
    <n v="26"/>
    <n v="35"/>
    <n v="0"/>
  </r>
  <r>
    <n v="152"/>
    <d v="2024-05-31T00:00:00"/>
    <n v="2024"/>
    <x v="4"/>
    <x v="31"/>
    <n v="1131"/>
    <n v="913"/>
    <n v="294"/>
    <n v="679"/>
    <n v="158"/>
    <n v="365"/>
    <n v="475"/>
    <n v="73"/>
    <n v="329"/>
    <n v="224"/>
    <n v="49"/>
    <n v="35"/>
    <n v="14"/>
    <n v="184"/>
    <n v="34"/>
    <n v="38"/>
    <n v="38"/>
    <n v="186"/>
    <n v="109"/>
    <n v="18"/>
    <n v="63"/>
    <n v="18"/>
    <n v="118"/>
    <n v="82"/>
    <n v="9"/>
    <n v="0"/>
    <n v="18"/>
    <n v="0"/>
    <n v="0"/>
    <n v="45"/>
    <n v="18"/>
    <n v="9"/>
    <n v="27"/>
    <n v="36"/>
    <n v="36"/>
    <n v="18"/>
    <n v="0"/>
    <n v="0"/>
    <n v="36"/>
    <n v="9"/>
    <n v="63"/>
    <n v="9"/>
    <n v="27"/>
    <n v="18"/>
    <n v="9"/>
    <n v="18"/>
    <n v="9"/>
    <n v="0"/>
    <n v="91"/>
  </r>
  <r>
    <n v="367"/>
    <m/>
    <n v="2024"/>
    <x v="5"/>
    <x v="0"/>
    <n v="0"/>
    <n v="0"/>
    <n v="0"/>
    <n v="0"/>
    <n v="0"/>
    <n v="0"/>
    <n v="0"/>
    <n v="0"/>
    <n v="0"/>
    <n v="0"/>
    <n v="0"/>
    <n v="0"/>
    <n v="0"/>
    <n v="0"/>
    <n v="0"/>
    <n v="0"/>
    <n v="0"/>
    <n v="0"/>
    <n v="0"/>
    <n v="0"/>
    <n v="0"/>
    <n v="0"/>
    <n v="0"/>
    <n v="0"/>
    <n v="0"/>
    <n v="0"/>
    <n v="0"/>
    <n v="0"/>
    <n v="0"/>
    <n v="0"/>
    <n v="0"/>
    <n v="0"/>
    <n v="0"/>
    <n v="0"/>
    <n v="0"/>
    <n v="0"/>
    <n v="0"/>
    <n v="0"/>
    <n v="0"/>
    <n v="0"/>
    <n v="0"/>
    <n v="0"/>
    <n v="0"/>
    <n v="0"/>
    <n v="0"/>
    <n v="0"/>
    <n v="0"/>
    <n v="0"/>
    <n v="0"/>
  </r>
  <r>
    <n v="367"/>
    <m/>
    <n v="2024"/>
    <x v="5"/>
    <x v="32"/>
    <n v="0"/>
    <n v="0"/>
    <n v="0"/>
    <n v="0"/>
    <n v="0"/>
    <n v="0"/>
    <n v="0"/>
    <n v="0"/>
    <n v="0"/>
    <n v="0"/>
    <n v="0"/>
    <n v="0"/>
    <n v="0"/>
    <n v="0"/>
    <n v="0"/>
    <n v="0"/>
    <n v="0"/>
    <n v="0"/>
    <n v="0"/>
    <n v="0"/>
    <n v="0"/>
    <n v="0"/>
    <n v="0"/>
    <n v="0"/>
    <n v="0"/>
    <n v="0"/>
    <n v="0"/>
    <n v="0"/>
    <n v="0"/>
    <n v="0"/>
    <n v="0"/>
    <n v="0"/>
    <n v="0"/>
    <n v="0"/>
    <n v="0"/>
    <n v="0"/>
    <n v="0"/>
    <n v="0"/>
    <n v="0"/>
    <n v="0"/>
    <n v="0"/>
    <n v="0"/>
    <n v="0"/>
    <n v="0"/>
    <n v="0"/>
    <n v="0"/>
    <n v="0"/>
    <n v="0"/>
    <n v="0"/>
  </r>
  <r>
    <n v="367"/>
    <m/>
    <n v="2024"/>
    <x v="5"/>
    <x v="33"/>
    <n v="0"/>
    <n v="0"/>
    <n v="0"/>
    <n v="0"/>
    <n v="0"/>
    <n v="0"/>
    <n v="0"/>
    <n v="0"/>
    <n v="0"/>
    <n v="0"/>
    <n v="0"/>
    <n v="0"/>
    <n v="0"/>
    <n v="0"/>
    <n v="0"/>
    <n v="0"/>
    <n v="0"/>
    <n v="0"/>
    <n v="0"/>
    <n v="0"/>
    <n v="0"/>
    <n v="0"/>
    <n v="0"/>
    <n v="0"/>
    <n v="0"/>
    <n v="0"/>
    <n v="0"/>
    <n v="0"/>
    <n v="0"/>
    <n v="0"/>
    <n v="0"/>
    <n v="0"/>
    <n v="0"/>
    <n v="0"/>
    <n v="0"/>
    <n v="0"/>
    <n v="0"/>
    <n v="0"/>
    <n v="0"/>
    <n v="0"/>
    <n v="0"/>
    <n v="0"/>
    <n v="0"/>
    <n v="0"/>
    <n v="0"/>
    <n v="0"/>
    <n v="0"/>
    <n v="0"/>
    <n v="0"/>
  </r>
  <r>
    <n v="367"/>
    <m/>
    <n v="2024"/>
    <x v="5"/>
    <x v="34"/>
    <n v="0"/>
    <n v="0"/>
    <n v="0"/>
    <n v="0"/>
    <n v="0"/>
    <n v="0"/>
    <n v="0"/>
    <n v="0"/>
    <n v="0"/>
    <n v="0"/>
    <n v="0"/>
    <n v="0"/>
    <n v="0"/>
    <n v="0"/>
    <n v="0"/>
    <n v="0"/>
    <n v="0"/>
    <n v="0"/>
    <n v="0"/>
    <n v="0"/>
    <n v="0"/>
    <n v="0"/>
    <n v="0"/>
    <n v="0"/>
    <n v="0"/>
    <n v="0"/>
    <n v="0"/>
    <n v="0"/>
    <n v="0"/>
    <n v="0"/>
    <n v="0"/>
    <n v="0"/>
    <n v="0"/>
    <n v="0"/>
    <n v="0"/>
    <n v="0"/>
    <n v="0"/>
    <n v="0"/>
    <n v="0"/>
    <n v="0"/>
    <n v="0"/>
    <n v="0"/>
    <n v="0"/>
    <n v="0"/>
    <n v="0"/>
    <n v="0"/>
    <n v="0"/>
    <n v="0"/>
    <n v="0"/>
  </r>
  <r>
    <n v="367"/>
    <m/>
    <n v="2024"/>
    <x v="5"/>
    <x v="35"/>
    <n v="0"/>
    <n v="0"/>
    <n v="0"/>
    <n v="0"/>
    <n v="0"/>
    <n v="0"/>
    <n v="0"/>
    <n v="0"/>
    <n v="0"/>
    <n v="0"/>
    <n v="0"/>
    <n v="0"/>
    <n v="0"/>
    <n v="0"/>
    <n v="0"/>
    <n v="0"/>
    <n v="0"/>
    <n v="0"/>
    <n v="0"/>
    <n v="0"/>
    <n v="0"/>
    <n v="0"/>
    <n v="0"/>
    <n v="0"/>
    <n v="0"/>
    <n v="0"/>
    <n v="0"/>
    <n v="0"/>
    <n v="0"/>
    <n v="0"/>
    <n v="0"/>
    <n v="0"/>
    <n v="0"/>
    <n v="0"/>
    <n v="0"/>
    <n v="0"/>
    <n v="0"/>
    <n v="0"/>
    <n v="0"/>
    <n v="0"/>
    <n v="0"/>
    <n v="0"/>
    <n v="0"/>
    <n v="0"/>
    <n v="0"/>
    <n v="0"/>
    <n v="0"/>
    <n v="0"/>
    <n v="0"/>
  </r>
  <r>
    <n v="367"/>
    <m/>
    <n v="2024"/>
    <x v="5"/>
    <x v="36"/>
    <n v="0"/>
    <n v="0"/>
    <n v="0"/>
    <n v="0"/>
    <n v="0"/>
    <n v="0"/>
    <n v="0"/>
    <n v="0"/>
    <n v="0"/>
    <n v="0"/>
    <n v="0"/>
    <n v="0"/>
    <n v="0"/>
    <n v="0"/>
    <n v="0"/>
    <n v="0"/>
    <n v="0"/>
    <n v="0"/>
    <n v="0"/>
    <n v="0"/>
    <n v="0"/>
    <n v="0"/>
    <n v="0"/>
    <n v="0"/>
    <n v="0"/>
    <n v="0"/>
    <n v="0"/>
    <n v="0"/>
    <n v="0"/>
    <n v="0"/>
    <n v="0"/>
    <n v="0"/>
    <n v="0"/>
    <n v="0"/>
    <n v="0"/>
    <n v="0"/>
    <n v="0"/>
    <n v="0"/>
    <n v="0"/>
    <n v="0"/>
    <n v="0"/>
    <n v="0"/>
    <n v="0"/>
    <n v="0"/>
    <n v="0"/>
    <n v="0"/>
    <n v="0"/>
    <n v="0"/>
    <n v="0"/>
  </r>
  <r>
    <n v="153"/>
    <d v="2024-06-01T00:00:00"/>
    <n v="2024"/>
    <x v="5"/>
    <x v="1"/>
    <n v="1117"/>
    <n v="833"/>
    <n v="569"/>
    <n v="314"/>
    <n v="234"/>
    <n v="166"/>
    <n v="626"/>
    <n v="41"/>
    <n v="339"/>
    <n v="145"/>
    <n v="103"/>
    <n v="83"/>
    <n v="62"/>
    <n v="195"/>
    <n v="76"/>
    <n v="29"/>
    <n v="29"/>
    <n v="56"/>
    <n v="58"/>
    <n v="16"/>
    <n v="33"/>
    <n v="8"/>
    <n v="73"/>
    <n v="41"/>
    <n v="8"/>
    <n v="0"/>
    <n v="16"/>
    <n v="8"/>
    <n v="0"/>
    <n v="33"/>
    <n v="24"/>
    <n v="24"/>
    <n v="0"/>
    <n v="58"/>
    <n v="58"/>
    <n v="16"/>
    <n v="8"/>
    <n v="8"/>
    <n v="24"/>
    <n v="24"/>
    <n v="66"/>
    <n v="8"/>
    <n v="66"/>
    <n v="41"/>
    <n v="8"/>
    <n v="49"/>
    <n v="24"/>
    <n v="33"/>
    <n v="0"/>
  </r>
  <r>
    <n v="154"/>
    <d v="2024-06-02T00:00:00"/>
    <n v="2024"/>
    <x v="5"/>
    <x v="2"/>
    <n v="1093"/>
    <n v="846"/>
    <n v="327"/>
    <n v="635"/>
    <n v="131"/>
    <n v="253"/>
    <n v="526"/>
    <n v="67"/>
    <n v="352"/>
    <n v="74"/>
    <n v="81"/>
    <n v="47"/>
    <n v="33"/>
    <n v="199"/>
    <n v="37"/>
    <n v="58"/>
    <n v="49"/>
    <n v="163"/>
    <n v="42"/>
    <n v="8"/>
    <n v="59"/>
    <n v="8"/>
    <n v="67"/>
    <n v="42"/>
    <n v="8"/>
    <n v="8"/>
    <n v="16"/>
    <n v="0"/>
    <n v="8"/>
    <n v="25"/>
    <n v="16"/>
    <n v="16"/>
    <n v="25"/>
    <n v="67"/>
    <n v="8"/>
    <n v="25"/>
    <n v="16"/>
    <n v="0"/>
    <n v="33"/>
    <n v="16"/>
    <n v="59"/>
    <n v="8"/>
    <n v="25"/>
    <n v="16"/>
    <n v="8"/>
    <n v="50"/>
    <n v="16"/>
    <n v="0"/>
    <n v="151"/>
  </r>
  <r>
    <n v="155"/>
    <d v="2024-06-03T00:00:00"/>
    <n v="2024"/>
    <x v="5"/>
    <x v="3"/>
    <n v="1063"/>
    <n v="856"/>
    <n v="255"/>
    <n v="575"/>
    <n v="233"/>
    <n v="222"/>
    <n v="583"/>
    <n v="51"/>
    <n v="316"/>
    <n v="230"/>
    <n v="65"/>
    <n v="85"/>
    <n v="32"/>
    <n v="193"/>
    <n v="48"/>
    <n v="44"/>
    <n v="20"/>
    <n v="30"/>
    <n v="119"/>
    <n v="25"/>
    <n v="34"/>
    <n v="17"/>
    <n v="94"/>
    <n v="51"/>
    <n v="17"/>
    <n v="8"/>
    <n v="17"/>
    <n v="0"/>
    <n v="0"/>
    <n v="42"/>
    <n v="0"/>
    <n v="0"/>
    <n v="8"/>
    <n v="51"/>
    <n v="17"/>
    <n v="25"/>
    <n v="17"/>
    <n v="8"/>
    <n v="0"/>
    <n v="34"/>
    <n v="59"/>
    <n v="17"/>
    <n v="77"/>
    <n v="42"/>
    <n v="0"/>
    <n v="34"/>
    <n v="17"/>
    <n v="0"/>
    <n v="26"/>
  </r>
  <r>
    <n v="156"/>
    <d v="2024-06-04T00:00:00"/>
    <n v="2024"/>
    <x v="5"/>
    <x v="4"/>
    <n v="1045"/>
    <n v="859"/>
    <n v="292"/>
    <n v="555"/>
    <n v="198"/>
    <n v="300"/>
    <n v="448"/>
    <n v="111"/>
    <n v="233"/>
    <n v="207"/>
    <n v="84"/>
    <n v="84"/>
    <n v="38"/>
    <n v="162"/>
    <n v="55"/>
    <n v="51"/>
    <n v="31"/>
    <n v="100"/>
    <n v="51"/>
    <n v="8"/>
    <n v="34"/>
    <n v="25"/>
    <n v="68"/>
    <n v="60"/>
    <n v="25"/>
    <n v="8"/>
    <n v="34"/>
    <n v="17"/>
    <n v="0"/>
    <n v="8"/>
    <n v="0"/>
    <n v="17"/>
    <n v="17"/>
    <n v="34"/>
    <n v="8"/>
    <n v="17"/>
    <n v="25"/>
    <n v="0"/>
    <n v="8"/>
    <n v="8"/>
    <n v="94"/>
    <n v="8"/>
    <n v="42"/>
    <n v="34"/>
    <n v="8"/>
    <n v="42"/>
    <n v="0"/>
    <n v="34"/>
    <n v="125"/>
  </r>
  <r>
    <n v="157"/>
    <d v="2024-06-05T00:00:00"/>
    <n v="2024"/>
    <x v="5"/>
    <x v="5"/>
    <n v="1035"/>
    <n v="860"/>
    <n v="227"/>
    <n v="674"/>
    <n v="134"/>
    <n v="378"/>
    <n v="336"/>
    <n v="146"/>
    <n v="237"/>
    <n v="109"/>
    <n v="51"/>
    <n v="83"/>
    <n v="32"/>
    <n v="180"/>
    <n v="55"/>
    <n v="47"/>
    <n v="43"/>
    <n v="198"/>
    <n v="86"/>
    <n v="8"/>
    <n v="60"/>
    <n v="8"/>
    <n v="137"/>
    <n v="60"/>
    <n v="0"/>
    <n v="8"/>
    <n v="17"/>
    <n v="17"/>
    <n v="0"/>
    <n v="34"/>
    <n v="25"/>
    <n v="17"/>
    <n v="0"/>
    <n v="43"/>
    <n v="17"/>
    <n v="43"/>
    <n v="25"/>
    <n v="8"/>
    <n v="8"/>
    <n v="8"/>
    <n v="77"/>
    <n v="17"/>
    <n v="25"/>
    <n v="25"/>
    <n v="8"/>
    <n v="17"/>
    <n v="34"/>
    <n v="25"/>
    <n v="3"/>
  </r>
  <r>
    <n v="158"/>
    <d v="2024-06-06T00:00:00"/>
    <n v="2024"/>
    <x v="5"/>
    <x v="6"/>
    <n v="1031"/>
    <n v="858"/>
    <n v="257"/>
    <n v="661"/>
    <n v="113"/>
    <n v="420"/>
    <n v="224"/>
    <n v="214"/>
    <n v="274"/>
    <n v="44"/>
    <n v="44"/>
    <n v="89"/>
    <n v="25"/>
    <n v="144"/>
    <n v="19"/>
    <n v="27"/>
    <n v="35"/>
    <n v="330"/>
    <n v="51"/>
    <n v="25"/>
    <n v="60"/>
    <n v="25"/>
    <n v="60"/>
    <n v="42"/>
    <n v="0"/>
    <n v="8"/>
    <n v="34"/>
    <n v="0"/>
    <n v="8"/>
    <n v="25"/>
    <n v="0"/>
    <n v="8"/>
    <n v="0"/>
    <n v="85"/>
    <n v="17"/>
    <n v="34"/>
    <n v="0"/>
    <n v="8"/>
    <n v="8"/>
    <n v="8"/>
    <n v="94"/>
    <n v="8"/>
    <n v="42"/>
    <n v="8"/>
    <n v="0"/>
    <n v="17"/>
    <n v="8"/>
    <n v="8"/>
    <n v="167"/>
  </r>
  <r>
    <n v="159"/>
    <d v="2024-06-07T00:00:00"/>
    <n v="2024"/>
    <x v="5"/>
    <x v="7"/>
    <n v="1037"/>
    <n v="843"/>
    <n v="466"/>
    <n v="343"/>
    <n v="228"/>
    <n v="337"/>
    <n v="372"/>
    <n v="134"/>
    <n v="282"/>
    <n v="180"/>
    <n v="90"/>
    <n v="32"/>
    <n v="51"/>
    <n v="212"/>
    <n v="19"/>
    <n v="35"/>
    <n v="35"/>
    <n v="101"/>
    <n v="75"/>
    <n v="16"/>
    <n v="25"/>
    <n v="8"/>
    <n v="75"/>
    <n v="67"/>
    <n v="0"/>
    <n v="0"/>
    <n v="50"/>
    <n v="0"/>
    <n v="0"/>
    <n v="42"/>
    <n v="16"/>
    <n v="0"/>
    <n v="16"/>
    <n v="33"/>
    <n v="33"/>
    <n v="8"/>
    <n v="25"/>
    <n v="0"/>
    <n v="0"/>
    <n v="16"/>
    <n v="67"/>
    <n v="8"/>
    <n v="59"/>
    <n v="33"/>
    <n v="8"/>
    <n v="8"/>
    <n v="16"/>
    <n v="16"/>
    <n v="123"/>
  </r>
  <r>
    <n v="160"/>
    <d v="2024-06-08T00:00:00"/>
    <n v="2024"/>
    <x v="5"/>
    <x v="8"/>
    <n v="1056"/>
    <n v="826"/>
    <n v="464"/>
    <n v="424"/>
    <n v="168"/>
    <n v="396"/>
    <n v="381"/>
    <n v="49"/>
    <n v="210"/>
    <n v="229"/>
    <n v="52"/>
    <n v="78"/>
    <n v="39"/>
    <n v="220"/>
    <n v="124"/>
    <n v="48"/>
    <n v="56"/>
    <n v="0"/>
    <n v="99"/>
    <n v="16"/>
    <n v="57"/>
    <n v="8"/>
    <n v="19"/>
    <n v="66"/>
    <n v="0"/>
    <n v="16"/>
    <n v="49"/>
    <n v="8"/>
    <n v="8"/>
    <n v="33"/>
    <n v="24"/>
    <n v="0"/>
    <n v="16"/>
    <n v="49"/>
    <n v="16"/>
    <n v="33"/>
    <n v="24"/>
    <n v="0"/>
    <n v="0"/>
    <n v="16"/>
    <n v="74"/>
    <n v="16"/>
    <n v="74"/>
    <n v="33"/>
    <n v="8"/>
    <n v="16"/>
    <n v="24"/>
    <n v="24"/>
    <n v="0"/>
  </r>
  <r>
    <n v="161"/>
    <d v="2024-06-09T00:00:00"/>
    <n v="2024"/>
    <x v="5"/>
    <x v="9"/>
    <n v="1082"/>
    <n v="800"/>
    <n v="335"/>
    <n v="574"/>
    <n v="173"/>
    <n v="240"/>
    <n v="448"/>
    <n v="112"/>
    <n v="268"/>
    <n v="134"/>
    <n v="93"/>
    <n v="53"/>
    <n v="60"/>
    <n v="152"/>
    <n v="74"/>
    <n v="37"/>
    <n v="41"/>
    <n v="170"/>
    <n v="40"/>
    <n v="8"/>
    <n v="56"/>
    <n v="0"/>
    <n v="112"/>
    <n v="40"/>
    <n v="8"/>
    <n v="0"/>
    <n v="40"/>
    <n v="16"/>
    <n v="8"/>
    <n v="16"/>
    <n v="16"/>
    <n v="0"/>
    <n v="24"/>
    <n v="80"/>
    <n v="8"/>
    <n v="24"/>
    <n v="0"/>
    <n v="0"/>
    <n v="0"/>
    <n v="16"/>
    <n v="56"/>
    <n v="8"/>
    <n v="56"/>
    <n v="8"/>
    <n v="8"/>
    <n v="24"/>
    <n v="32"/>
    <n v="32"/>
    <n v="64"/>
  </r>
  <r>
    <n v="162"/>
    <d v="2024-06-10T00:00:00"/>
    <n v="2024"/>
    <x v="5"/>
    <x v="10"/>
    <n v="1095"/>
    <n v="772"/>
    <n v="569"/>
    <n v="472"/>
    <n v="54"/>
    <n v="293"/>
    <n v="402"/>
    <n v="77"/>
    <n v="271"/>
    <n v="237"/>
    <n v="101"/>
    <n v="74"/>
    <n v="27"/>
    <n v="166"/>
    <n v="45"/>
    <n v="41"/>
    <n v="41"/>
    <n v="92"/>
    <n v="54"/>
    <n v="7"/>
    <n v="54"/>
    <n v="0"/>
    <n v="123"/>
    <n v="38"/>
    <n v="23"/>
    <n v="7"/>
    <n v="15"/>
    <n v="23"/>
    <n v="7"/>
    <n v="7"/>
    <n v="0"/>
    <n v="7"/>
    <n v="15"/>
    <n v="30"/>
    <n v="15"/>
    <n v="38"/>
    <n v="23"/>
    <n v="0"/>
    <n v="7"/>
    <n v="7"/>
    <n v="61"/>
    <n v="15"/>
    <n v="69"/>
    <n v="23"/>
    <n v="0"/>
    <n v="30"/>
    <n v="7"/>
    <n v="15"/>
    <n v="52"/>
  </r>
  <r>
    <n v="163"/>
    <d v="2024-06-11T00:00:00"/>
    <n v="2024"/>
    <x v="5"/>
    <x v="11"/>
    <n v="1101"/>
    <n v="749"/>
    <n v="319"/>
    <n v="617"/>
    <n v="165"/>
    <n v="367"/>
    <n v="263"/>
    <n v="119"/>
    <n v="245"/>
    <n v="232"/>
    <n v="61"/>
    <n v="95"/>
    <n v="47"/>
    <n v="150"/>
    <n v="54"/>
    <n v="37"/>
    <n v="20"/>
    <n v="160"/>
    <n v="44"/>
    <n v="14"/>
    <n v="29"/>
    <n v="7"/>
    <n v="97"/>
    <n v="59"/>
    <n v="14"/>
    <n v="0"/>
    <n v="14"/>
    <n v="7"/>
    <n v="0"/>
    <n v="29"/>
    <n v="0"/>
    <n v="14"/>
    <n v="0"/>
    <n v="29"/>
    <n v="44"/>
    <n v="14"/>
    <n v="0"/>
    <n v="7"/>
    <n v="22"/>
    <n v="22"/>
    <n v="74"/>
    <n v="14"/>
    <n v="44"/>
    <n v="37"/>
    <n v="7"/>
    <n v="44"/>
    <n v="14"/>
    <n v="14"/>
    <n v="35"/>
  </r>
  <r>
    <n v="164"/>
    <d v="2024-06-12T00:00:00"/>
    <n v="2024"/>
    <x v="5"/>
    <x v="12"/>
    <n v="1101"/>
    <n v="730"/>
    <n v="462"/>
    <n v="518"/>
    <n v="121"/>
    <n v="379"/>
    <n v="286"/>
    <n v="65"/>
    <n v="286"/>
    <n v="225"/>
    <n v="81"/>
    <n v="61"/>
    <n v="47"/>
    <n v="146"/>
    <n v="133"/>
    <n v="62"/>
    <n v="50"/>
    <n v="10"/>
    <n v="73"/>
    <n v="21"/>
    <n v="51"/>
    <n v="21"/>
    <n v="12"/>
    <n v="51"/>
    <n v="14"/>
    <n v="7"/>
    <n v="29"/>
    <n v="21"/>
    <n v="0"/>
    <n v="29"/>
    <n v="0"/>
    <n v="21"/>
    <n v="0"/>
    <n v="51"/>
    <n v="21"/>
    <n v="7"/>
    <n v="21"/>
    <n v="7"/>
    <n v="29"/>
    <n v="21"/>
    <n v="73"/>
    <n v="21"/>
    <n v="58"/>
    <n v="21"/>
    <n v="0"/>
    <n v="36"/>
    <n v="0"/>
    <n v="14"/>
    <n v="0"/>
  </r>
  <r>
    <n v="165"/>
    <d v="2024-06-13T00:00:00"/>
    <n v="2024"/>
    <x v="5"/>
    <x v="13"/>
    <n v="1097"/>
    <n v="722"/>
    <n v="383"/>
    <n v="572"/>
    <n v="142"/>
    <n v="296"/>
    <n v="282"/>
    <n v="144"/>
    <n v="258"/>
    <n v="40"/>
    <n v="81"/>
    <n v="40"/>
    <n v="54"/>
    <n v="191"/>
    <n v="112"/>
    <n v="58"/>
    <n v="33"/>
    <n v="230"/>
    <n v="86"/>
    <n v="21"/>
    <n v="28"/>
    <n v="21"/>
    <n v="20"/>
    <n v="57"/>
    <n v="0"/>
    <n v="21"/>
    <n v="28"/>
    <n v="14"/>
    <n v="7"/>
    <n v="28"/>
    <n v="14"/>
    <n v="21"/>
    <n v="0"/>
    <n v="36"/>
    <n v="36"/>
    <n v="14"/>
    <n v="21"/>
    <n v="7"/>
    <n v="7"/>
    <n v="14"/>
    <n v="79"/>
    <n v="14"/>
    <n v="36"/>
    <n v="14"/>
    <n v="7"/>
    <n v="36"/>
    <n v="14"/>
    <n v="21"/>
    <n v="0"/>
  </r>
  <r>
    <n v="166"/>
    <d v="2024-06-14T00:00:00"/>
    <n v="2024"/>
    <x v="5"/>
    <x v="14"/>
    <n v="1079"/>
    <n v="719"/>
    <n v="366"/>
    <n v="508"/>
    <n v="205"/>
    <n v="150"/>
    <n v="411"/>
    <n v="158"/>
    <n v="247"/>
    <n v="73"/>
    <n v="53"/>
    <n v="73"/>
    <n v="13"/>
    <n v="147"/>
    <n v="143"/>
    <n v="45"/>
    <n v="61"/>
    <n v="224"/>
    <n v="100"/>
    <n v="0"/>
    <n v="50"/>
    <n v="21"/>
    <n v="11"/>
    <n v="43"/>
    <n v="21"/>
    <n v="7"/>
    <n v="28"/>
    <n v="14"/>
    <n v="0"/>
    <n v="28"/>
    <n v="7"/>
    <n v="14"/>
    <n v="0"/>
    <n v="50"/>
    <n v="35"/>
    <n v="21"/>
    <n v="14"/>
    <n v="0"/>
    <n v="28"/>
    <n v="7"/>
    <n v="79"/>
    <n v="7"/>
    <n v="64"/>
    <n v="7"/>
    <n v="0"/>
    <n v="14"/>
    <n v="21"/>
    <n v="28"/>
    <n v="0"/>
  </r>
  <r>
    <n v="167"/>
    <d v="2024-06-15T00:00:00"/>
    <n v="2024"/>
    <x v="5"/>
    <x v="15"/>
    <n v="1048"/>
    <n v="723"/>
    <n v="471"/>
    <n v="347"/>
    <n v="230"/>
    <n v="173"/>
    <n v="478"/>
    <n v="72"/>
    <n v="266"/>
    <n v="175"/>
    <n v="71"/>
    <n v="97"/>
    <n v="19"/>
    <n v="179"/>
    <n v="19"/>
    <n v="27"/>
    <n v="43"/>
    <n v="152"/>
    <n v="50"/>
    <n v="7"/>
    <n v="50"/>
    <n v="14"/>
    <n v="50"/>
    <n v="57"/>
    <n v="0"/>
    <n v="14"/>
    <n v="28"/>
    <n v="7"/>
    <n v="7"/>
    <n v="36"/>
    <n v="7"/>
    <n v="7"/>
    <n v="7"/>
    <n v="43"/>
    <n v="36"/>
    <n v="14"/>
    <n v="0"/>
    <n v="0"/>
    <n v="14"/>
    <n v="14"/>
    <n v="72"/>
    <n v="21"/>
    <n v="50"/>
    <n v="7"/>
    <n v="0"/>
    <n v="21"/>
    <n v="7"/>
    <n v="0"/>
    <n v="83"/>
  </r>
  <r>
    <n v="168"/>
    <d v="2024-06-16T00:00:00"/>
    <n v="2024"/>
    <x v="5"/>
    <x v="16"/>
    <n v="1018"/>
    <n v="737"/>
    <n v="346"/>
    <n v="550"/>
    <n v="122"/>
    <n v="154"/>
    <n v="429"/>
    <n v="154"/>
    <n v="220"/>
    <n v="138"/>
    <n v="75"/>
    <n v="88"/>
    <n v="12"/>
    <n v="189"/>
    <n v="108"/>
    <n v="27"/>
    <n v="23"/>
    <n v="138"/>
    <n v="44"/>
    <n v="7"/>
    <n v="51"/>
    <n v="7"/>
    <n v="79"/>
    <n v="36"/>
    <n v="7"/>
    <n v="0"/>
    <n v="14"/>
    <n v="7"/>
    <n v="7"/>
    <n v="36"/>
    <n v="0"/>
    <n v="22"/>
    <n v="14"/>
    <n v="51"/>
    <n v="44"/>
    <n v="29"/>
    <n v="14"/>
    <n v="0"/>
    <n v="14"/>
    <n v="22"/>
    <n v="73"/>
    <n v="7"/>
    <n v="58"/>
    <n v="14"/>
    <n v="0"/>
    <n v="44"/>
    <n v="22"/>
    <n v="14"/>
    <n v="0"/>
  </r>
  <r>
    <n v="169"/>
    <d v="2024-06-17T00:00:00"/>
    <n v="2024"/>
    <x v="5"/>
    <x v="17"/>
    <n v="995"/>
    <n v="764"/>
    <n v="268"/>
    <n v="668"/>
    <n v="59"/>
    <n v="313"/>
    <n v="360"/>
    <n v="91"/>
    <n v="265"/>
    <n v="141"/>
    <n v="67"/>
    <n v="67"/>
    <n v="61"/>
    <n v="207"/>
    <n v="120"/>
    <n v="34"/>
    <n v="26"/>
    <n v="7"/>
    <n v="99"/>
    <n v="7"/>
    <n v="38"/>
    <n v="0"/>
    <n v="67"/>
    <n v="68"/>
    <n v="15"/>
    <n v="7"/>
    <n v="15"/>
    <n v="0"/>
    <n v="7"/>
    <n v="7"/>
    <n v="7"/>
    <n v="0"/>
    <n v="7"/>
    <n v="76"/>
    <n v="30"/>
    <n v="30"/>
    <n v="22"/>
    <n v="7"/>
    <n v="15"/>
    <n v="22"/>
    <n v="53"/>
    <n v="7"/>
    <n v="30"/>
    <n v="38"/>
    <n v="0"/>
    <n v="30"/>
    <n v="30"/>
    <n v="30"/>
    <n v="0"/>
  </r>
  <r>
    <n v="170"/>
    <d v="2024-06-18T00:00:00"/>
    <n v="2024"/>
    <x v="5"/>
    <x v="18"/>
    <n v="986"/>
    <n v="796"/>
    <n v="374"/>
    <n v="405"/>
    <n v="207"/>
    <n v="358"/>
    <n v="255"/>
    <n v="183"/>
    <n v="292"/>
    <n v="134"/>
    <n v="79"/>
    <n v="79"/>
    <n v="48"/>
    <n v="198"/>
    <n v="97"/>
    <n v="33"/>
    <n v="26"/>
    <n v="0"/>
    <n v="55"/>
    <n v="23"/>
    <n v="55"/>
    <n v="0"/>
    <n v="79"/>
    <n v="55"/>
    <n v="15"/>
    <n v="15"/>
    <n v="39"/>
    <n v="15"/>
    <n v="0"/>
    <n v="23"/>
    <n v="7"/>
    <n v="7"/>
    <n v="15"/>
    <n v="31"/>
    <n v="15"/>
    <n v="23"/>
    <n v="15"/>
    <n v="0"/>
    <n v="23"/>
    <n v="23"/>
    <n v="71"/>
    <n v="23"/>
    <n v="39"/>
    <n v="7"/>
    <n v="0"/>
    <n v="39"/>
    <n v="31"/>
    <n v="31"/>
    <n v="22"/>
  </r>
  <r>
    <n v="171"/>
    <d v="2024-06-19T00:00:00"/>
    <n v="2024"/>
    <x v="5"/>
    <x v="19"/>
    <n v="983"/>
    <n v="841"/>
    <n v="452"/>
    <n v="296"/>
    <n v="235"/>
    <n v="227"/>
    <n v="455"/>
    <n v="159"/>
    <n v="292"/>
    <n v="182"/>
    <n v="54"/>
    <n v="48"/>
    <n v="12"/>
    <n v="179"/>
    <n v="97"/>
    <n v="52"/>
    <n v="37"/>
    <n v="30"/>
    <n v="117"/>
    <n v="8"/>
    <n v="33"/>
    <n v="0"/>
    <n v="58"/>
    <n v="58"/>
    <n v="0"/>
    <n v="0"/>
    <n v="42"/>
    <n v="25"/>
    <n v="8"/>
    <n v="8"/>
    <n v="8"/>
    <n v="16"/>
    <n v="16"/>
    <n v="42"/>
    <n v="33"/>
    <n v="42"/>
    <n v="0"/>
    <n v="0"/>
    <n v="33"/>
    <n v="8"/>
    <n v="67"/>
    <n v="8"/>
    <n v="33"/>
    <n v="33"/>
    <n v="0"/>
    <n v="50"/>
    <n v="25"/>
    <n v="8"/>
    <n v="62"/>
  </r>
  <r>
    <n v="172"/>
    <d v="2024-06-20T00:00:00"/>
    <n v="2024"/>
    <x v="5"/>
    <x v="20"/>
    <n v="985"/>
    <n v="874"/>
    <n v="275"/>
    <n v="533"/>
    <n v="177"/>
    <n v="209"/>
    <n v="578"/>
    <n v="87"/>
    <n v="335"/>
    <n v="122"/>
    <n v="91"/>
    <n v="54"/>
    <n v="24"/>
    <n v="160"/>
    <n v="37"/>
    <n v="33"/>
    <n v="26"/>
    <n v="103"/>
    <n v="96"/>
    <n v="26"/>
    <n v="61"/>
    <n v="0"/>
    <n v="78"/>
    <n v="43"/>
    <n v="0"/>
    <n v="17"/>
    <n v="52"/>
    <n v="17"/>
    <n v="8"/>
    <n v="26"/>
    <n v="17"/>
    <n v="17"/>
    <n v="8"/>
    <n v="61"/>
    <n v="8"/>
    <n v="17"/>
    <n v="8"/>
    <n v="8"/>
    <n v="17"/>
    <n v="34"/>
    <n v="69"/>
    <n v="17"/>
    <n v="43"/>
    <n v="17"/>
    <n v="0"/>
    <n v="52"/>
    <n v="0"/>
    <n v="26"/>
    <n v="31"/>
  </r>
  <r>
    <n v="173"/>
    <d v="2024-06-21T00:00:00"/>
    <n v="2024"/>
    <x v="5"/>
    <x v="21"/>
    <n v="998"/>
    <n v="902"/>
    <n v="399"/>
    <n v="390"/>
    <n v="209"/>
    <n v="315"/>
    <n v="425"/>
    <n v="162"/>
    <n v="228"/>
    <n v="167"/>
    <n v="61"/>
    <n v="86"/>
    <n v="24"/>
    <n v="151"/>
    <n v="18"/>
    <n v="30"/>
    <n v="18"/>
    <n v="215"/>
    <n v="45"/>
    <n v="18"/>
    <n v="36"/>
    <n v="18"/>
    <n v="126"/>
    <n v="54"/>
    <n v="27"/>
    <n v="27"/>
    <n v="36"/>
    <n v="0"/>
    <n v="0"/>
    <n v="9"/>
    <n v="18"/>
    <n v="27"/>
    <n v="9"/>
    <n v="72"/>
    <n v="45"/>
    <n v="36"/>
    <n v="0"/>
    <n v="9"/>
    <n v="36"/>
    <n v="36"/>
    <n v="81"/>
    <n v="9"/>
    <n v="36"/>
    <n v="36"/>
    <n v="9"/>
    <n v="9"/>
    <n v="0"/>
    <n v="36"/>
    <n v="2"/>
  </r>
  <r>
    <n v="174"/>
    <d v="2024-06-22T00:00:00"/>
    <n v="2024"/>
    <x v="5"/>
    <x v="22"/>
    <n v="1032"/>
    <n v="910"/>
    <n v="495"/>
    <n v="465"/>
    <n v="72"/>
    <n v="473"/>
    <n v="346"/>
    <n v="91"/>
    <n v="217"/>
    <n v="159"/>
    <n v="95"/>
    <n v="76"/>
    <n v="51"/>
    <n v="207"/>
    <n v="35"/>
    <n v="27"/>
    <n v="54"/>
    <n v="111"/>
    <n v="91"/>
    <n v="0"/>
    <n v="45"/>
    <n v="27"/>
    <n v="54"/>
    <n v="63"/>
    <n v="9"/>
    <n v="27"/>
    <n v="18"/>
    <n v="18"/>
    <n v="0"/>
    <n v="45"/>
    <n v="9"/>
    <n v="18"/>
    <n v="0"/>
    <n v="45"/>
    <n v="45"/>
    <n v="45"/>
    <n v="0"/>
    <n v="0"/>
    <n v="18"/>
    <n v="9"/>
    <n v="63"/>
    <n v="27"/>
    <n v="72"/>
    <n v="18"/>
    <n v="0"/>
    <n v="45"/>
    <n v="27"/>
    <n v="9"/>
    <n v="63"/>
  </r>
  <r>
    <n v="175"/>
    <d v="2024-06-23T00:00:00"/>
    <n v="2024"/>
    <x v="5"/>
    <x v="23"/>
    <n v="1047"/>
    <n v="912"/>
    <n v="366"/>
    <n v="451"/>
    <n v="230"/>
    <n v="355"/>
    <n v="375"/>
    <n v="182"/>
    <n v="246"/>
    <n v="142"/>
    <n v="97"/>
    <n v="64"/>
    <n v="32"/>
    <n v="206"/>
    <n v="59"/>
    <n v="31"/>
    <n v="43"/>
    <n v="127"/>
    <n v="36"/>
    <n v="9"/>
    <n v="36"/>
    <n v="27"/>
    <n v="100"/>
    <n v="54"/>
    <n v="0"/>
    <n v="9"/>
    <n v="54"/>
    <n v="18"/>
    <n v="0"/>
    <n v="9"/>
    <n v="27"/>
    <n v="0"/>
    <n v="9"/>
    <n v="36"/>
    <n v="54"/>
    <n v="18"/>
    <n v="9"/>
    <n v="0"/>
    <n v="36"/>
    <n v="36"/>
    <n v="91"/>
    <n v="18"/>
    <n v="82"/>
    <n v="45"/>
    <n v="0"/>
    <n v="18"/>
    <n v="36"/>
    <n v="9"/>
    <n v="36"/>
  </r>
  <r>
    <n v="176"/>
    <d v="2024-06-24T00:00:00"/>
    <n v="2024"/>
    <x v="5"/>
    <x v="24"/>
    <n v="1051"/>
    <n v="912"/>
    <n v="536"/>
    <n v="421"/>
    <n v="94"/>
    <n v="218"/>
    <n v="549"/>
    <n v="145"/>
    <n v="247"/>
    <n v="58"/>
    <n v="78"/>
    <n v="97"/>
    <n v="32"/>
    <n v="195"/>
    <n v="47"/>
    <n v="31"/>
    <n v="23"/>
    <n v="243"/>
    <n v="127"/>
    <n v="0"/>
    <n v="27"/>
    <n v="9"/>
    <n v="118"/>
    <n v="82"/>
    <n v="18"/>
    <n v="0"/>
    <n v="18"/>
    <n v="18"/>
    <n v="0"/>
    <n v="18"/>
    <n v="18"/>
    <n v="18"/>
    <n v="9"/>
    <n v="63"/>
    <n v="54"/>
    <n v="45"/>
    <n v="0"/>
    <n v="0"/>
    <n v="18"/>
    <n v="27"/>
    <n v="72"/>
    <n v="9"/>
    <n v="54"/>
    <n v="9"/>
    <n v="9"/>
    <n v="9"/>
    <n v="9"/>
    <n v="9"/>
    <n v="45"/>
  </r>
  <r>
    <n v="177"/>
    <d v="2024-06-25T00:00:00"/>
    <n v="2024"/>
    <x v="5"/>
    <x v="25"/>
    <n v="1051"/>
    <n v="905"/>
    <n v="399"/>
    <n v="589"/>
    <n v="63"/>
    <n v="416"/>
    <n v="308"/>
    <n v="181"/>
    <n v="319"/>
    <n v="162"/>
    <n v="91"/>
    <n v="39"/>
    <n v="32"/>
    <n v="219"/>
    <n v="23"/>
    <n v="59"/>
    <n v="23"/>
    <n v="84"/>
    <n v="117"/>
    <n v="18"/>
    <n v="27"/>
    <n v="9"/>
    <n v="72"/>
    <n v="72"/>
    <n v="9"/>
    <n v="27"/>
    <n v="45"/>
    <n v="18"/>
    <n v="0"/>
    <n v="36"/>
    <n v="9"/>
    <n v="18"/>
    <n v="0"/>
    <n v="72"/>
    <n v="63"/>
    <n v="36"/>
    <n v="9"/>
    <n v="9"/>
    <n v="0"/>
    <n v="18"/>
    <n v="0"/>
    <n v="9"/>
    <n v="77"/>
    <n v="9"/>
    <n v="9"/>
    <n v="63"/>
    <n v="36"/>
    <n v="18"/>
    <n v="0"/>
  </r>
  <r>
    <n v="178"/>
    <d v="2024-06-26T00:00:00"/>
    <n v="2024"/>
    <x v="5"/>
    <x v="26"/>
    <n v="1039"/>
    <n v="897"/>
    <n v="529"/>
    <n v="396"/>
    <n v="114"/>
    <n v="233"/>
    <n v="503"/>
    <n v="161"/>
    <n v="309"/>
    <n v="51"/>
    <n v="57"/>
    <n v="70"/>
    <n v="51"/>
    <n v="169"/>
    <n v="19"/>
    <n v="43"/>
    <n v="27"/>
    <n v="243"/>
    <n v="53"/>
    <n v="26"/>
    <n v="53"/>
    <n v="8"/>
    <n v="94"/>
    <n v="71"/>
    <n v="0"/>
    <n v="26"/>
    <n v="44"/>
    <n v="17"/>
    <n v="8"/>
    <n v="17"/>
    <n v="26"/>
    <n v="26"/>
    <n v="0"/>
    <n v="80"/>
    <n v="53"/>
    <n v="8"/>
    <n v="26"/>
    <n v="8"/>
    <n v="0"/>
    <n v="26"/>
    <n v="71"/>
    <n v="17"/>
    <n v="26"/>
    <n v="17"/>
    <n v="0"/>
    <n v="35"/>
    <n v="35"/>
    <n v="26"/>
    <n v="0"/>
  </r>
  <r>
    <n v="179"/>
    <d v="2024-06-27T00:00:00"/>
    <n v="2024"/>
    <x v="5"/>
    <x v="27"/>
    <n v="1022"/>
    <n v="882"/>
    <n v="265"/>
    <n v="614"/>
    <n v="143"/>
    <n v="273"/>
    <n v="460"/>
    <n v="149"/>
    <n v="259"/>
    <n v="139"/>
    <n v="57"/>
    <n v="76"/>
    <n v="50"/>
    <n v="174"/>
    <n v="135"/>
    <n v="27"/>
    <n v="38"/>
    <n v="67"/>
    <n v="52"/>
    <n v="8"/>
    <n v="52"/>
    <n v="17"/>
    <n v="86"/>
    <n v="79"/>
    <n v="8"/>
    <n v="8"/>
    <n v="35"/>
    <n v="26"/>
    <n v="8"/>
    <n v="26"/>
    <n v="26"/>
    <n v="26"/>
    <n v="0"/>
    <n v="44"/>
    <n v="17"/>
    <n v="17"/>
    <n v="26"/>
    <n v="8"/>
    <n v="17"/>
    <n v="8"/>
    <n v="88"/>
    <n v="8"/>
    <n v="44"/>
    <n v="44"/>
    <n v="0"/>
    <n v="52"/>
    <n v="17"/>
    <n v="35"/>
    <n v="0"/>
  </r>
  <r>
    <n v="180"/>
    <d v="2024-06-28T00:00:00"/>
    <n v="2024"/>
    <x v="5"/>
    <x v="28"/>
    <n v="1000"/>
    <n v="863"/>
    <n v="220"/>
    <n v="540"/>
    <n v="240"/>
    <n v="431"/>
    <n v="294"/>
    <n v="138"/>
    <n v="260"/>
    <n v="148"/>
    <n v="68"/>
    <n v="93"/>
    <n v="43"/>
    <n v="163"/>
    <n v="30"/>
    <n v="49"/>
    <n v="45"/>
    <n v="101"/>
    <n v="86"/>
    <n v="25"/>
    <n v="43"/>
    <n v="8"/>
    <n v="65"/>
    <n v="43"/>
    <n v="25"/>
    <n v="0"/>
    <n v="34"/>
    <n v="25"/>
    <n v="0"/>
    <n v="43"/>
    <n v="25"/>
    <n v="8"/>
    <n v="25"/>
    <n v="86"/>
    <n v="60"/>
    <n v="25"/>
    <n v="0"/>
    <n v="0"/>
    <n v="0"/>
    <n v="17"/>
    <n v="77"/>
    <n v="8"/>
    <n v="34"/>
    <n v="8"/>
    <n v="8"/>
    <n v="51"/>
    <n v="17"/>
    <n v="17"/>
    <n v="0"/>
  </r>
  <r>
    <n v="181"/>
    <d v="2024-06-29T00:00:00"/>
    <n v="2024"/>
    <x v="5"/>
    <x v="29"/>
    <n v="973"/>
    <n v="837"/>
    <n v="496"/>
    <n v="429"/>
    <n v="48"/>
    <n v="259"/>
    <n v="428"/>
    <n v="150"/>
    <n v="265"/>
    <n v="180"/>
    <n v="54"/>
    <n v="72"/>
    <n v="42"/>
    <n v="129"/>
    <n v="33"/>
    <n v="40"/>
    <n v="25"/>
    <n v="133"/>
    <n v="117"/>
    <n v="16"/>
    <n v="33"/>
    <n v="25"/>
    <n v="133"/>
    <n v="58"/>
    <n v="0"/>
    <n v="8"/>
    <n v="16"/>
    <n v="0"/>
    <n v="0"/>
    <n v="41"/>
    <n v="0"/>
    <n v="8"/>
    <n v="25"/>
    <n v="33"/>
    <n v="8"/>
    <n v="16"/>
    <n v="0"/>
    <n v="8"/>
    <n v="25"/>
    <n v="8"/>
    <n v="58"/>
    <n v="16"/>
    <n v="58"/>
    <n v="25"/>
    <n v="0"/>
    <n v="50"/>
    <n v="8"/>
    <n v="0"/>
    <n v="44"/>
  </r>
  <r>
    <n v="182"/>
    <d v="2024-06-30T00:00:00"/>
    <n v="2024"/>
    <x v="5"/>
    <x v="30"/>
    <n v="951"/>
    <n v="809"/>
    <n v="408"/>
    <n v="467"/>
    <n v="76"/>
    <n v="428"/>
    <n v="244"/>
    <n v="137"/>
    <n v="277"/>
    <n v="53"/>
    <n v="70"/>
    <n v="58"/>
    <n v="58"/>
    <n v="191"/>
    <n v="93"/>
    <n v="39"/>
    <n v="25"/>
    <n v="87"/>
    <n v="105"/>
    <n v="16"/>
    <n v="48"/>
    <n v="16"/>
    <n v="16"/>
    <n v="64"/>
    <n v="16"/>
    <n v="8"/>
    <n v="24"/>
    <n v="24"/>
    <n v="0"/>
    <n v="8"/>
    <n v="24"/>
    <n v="0"/>
    <n v="24"/>
    <n v="48"/>
    <n v="32"/>
    <n v="16"/>
    <n v="8"/>
    <n v="0"/>
    <n v="32"/>
    <n v="32"/>
    <n v="64"/>
    <n v="24"/>
    <n v="48"/>
    <n v="8"/>
    <n v="8"/>
    <n v="32"/>
    <n v="32"/>
    <n v="32"/>
    <n v="0"/>
  </r>
  <r>
    <n v="367"/>
    <m/>
    <n v="2024"/>
    <x v="6"/>
    <x v="0"/>
    <n v="0"/>
    <n v="0"/>
    <n v="0"/>
    <n v="0"/>
    <n v="0"/>
    <n v="0"/>
    <n v="0"/>
    <n v="0"/>
    <n v="0"/>
    <n v="0"/>
    <n v="0"/>
    <n v="0"/>
    <n v="0"/>
    <n v="0"/>
    <n v="0"/>
    <n v="0"/>
    <n v="0"/>
    <n v="0"/>
    <n v="0"/>
    <n v="0"/>
    <n v="0"/>
    <n v="0"/>
    <n v="0"/>
    <n v="0"/>
    <n v="0"/>
    <n v="0"/>
    <n v="0"/>
    <n v="0"/>
    <n v="0"/>
    <n v="0"/>
    <n v="0"/>
    <n v="0"/>
    <n v="0"/>
    <n v="0"/>
    <n v="0"/>
    <n v="0"/>
    <n v="0"/>
    <n v="0"/>
    <n v="0"/>
    <n v="0"/>
    <n v="0"/>
    <n v="0"/>
    <n v="0"/>
    <n v="0"/>
    <n v="0"/>
    <n v="0"/>
    <n v="0"/>
    <n v="0"/>
    <n v="0"/>
  </r>
  <r>
    <n v="183"/>
    <d v="2024-07-01T00:00:00"/>
    <n v="2024"/>
    <x v="6"/>
    <x v="1"/>
    <n v="946"/>
    <n v="778"/>
    <n v="236"/>
    <n v="540"/>
    <n v="170"/>
    <n v="396"/>
    <n v="196"/>
    <n v="186"/>
    <n v="299"/>
    <n v="105"/>
    <n v="87"/>
    <n v="41"/>
    <n v="29"/>
    <n v="150"/>
    <n v="46"/>
    <n v="28"/>
    <n v="17"/>
    <n v="144"/>
    <n v="108"/>
    <n v="7"/>
    <n v="31"/>
    <n v="0"/>
    <n v="6"/>
    <n v="54"/>
    <n v="15"/>
    <n v="23"/>
    <n v="46"/>
    <n v="23"/>
    <n v="0"/>
    <n v="38"/>
    <n v="23"/>
    <n v="23"/>
    <n v="15"/>
    <n v="70"/>
    <n v="38"/>
    <n v="7"/>
    <n v="15"/>
    <n v="7"/>
    <n v="23"/>
    <n v="23"/>
    <n v="54"/>
    <n v="23"/>
    <n v="31"/>
    <n v="23"/>
    <n v="7"/>
    <n v="31"/>
    <n v="7"/>
    <n v="7"/>
    <n v="0"/>
  </r>
  <r>
    <n v="184"/>
    <d v="2024-07-02T00:00:00"/>
    <n v="2024"/>
    <x v="6"/>
    <x v="2"/>
    <n v="937"/>
    <n v="745"/>
    <n v="206"/>
    <n v="525"/>
    <n v="206"/>
    <n v="238"/>
    <n v="351"/>
    <n v="156"/>
    <n v="238"/>
    <n v="92"/>
    <n v="46"/>
    <n v="40"/>
    <n v="58"/>
    <n v="178"/>
    <n v="24"/>
    <n v="24"/>
    <n v="53"/>
    <n v="184"/>
    <n v="44"/>
    <n v="22"/>
    <n v="29"/>
    <n v="14"/>
    <n v="74"/>
    <n v="52"/>
    <n v="22"/>
    <n v="14"/>
    <n v="22"/>
    <n v="22"/>
    <n v="7"/>
    <n v="7"/>
    <n v="0"/>
    <n v="7"/>
    <n v="0"/>
    <n v="67"/>
    <n v="14"/>
    <n v="7"/>
    <n v="14"/>
    <n v="7"/>
    <n v="7"/>
    <n v="22"/>
    <n v="67"/>
    <n v="7"/>
    <n v="52"/>
    <n v="22"/>
    <n v="0"/>
    <n v="44"/>
    <n v="14"/>
    <n v="14"/>
    <n v="51"/>
  </r>
  <r>
    <n v="185"/>
    <d v="2024-07-03T00:00:00"/>
    <n v="2024"/>
    <x v="6"/>
    <x v="3"/>
    <n v="931"/>
    <n v="705"/>
    <n v="288"/>
    <n v="588"/>
    <n v="55"/>
    <n v="190"/>
    <n v="339"/>
    <n v="176"/>
    <n v="242"/>
    <n v="161"/>
    <n v="75"/>
    <n v="86"/>
    <n v="23"/>
    <n v="162"/>
    <n v="91"/>
    <n v="24"/>
    <n v="17"/>
    <n v="50"/>
    <n v="63"/>
    <n v="21"/>
    <n v="28"/>
    <n v="14"/>
    <n v="70"/>
    <n v="35"/>
    <n v="7"/>
    <n v="21"/>
    <n v="42"/>
    <n v="21"/>
    <n v="7"/>
    <n v="35"/>
    <n v="14"/>
    <n v="0"/>
    <n v="7"/>
    <n v="49"/>
    <n v="21"/>
    <n v="7"/>
    <n v="7"/>
    <n v="7"/>
    <n v="28"/>
    <n v="14"/>
    <n v="63"/>
    <n v="14"/>
    <n v="21"/>
    <n v="21"/>
    <n v="0"/>
    <n v="14"/>
    <n v="7"/>
    <n v="28"/>
    <n v="19"/>
  </r>
  <r>
    <n v="186"/>
    <d v="2024-07-04T00:00:00"/>
    <n v="2024"/>
    <x v="6"/>
    <x v="4"/>
    <n v="928"/>
    <n v="672"/>
    <n v="259"/>
    <n v="447"/>
    <n v="222"/>
    <n v="221"/>
    <n v="331"/>
    <n v="120"/>
    <n v="270"/>
    <n v="178"/>
    <n v="74"/>
    <n v="51"/>
    <n v="34"/>
    <n v="169"/>
    <n v="52"/>
    <n v="24"/>
    <n v="45"/>
    <n v="31"/>
    <n v="60"/>
    <n v="20"/>
    <n v="47"/>
    <n v="0"/>
    <n v="87"/>
    <n v="47"/>
    <n v="20"/>
    <n v="0"/>
    <n v="33"/>
    <n v="6"/>
    <n v="6"/>
    <n v="6"/>
    <n v="6"/>
    <n v="20"/>
    <n v="13"/>
    <n v="33"/>
    <n v="26"/>
    <n v="20"/>
    <n v="0"/>
    <n v="0"/>
    <n v="26"/>
    <n v="13"/>
    <n v="60"/>
    <n v="6"/>
    <n v="47"/>
    <n v="20"/>
    <n v="6"/>
    <n v="13"/>
    <n v="20"/>
    <n v="6"/>
    <n v="5"/>
  </r>
  <r>
    <n v="187"/>
    <d v="2024-07-05T00:00:00"/>
    <n v="2024"/>
    <x v="6"/>
    <x v="5"/>
    <n v="940"/>
    <n v="635"/>
    <n v="376"/>
    <n v="442"/>
    <n v="122"/>
    <n v="158"/>
    <n v="357"/>
    <n v="120"/>
    <n v="285"/>
    <n v="180"/>
    <n v="40"/>
    <n v="40"/>
    <n v="40"/>
    <n v="196"/>
    <n v="42"/>
    <n v="28"/>
    <n v="25"/>
    <n v="64"/>
    <n v="25"/>
    <n v="0"/>
    <n v="44"/>
    <n v="12"/>
    <n v="63"/>
    <n v="31"/>
    <n v="6"/>
    <n v="0"/>
    <n v="25"/>
    <n v="6"/>
    <n v="6"/>
    <n v="25"/>
    <n v="0"/>
    <n v="6"/>
    <n v="19"/>
    <n v="63"/>
    <n v="31"/>
    <n v="31"/>
    <n v="12"/>
    <n v="0"/>
    <n v="0"/>
    <n v="12"/>
    <n v="63"/>
    <n v="12"/>
    <n v="19"/>
    <n v="12"/>
    <n v="6"/>
    <n v="44"/>
    <n v="0"/>
    <n v="0"/>
    <n v="62"/>
  </r>
  <r>
    <n v="188"/>
    <d v="2024-07-06T00:00:00"/>
    <n v="2024"/>
    <x v="6"/>
    <x v="6"/>
    <n v="965"/>
    <n v="608"/>
    <n v="386"/>
    <n v="358"/>
    <n v="221"/>
    <n v="127"/>
    <n v="342"/>
    <n v="139"/>
    <n v="293"/>
    <n v="65"/>
    <n v="89"/>
    <n v="65"/>
    <n v="47"/>
    <n v="183"/>
    <n v="44"/>
    <n v="51"/>
    <n v="36"/>
    <n v="92"/>
    <n v="30"/>
    <n v="0"/>
    <n v="24"/>
    <n v="18"/>
    <n v="79"/>
    <n v="48"/>
    <n v="0"/>
    <n v="0"/>
    <n v="18"/>
    <n v="12"/>
    <n v="0"/>
    <n v="24"/>
    <n v="0"/>
    <n v="6"/>
    <n v="18"/>
    <n v="48"/>
    <n v="12"/>
    <n v="30"/>
    <n v="0"/>
    <n v="6"/>
    <n v="12"/>
    <n v="12"/>
    <n v="66"/>
    <n v="18"/>
    <n v="30"/>
    <n v="6"/>
    <n v="0"/>
    <n v="42"/>
    <n v="0"/>
    <n v="6"/>
    <n v="43"/>
  </r>
  <r>
    <n v="189"/>
    <d v="2024-07-07T00:00:00"/>
    <n v="2024"/>
    <x v="6"/>
    <x v="7"/>
    <n v="984"/>
    <n v="585"/>
    <n v="403"/>
    <n v="463"/>
    <n v="118"/>
    <n v="187"/>
    <n v="369"/>
    <n v="29"/>
    <n v="323"/>
    <n v="30"/>
    <n v="85"/>
    <n v="48"/>
    <n v="54"/>
    <n v="198"/>
    <n v="78"/>
    <n v="29"/>
    <n v="29"/>
    <n v="110"/>
    <n v="58"/>
    <n v="17"/>
    <n v="23"/>
    <n v="11"/>
    <n v="4"/>
    <n v="40"/>
    <n v="17"/>
    <n v="11"/>
    <n v="11"/>
    <n v="0"/>
    <n v="0"/>
    <n v="11"/>
    <n v="17"/>
    <n v="5"/>
    <n v="11"/>
    <n v="52"/>
    <n v="29"/>
    <n v="23"/>
    <n v="5"/>
    <n v="0"/>
    <n v="23"/>
    <n v="17"/>
    <n v="64"/>
    <n v="17"/>
    <n v="52"/>
    <n v="17"/>
    <n v="5"/>
    <n v="5"/>
    <n v="17"/>
    <n v="23"/>
    <n v="0"/>
  </r>
  <r>
    <n v="190"/>
    <d v="2024-07-08T00:00:00"/>
    <n v="2024"/>
    <x v="6"/>
    <x v="8"/>
    <n v="989"/>
    <n v="570"/>
    <n v="484"/>
    <n v="288"/>
    <n v="217"/>
    <n v="165"/>
    <n v="343"/>
    <n v="62"/>
    <n v="275"/>
    <n v="165"/>
    <n v="42"/>
    <n v="42"/>
    <n v="49"/>
    <n v="165"/>
    <n v="131"/>
    <n v="33"/>
    <n v="41"/>
    <n v="46"/>
    <n v="79"/>
    <n v="11"/>
    <n v="28"/>
    <n v="11"/>
    <n v="74"/>
    <n v="34"/>
    <n v="17"/>
    <n v="5"/>
    <n v="22"/>
    <n v="11"/>
    <n v="5"/>
    <n v="17"/>
    <n v="11"/>
    <n v="0"/>
    <n v="0"/>
    <n v="28"/>
    <n v="5"/>
    <n v="22"/>
    <n v="5"/>
    <n v="5"/>
    <n v="5"/>
    <n v="17"/>
    <n v="39"/>
    <n v="5"/>
    <n v="17"/>
    <n v="11"/>
    <n v="0"/>
    <n v="39"/>
    <n v="22"/>
    <n v="22"/>
    <n v="3"/>
  </r>
  <r>
    <n v="191"/>
    <d v="2024-07-09T00:00:00"/>
    <n v="2024"/>
    <x v="6"/>
    <x v="9"/>
    <n v="984"/>
    <n v="557"/>
    <n v="265"/>
    <n v="523"/>
    <n v="196"/>
    <n v="206"/>
    <n v="296"/>
    <n v="55"/>
    <n v="225"/>
    <n v="189"/>
    <n v="79"/>
    <n v="85"/>
    <n v="42"/>
    <n v="175"/>
    <n v="59"/>
    <n v="44"/>
    <n v="56"/>
    <n v="30"/>
    <n v="27"/>
    <n v="0"/>
    <n v="27"/>
    <n v="0"/>
    <n v="44"/>
    <n v="50"/>
    <n v="0"/>
    <n v="0"/>
    <n v="16"/>
    <n v="16"/>
    <n v="0"/>
    <n v="5"/>
    <n v="16"/>
    <n v="11"/>
    <n v="11"/>
    <n v="22"/>
    <n v="38"/>
    <n v="22"/>
    <n v="0"/>
    <n v="0"/>
    <n v="5"/>
    <n v="5"/>
    <n v="44"/>
    <n v="11"/>
    <n v="50"/>
    <n v="11"/>
    <n v="5"/>
    <n v="5"/>
    <n v="11"/>
    <n v="0"/>
    <n v="105"/>
  </r>
  <r>
    <n v="192"/>
    <d v="2024-07-10T00:00:00"/>
    <n v="2024"/>
    <x v="6"/>
    <x v="10"/>
    <n v="962"/>
    <n v="550"/>
    <n v="240"/>
    <n v="540"/>
    <n v="182"/>
    <n v="225"/>
    <n v="199"/>
    <n v="126"/>
    <n v="292"/>
    <n v="172"/>
    <n v="53"/>
    <n v="83"/>
    <n v="11"/>
    <n v="127"/>
    <n v="69"/>
    <n v="36"/>
    <n v="36"/>
    <n v="83"/>
    <n v="71"/>
    <n v="0"/>
    <n v="33"/>
    <n v="11"/>
    <n v="23"/>
    <n v="33"/>
    <n v="5"/>
    <n v="16"/>
    <n v="22"/>
    <n v="16"/>
    <n v="0"/>
    <n v="16"/>
    <n v="11"/>
    <n v="0"/>
    <n v="0"/>
    <n v="44"/>
    <n v="27"/>
    <n v="5"/>
    <n v="0"/>
    <n v="5"/>
    <n v="16"/>
    <n v="16"/>
    <n v="49"/>
    <n v="16"/>
    <n v="38"/>
    <n v="22"/>
    <n v="0"/>
    <n v="33"/>
    <n v="11"/>
    <n v="11"/>
    <n v="0"/>
  </r>
  <r>
    <n v="193"/>
    <d v="2024-07-11T00:00:00"/>
    <n v="2024"/>
    <x v="6"/>
    <x v="11"/>
    <n v="937"/>
    <n v="548"/>
    <n v="412"/>
    <n v="394"/>
    <n v="131"/>
    <n v="235"/>
    <n v="231"/>
    <n v="82"/>
    <n v="197"/>
    <n v="121"/>
    <n v="46"/>
    <n v="29"/>
    <n v="23"/>
    <n v="145"/>
    <n v="121"/>
    <n v="35"/>
    <n v="28"/>
    <n v="192"/>
    <n v="38"/>
    <n v="16"/>
    <n v="27"/>
    <n v="0"/>
    <n v="47"/>
    <n v="27"/>
    <n v="0"/>
    <n v="16"/>
    <n v="27"/>
    <n v="5"/>
    <n v="0"/>
    <n v="27"/>
    <n v="16"/>
    <n v="5"/>
    <n v="5"/>
    <n v="27"/>
    <n v="38"/>
    <n v="16"/>
    <n v="5"/>
    <n v="5"/>
    <n v="21"/>
    <n v="5"/>
    <n v="54"/>
    <n v="16"/>
    <n v="43"/>
    <n v="5"/>
    <n v="5"/>
    <n v="32"/>
    <n v="10"/>
    <n v="10"/>
    <n v="0"/>
  </r>
  <r>
    <n v="194"/>
    <d v="2024-07-12T00:00:00"/>
    <n v="2024"/>
    <x v="6"/>
    <x v="12"/>
    <n v="916"/>
    <n v="548"/>
    <n v="348"/>
    <n v="376"/>
    <n v="192"/>
    <n v="197"/>
    <n v="220"/>
    <n v="131"/>
    <n v="238"/>
    <n v="130"/>
    <n v="85"/>
    <n v="85"/>
    <n v="39"/>
    <n v="132"/>
    <n v="20"/>
    <n v="38"/>
    <n v="20"/>
    <n v="129"/>
    <n v="76"/>
    <n v="0"/>
    <n v="16"/>
    <n v="5"/>
    <n v="56"/>
    <n v="49"/>
    <n v="16"/>
    <n v="10"/>
    <n v="21"/>
    <n v="5"/>
    <n v="5"/>
    <n v="16"/>
    <n v="5"/>
    <n v="5"/>
    <n v="5"/>
    <n v="49"/>
    <n v="32"/>
    <n v="27"/>
    <n v="0"/>
    <n v="0"/>
    <n v="0"/>
    <n v="16"/>
    <n v="49"/>
    <n v="16"/>
    <n v="32"/>
    <n v="5"/>
    <n v="0"/>
    <n v="27"/>
    <n v="5"/>
    <n v="0"/>
    <n v="0"/>
  </r>
  <r>
    <n v="195"/>
    <d v="2024-07-13T00:00:00"/>
    <n v="2024"/>
    <x v="6"/>
    <x v="13"/>
    <n v="908"/>
    <n v="550"/>
    <n v="254"/>
    <n v="546"/>
    <n v="108"/>
    <n v="192"/>
    <n v="221"/>
    <n v="137"/>
    <n v="299"/>
    <n v="151"/>
    <n v="84"/>
    <n v="39"/>
    <n v="16"/>
    <n v="162"/>
    <n v="62"/>
    <n v="51"/>
    <n v="44"/>
    <n v="0"/>
    <n v="77"/>
    <n v="11"/>
    <n v="22"/>
    <n v="5"/>
    <n v="1"/>
    <n v="49"/>
    <n v="5"/>
    <n v="0"/>
    <n v="33"/>
    <n v="16"/>
    <n v="0"/>
    <n v="27"/>
    <n v="0"/>
    <n v="11"/>
    <n v="16"/>
    <n v="33"/>
    <n v="16"/>
    <n v="22"/>
    <n v="5"/>
    <n v="0"/>
    <n v="16"/>
    <n v="22"/>
    <n v="60"/>
    <n v="5"/>
    <n v="22"/>
    <n v="16"/>
    <n v="5"/>
    <n v="33"/>
    <n v="0"/>
    <n v="22"/>
    <n v="0"/>
  </r>
  <r>
    <n v="196"/>
    <d v="2024-07-14T00:00:00"/>
    <n v="2024"/>
    <x v="6"/>
    <x v="14"/>
    <n v="905"/>
    <n v="560"/>
    <n v="217"/>
    <n v="480"/>
    <n v="208"/>
    <n v="296"/>
    <n v="214"/>
    <n v="50"/>
    <n v="201"/>
    <n v="39"/>
    <n v="61"/>
    <n v="78"/>
    <n v="44"/>
    <n v="151"/>
    <n v="89"/>
    <n v="27"/>
    <n v="34"/>
    <n v="181"/>
    <n v="39"/>
    <n v="11"/>
    <n v="16"/>
    <n v="11"/>
    <n v="61"/>
    <n v="44"/>
    <n v="0"/>
    <n v="0"/>
    <n v="28"/>
    <n v="5"/>
    <n v="5"/>
    <n v="28"/>
    <n v="11"/>
    <n v="16"/>
    <n v="0"/>
    <n v="28"/>
    <n v="33"/>
    <n v="28"/>
    <n v="11"/>
    <n v="0"/>
    <n v="5"/>
    <n v="16"/>
    <n v="39"/>
    <n v="11"/>
    <n v="44"/>
    <n v="11"/>
    <n v="0"/>
    <n v="11"/>
    <n v="0"/>
    <n v="16"/>
    <n v="32"/>
  </r>
  <r>
    <n v="197"/>
    <d v="2024-07-15T00:00:00"/>
    <n v="2024"/>
    <x v="6"/>
    <x v="15"/>
    <n v="910"/>
    <n v="575"/>
    <n v="354"/>
    <n v="365"/>
    <n v="191"/>
    <n v="264"/>
    <n v="283"/>
    <n v="28"/>
    <n v="191"/>
    <n v="39"/>
    <n v="56"/>
    <n v="28"/>
    <n v="16"/>
    <n v="169"/>
    <n v="93"/>
    <n v="41"/>
    <n v="20"/>
    <n v="257"/>
    <n v="28"/>
    <n v="17"/>
    <n v="40"/>
    <n v="0"/>
    <n v="34"/>
    <n v="51"/>
    <n v="11"/>
    <n v="5"/>
    <n v="34"/>
    <n v="0"/>
    <n v="5"/>
    <n v="11"/>
    <n v="11"/>
    <n v="11"/>
    <n v="5"/>
    <n v="46"/>
    <n v="23"/>
    <n v="5"/>
    <n v="17"/>
    <n v="0"/>
    <n v="23"/>
    <n v="17"/>
    <n v="46"/>
    <n v="11"/>
    <n v="23"/>
    <n v="23"/>
    <n v="5"/>
    <n v="23"/>
    <n v="17"/>
    <n v="23"/>
    <n v="10"/>
  </r>
  <r>
    <n v="198"/>
    <d v="2024-07-16T00:00:00"/>
    <n v="2024"/>
    <x v="6"/>
    <x v="16"/>
    <n v="917"/>
    <n v="593"/>
    <n v="265"/>
    <n v="460"/>
    <n v="192"/>
    <n v="308"/>
    <n v="244"/>
    <n v="41"/>
    <n v="233"/>
    <n v="28"/>
    <n v="56"/>
    <n v="85"/>
    <n v="45"/>
    <n v="177"/>
    <n v="83"/>
    <n v="38"/>
    <n v="34"/>
    <n v="138"/>
    <n v="29"/>
    <n v="5"/>
    <n v="35"/>
    <n v="0"/>
    <n v="7"/>
    <n v="41"/>
    <n v="17"/>
    <n v="11"/>
    <n v="35"/>
    <n v="5"/>
    <n v="0"/>
    <n v="29"/>
    <n v="5"/>
    <n v="17"/>
    <n v="11"/>
    <n v="53"/>
    <n v="11"/>
    <n v="23"/>
    <n v="5"/>
    <n v="0"/>
    <n v="17"/>
    <n v="23"/>
    <n v="65"/>
    <n v="11"/>
    <n v="53"/>
    <n v="23"/>
    <n v="5"/>
    <n v="29"/>
    <n v="23"/>
    <n v="5"/>
    <n v="0"/>
  </r>
  <r>
    <n v="199"/>
    <d v="2024-07-17T00:00:00"/>
    <n v="2024"/>
    <x v="6"/>
    <x v="17"/>
    <n v="937"/>
    <n v="624"/>
    <n v="440"/>
    <n v="338"/>
    <n v="159"/>
    <n v="230"/>
    <n v="332"/>
    <n v="62"/>
    <n v="197"/>
    <n v="168"/>
    <n v="40"/>
    <n v="40"/>
    <n v="46"/>
    <n v="135"/>
    <n v="106"/>
    <n v="24"/>
    <n v="28"/>
    <n v="153"/>
    <n v="62"/>
    <n v="0"/>
    <n v="37"/>
    <n v="12"/>
    <n v="62"/>
    <n v="43"/>
    <n v="0"/>
    <n v="18"/>
    <n v="37"/>
    <n v="18"/>
    <n v="0"/>
    <n v="6"/>
    <n v="18"/>
    <n v="6"/>
    <n v="6"/>
    <n v="37"/>
    <n v="24"/>
    <n v="31"/>
    <n v="0"/>
    <n v="0"/>
    <n v="0"/>
    <n v="12"/>
    <n v="49"/>
    <n v="6"/>
    <n v="37"/>
    <n v="12"/>
    <n v="6"/>
    <n v="12"/>
    <n v="12"/>
    <n v="12"/>
    <n v="49"/>
  </r>
  <r>
    <n v="200"/>
    <d v="2024-07-18T00:00:00"/>
    <n v="2024"/>
    <x v="6"/>
    <x v="18"/>
    <n v="960"/>
    <n v="658"/>
    <n v="288"/>
    <n v="500"/>
    <n v="172"/>
    <n v="322"/>
    <n v="179"/>
    <n v="157"/>
    <n v="291"/>
    <n v="160"/>
    <n v="65"/>
    <n v="41"/>
    <n v="17"/>
    <n v="189"/>
    <n v="91"/>
    <n v="25"/>
    <n v="21"/>
    <n v="60"/>
    <n v="78"/>
    <n v="13"/>
    <n v="32"/>
    <n v="0"/>
    <n v="34"/>
    <n v="39"/>
    <n v="6"/>
    <n v="13"/>
    <n v="19"/>
    <n v="6"/>
    <n v="6"/>
    <n v="32"/>
    <n v="13"/>
    <n v="0"/>
    <n v="19"/>
    <n v="32"/>
    <n v="26"/>
    <n v="13"/>
    <n v="19"/>
    <n v="6"/>
    <n v="19"/>
    <n v="19"/>
    <n v="59"/>
    <n v="19"/>
    <n v="59"/>
    <n v="26"/>
    <n v="0"/>
    <n v="19"/>
    <n v="13"/>
    <n v="19"/>
    <n v="0"/>
  </r>
  <r>
    <n v="201"/>
    <d v="2024-07-19T00:00:00"/>
    <n v="2024"/>
    <x v="6"/>
    <x v="19"/>
    <n v="985"/>
    <n v="692"/>
    <n v="512"/>
    <n v="276"/>
    <n v="197"/>
    <n v="221"/>
    <n v="437"/>
    <n v="34"/>
    <n v="238"/>
    <n v="128"/>
    <n v="42"/>
    <n v="48"/>
    <n v="61"/>
    <n v="142"/>
    <n v="86"/>
    <n v="33"/>
    <n v="48"/>
    <n v="159"/>
    <n v="76"/>
    <n v="20"/>
    <n v="48"/>
    <n v="0"/>
    <n v="69"/>
    <n v="48"/>
    <n v="13"/>
    <n v="20"/>
    <n v="34"/>
    <n v="0"/>
    <n v="0"/>
    <n v="13"/>
    <n v="0"/>
    <n v="20"/>
    <n v="20"/>
    <n v="55"/>
    <n v="41"/>
    <n v="27"/>
    <n v="13"/>
    <n v="0"/>
    <n v="27"/>
    <n v="13"/>
    <n v="0"/>
    <n v="20"/>
    <n v="23"/>
    <n v="20"/>
    <n v="0"/>
    <n v="48"/>
    <n v="13"/>
    <n v="6"/>
    <n v="5"/>
  </r>
  <r>
    <n v="202"/>
    <d v="2024-07-20T00:00:00"/>
    <n v="2024"/>
    <x v="6"/>
    <x v="20"/>
    <n v="1010"/>
    <n v="723"/>
    <n v="535"/>
    <n v="385"/>
    <n v="90"/>
    <n v="303"/>
    <n v="355"/>
    <n v="65"/>
    <n v="288"/>
    <n v="206"/>
    <n v="75"/>
    <n v="43"/>
    <n v="25"/>
    <n v="130"/>
    <n v="61"/>
    <n v="46"/>
    <n v="19"/>
    <n v="117"/>
    <n v="36"/>
    <n v="21"/>
    <n v="43"/>
    <n v="21"/>
    <n v="43"/>
    <n v="50"/>
    <n v="0"/>
    <n v="7"/>
    <n v="21"/>
    <n v="21"/>
    <n v="7"/>
    <n v="36"/>
    <n v="21"/>
    <n v="21"/>
    <n v="0"/>
    <n v="28"/>
    <n v="21"/>
    <n v="28"/>
    <n v="14"/>
    <n v="0"/>
    <n v="21"/>
    <n v="21"/>
    <n v="50"/>
    <n v="21"/>
    <n v="50"/>
    <n v="28"/>
    <n v="7"/>
    <n v="21"/>
    <n v="7"/>
    <n v="7"/>
    <n v="51"/>
  </r>
  <r>
    <n v="203"/>
    <d v="2024-07-21T00:00:00"/>
    <n v="2024"/>
    <x v="6"/>
    <x v="21"/>
    <n v="1031"/>
    <n v="758"/>
    <n v="278"/>
    <n v="506"/>
    <n v="247"/>
    <n v="325"/>
    <n v="350"/>
    <n v="83"/>
    <n v="255"/>
    <n v="127"/>
    <n v="95"/>
    <n v="83"/>
    <n v="44"/>
    <n v="137"/>
    <n v="35"/>
    <n v="50"/>
    <n v="35"/>
    <n v="170"/>
    <n v="68"/>
    <n v="15"/>
    <n v="30"/>
    <n v="0"/>
    <n v="53"/>
    <n v="45"/>
    <n v="15"/>
    <n v="22"/>
    <n v="45"/>
    <n v="7"/>
    <n v="7"/>
    <n v="30"/>
    <n v="7"/>
    <n v="15"/>
    <n v="15"/>
    <n v="30"/>
    <n v="15"/>
    <n v="37"/>
    <n v="7"/>
    <n v="0"/>
    <n v="7"/>
    <n v="30"/>
    <n v="60"/>
    <n v="15"/>
    <n v="30"/>
    <n v="37"/>
    <n v="7"/>
    <n v="53"/>
    <n v="22"/>
    <n v="7"/>
    <n v="27"/>
  </r>
  <r>
    <n v="204"/>
    <d v="2024-07-22T00:00:00"/>
    <n v="2024"/>
    <x v="6"/>
    <x v="22"/>
    <n v="1050"/>
    <n v="782"/>
    <n v="514"/>
    <n v="400"/>
    <n v="136"/>
    <n v="172"/>
    <n v="493"/>
    <n v="117"/>
    <n v="351"/>
    <n v="195"/>
    <n v="65"/>
    <n v="39"/>
    <n v="45"/>
    <n v="135"/>
    <n v="51"/>
    <n v="59"/>
    <n v="19"/>
    <n v="91"/>
    <n v="54"/>
    <n v="15"/>
    <n v="31"/>
    <n v="0"/>
    <n v="70"/>
    <n v="54"/>
    <n v="7"/>
    <n v="7"/>
    <n v="15"/>
    <n v="23"/>
    <n v="0"/>
    <n v="31"/>
    <n v="15"/>
    <n v="23"/>
    <n v="7"/>
    <n v="46"/>
    <n v="46"/>
    <n v="23"/>
    <n v="15"/>
    <n v="0"/>
    <n v="0"/>
    <n v="15"/>
    <n v="70"/>
    <n v="15"/>
    <n v="39"/>
    <n v="39"/>
    <n v="0"/>
    <n v="39"/>
    <n v="23"/>
    <n v="23"/>
    <n v="37"/>
  </r>
  <r>
    <n v="205"/>
    <d v="2024-07-23T00:00:00"/>
    <n v="2024"/>
    <x v="6"/>
    <x v="23"/>
    <n v="1058"/>
    <n v="803"/>
    <n v="243"/>
    <n v="657"/>
    <n v="158"/>
    <n v="216"/>
    <n v="395"/>
    <n v="192"/>
    <n v="282"/>
    <n v="229"/>
    <n v="59"/>
    <n v="45"/>
    <n v="59"/>
    <n v="140"/>
    <n v="56"/>
    <n v="40"/>
    <n v="20"/>
    <n v="128"/>
    <n v="104"/>
    <n v="24"/>
    <n v="32"/>
    <n v="0"/>
    <n v="75"/>
    <n v="40"/>
    <n v="8"/>
    <n v="24"/>
    <n v="24"/>
    <n v="24"/>
    <n v="0"/>
    <n v="40"/>
    <n v="24"/>
    <n v="0"/>
    <n v="16"/>
    <n v="64"/>
    <n v="8"/>
    <n v="24"/>
    <n v="8"/>
    <n v="0"/>
    <n v="0"/>
    <n v="16"/>
    <n v="88"/>
    <n v="8"/>
    <n v="56"/>
    <n v="16"/>
    <n v="0"/>
    <n v="48"/>
    <n v="0"/>
    <n v="32"/>
    <n v="0"/>
  </r>
  <r>
    <n v="206"/>
    <d v="2024-07-24T00:00:00"/>
    <n v="2024"/>
    <x v="6"/>
    <x v="24"/>
    <n v="1064"/>
    <n v="814"/>
    <n v="329"/>
    <n v="523"/>
    <n v="212"/>
    <n v="211"/>
    <n v="522"/>
    <n v="81"/>
    <n v="336"/>
    <n v="65"/>
    <n v="98"/>
    <n v="72"/>
    <n v="13"/>
    <n v="181"/>
    <n v="36"/>
    <n v="56"/>
    <n v="28"/>
    <n v="179"/>
    <n v="56"/>
    <n v="24"/>
    <n v="48"/>
    <n v="0"/>
    <n v="56"/>
    <n v="56"/>
    <n v="0"/>
    <n v="24"/>
    <n v="24"/>
    <n v="24"/>
    <n v="0"/>
    <n v="32"/>
    <n v="0"/>
    <n v="24"/>
    <n v="0"/>
    <n v="32"/>
    <n v="24"/>
    <n v="32"/>
    <n v="16"/>
    <n v="8"/>
    <n v="16"/>
    <n v="24"/>
    <n v="73"/>
    <n v="16"/>
    <n v="65"/>
    <n v="24"/>
    <n v="8"/>
    <n v="56"/>
    <n v="0"/>
    <n v="0"/>
    <n v="52"/>
  </r>
  <r>
    <n v="207"/>
    <d v="2024-07-25T00:00:00"/>
    <n v="2024"/>
    <x v="6"/>
    <x v="25"/>
    <n v="1063"/>
    <n v="822"/>
    <n v="233"/>
    <n v="724"/>
    <n v="106"/>
    <n v="221"/>
    <n v="478"/>
    <n v="123"/>
    <n v="336"/>
    <n v="204"/>
    <n v="72"/>
    <n v="46"/>
    <n v="32"/>
    <n v="145"/>
    <n v="44"/>
    <n v="60"/>
    <n v="60"/>
    <n v="64"/>
    <n v="106"/>
    <n v="16"/>
    <n v="49"/>
    <n v="16"/>
    <n v="37"/>
    <n v="57"/>
    <n v="0"/>
    <n v="8"/>
    <n v="49"/>
    <n v="8"/>
    <n v="0"/>
    <n v="16"/>
    <n v="24"/>
    <n v="16"/>
    <n v="16"/>
    <n v="32"/>
    <n v="49"/>
    <n v="8"/>
    <n v="8"/>
    <n v="8"/>
    <n v="32"/>
    <n v="32"/>
    <n v="82"/>
    <n v="16"/>
    <n v="41"/>
    <n v="32"/>
    <n v="8"/>
    <n v="24"/>
    <n v="0"/>
    <n v="32"/>
    <n v="0"/>
  </r>
  <r>
    <n v="208"/>
    <d v="2024-07-26T00:00:00"/>
    <n v="2024"/>
    <x v="6"/>
    <x v="26"/>
    <n v="1055"/>
    <n v="827"/>
    <n v="495"/>
    <n v="392"/>
    <n v="168"/>
    <n v="339"/>
    <n v="298"/>
    <n v="190"/>
    <n v="346"/>
    <n v="39"/>
    <n v="71"/>
    <n v="58"/>
    <n v="19"/>
    <n v="152"/>
    <n v="112"/>
    <n v="36"/>
    <n v="56"/>
    <n v="166"/>
    <n v="66"/>
    <n v="8"/>
    <n v="24"/>
    <n v="0"/>
    <n v="57"/>
    <n v="41"/>
    <n v="8"/>
    <n v="24"/>
    <n v="33"/>
    <n v="24"/>
    <n v="0"/>
    <n v="41"/>
    <n v="0"/>
    <n v="16"/>
    <n v="0"/>
    <n v="82"/>
    <n v="16"/>
    <n v="33"/>
    <n v="16"/>
    <n v="0"/>
    <n v="33"/>
    <n v="16"/>
    <n v="74"/>
    <n v="24"/>
    <n v="24"/>
    <n v="24"/>
    <n v="8"/>
    <n v="8"/>
    <n v="8"/>
    <n v="16"/>
    <n v="103"/>
  </r>
  <r>
    <n v="209"/>
    <d v="2024-07-27T00:00:00"/>
    <n v="2024"/>
    <x v="6"/>
    <x v="27"/>
    <n v="1033"/>
    <n v="825"/>
    <n v="247"/>
    <n v="683"/>
    <n v="103"/>
    <n v="247"/>
    <n v="422"/>
    <n v="156"/>
    <n v="230"/>
    <n v="44"/>
    <n v="76"/>
    <n v="70"/>
    <n v="38"/>
    <n v="211"/>
    <n v="125"/>
    <n v="35"/>
    <n v="39"/>
    <n v="165"/>
    <n v="107"/>
    <n v="8"/>
    <n v="24"/>
    <n v="16"/>
    <n v="26"/>
    <n v="74"/>
    <n v="24"/>
    <n v="0"/>
    <n v="41"/>
    <n v="8"/>
    <n v="0"/>
    <n v="16"/>
    <n v="8"/>
    <n v="24"/>
    <n v="8"/>
    <n v="82"/>
    <n v="33"/>
    <n v="33"/>
    <n v="0"/>
    <n v="8"/>
    <n v="16"/>
    <n v="8"/>
    <n v="74"/>
    <n v="24"/>
    <n v="74"/>
    <n v="24"/>
    <n v="0"/>
    <n v="16"/>
    <n v="33"/>
    <n v="16"/>
    <n v="0"/>
  </r>
  <r>
    <n v="210"/>
    <d v="2024-07-28T00:00:00"/>
    <n v="2024"/>
    <x v="6"/>
    <x v="28"/>
    <n v="1007"/>
    <n v="811"/>
    <n v="211"/>
    <n v="726"/>
    <n v="70"/>
    <n v="162"/>
    <n v="495"/>
    <n v="154"/>
    <n v="280"/>
    <n v="43"/>
    <n v="74"/>
    <n v="37"/>
    <n v="43"/>
    <n v="198"/>
    <n v="99"/>
    <n v="38"/>
    <n v="38"/>
    <n v="157"/>
    <n v="81"/>
    <n v="16"/>
    <n v="40"/>
    <n v="24"/>
    <n v="81"/>
    <n v="72"/>
    <n v="8"/>
    <n v="8"/>
    <n v="48"/>
    <n v="16"/>
    <n v="0"/>
    <n v="16"/>
    <n v="0"/>
    <n v="16"/>
    <n v="8"/>
    <n v="48"/>
    <n v="56"/>
    <n v="8"/>
    <n v="16"/>
    <n v="0"/>
    <n v="16"/>
    <n v="24"/>
    <n v="0"/>
    <n v="24"/>
    <n v="72"/>
    <n v="9"/>
    <n v="8"/>
    <n v="56"/>
    <n v="24"/>
    <n v="16"/>
    <n v="0"/>
  </r>
  <r>
    <n v="211"/>
    <d v="2024-07-29T00:00:00"/>
    <n v="2024"/>
    <x v="6"/>
    <x v="29"/>
    <n v="990"/>
    <n v="790"/>
    <n v="405"/>
    <n v="427"/>
    <n v="158"/>
    <n v="308"/>
    <n v="443"/>
    <n v="39"/>
    <n v="300"/>
    <n v="184"/>
    <n v="61"/>
    <n v="61"/>
    <n v="49"/>
    <n v="199"/>
    <n v="37"/>
    <n v="26"/>
    <n v="37"/>
    <n v="36"/>
    <n v="31"/>
    <n v="15"/>
    <n v="39"/>
    <n v="0"/>
    <n v="126"/>
    <n v="47"/>
    <n v="23"/>
    <n v="0"/>
    <n v="23"/>
    <n v="15"/>
    <n v="7"/>
    <n v="7"/>
    <n v="7"/>
    <n v="0"/>
    <n v="7"/>
    <n v="39"/>
    <n v="23"/>
    <n v="31"/>
    <n v="23"/>
    <n v="7"/>
    <n v="0"/>
    <n v="7"/>
    <n v="79"/>
    <n v="15"/>
    <n v="31"/>
    <n v="7"/>
    <n v="0"/>
    <n v="39"/>
    <n v="23"/>
    <n v="0"/>
    <n v="119"/>
  </r>
  <r>
    <n v="212"/>
    <d v="2024-07-30T00:00:00"/>
    <n v="2024"/>
    <x v="6"/>
    <x v="30"/>
    <n v="984"/>
    <n v="757"/>
    <n v="511"/>
    <n v="395"/>
    <n v="78"/>
    <n v="295"/>
    <n v="394"/>
    <n v="68"/>
    <n v="311"/>
    <n v="54"/>
    <n v="48"/>
    <n v="85"/>
    <n v="54"/>
    <n v="183"/>
    <n v="104"/>
    <n v="44"/>
    <n v="44"/>
    <n v="57"/>
    <n v="68"/>
    <n v="7"/>
    <n v="22"/>
    <n v="15"/>
    <n v="57"/>
    <n v="60"/>
    <n v="15"/>
    <n v="15"/>
    <n v="37"/>
    <n v="15"/>
    <n v="7"/>
    <n v="15"/>
    <n v="22"/>
    <n v="0"/>
    <n v="22"/>
    <n v="60"/>
    <n v="45"/>
    <n v="22"/>
    <n v="0"/>
    <n v="7"/>
    <n v="0"/>
    <n v="15"/>
    <n v="68"/>
    <n v="22"/>
    <n v="60"/>
    <n v="7"/>
    <n v="7"/>
    <n v="22"/>
    <n v="30"/>
    <n v="15"/>
    <n v="0"/>
  </r>
  <r>
    <n v="213"/>
    <d v="2024-07-31T00:00:00"/>
    <n v="2024"/>
    <x v="6"/>
    <x v="31"/>
    <n v="982"/>
    <n v="718"/>
    <n v="441"/>
    <n v="306"/>
    <n v="235"/>
    <n v="165"/>
    <n v="467"/>
    <n v="86"/>
    <n v="286"/>
    <n v="103"/>
    <n v="66"/>
    <n v="30"/>
    <n v="42"/>
    <n v="167"/>
    <n v="41"/>
    <n v="52"/>
    <n v="52"/>
    <n v="143"/>
    <n v="100"/>
    <n v="21"/>
    <n v="43"/>
    <n v="14"/>
    <n v="57"/>
    <n v="50"/>
    <n v="0"/>
    <n v="14"/>
    <n v="28"/>
    <n v="21"/>
    <n v="7"/>
    <n v="14"/>
    <n v="14"/>
    <n v="0"/>
    <n v="7"/>
    <n v="43"/>
    <n v="21"/>
    <n v="35"/>
    <n v="7"/>
    <n v="7"/>
    <n v="21"/>
    <n v="7"/>
    <n v="57"/>
    <n v="14"/>
    <n v="21"/>
    <n v="35"/>
    <n v="0"/>
    <n v="21"/>
    <n v="0"/>
    <n v="14"/>
    <n v="25"/>
  </r>
  <r>
    <n v="367"/>
    <m/>
    <n v="2024"/>
    <x v="7"/>
    <x v="0"/>
    <n v="0"/>
    <n v="0"/>
    <n v="0"/>
    <n v="0"/>
    <n v="0"/>
    <n v="0"/>
    <n v="0"/>
    <n v="0"/>
    <n v="0"/>
    <n v="0"/>
    <n v="0"/>
    <n v="0"/>
    <n v="0"/>
    <n v="0"/>
    <n v="0"/>
    <n v="0"/>
    <n v="0"/>
    <n v="0"/>
    <n v="0"/>
    <n v="0"/>
    <n v="0"/>
    <n v="0"/>
    <n v="0"/>
    <n v="0"/>
    <n v="0"/>
    <n v="0"/>
    <n v="0"/>
    <n v="0"/>
    <n v="0"/>
    <n v="0"/>
    <n v="0"/>
    <n v="0"/>
    <n v="0"/>
    <n v="0"/>
    <n v="0"/>
    <n v="0"/>
    <n v="0"/>
    <n v="0"/>
    <n v="0"/>
    <n v="0"/>
    <n v="0"/>
    <n v="0"/>
    <n v="0"/>
    <n v="0"/>
    <n v="0"/>
    <n v="0"/>
    <n v="0"/>
    <n v="0"/>
    <n v="0"/>
  </r>
  <r>
    <n v="367"/>
    <m/>
    <n v="2024"/>
    <x v="7"/>
    <x v="32"/>
    <n v="0"/>
    <n v="0"/>
    <n v="0"/>
    <n v="0"/>
    <n v="0"/>
    <n v="0"/>
    <n v="0"/>
    <n v="0"/>
    <n v="0"/>
    <n v="0"/>
    <n v="0"/>
    <n v="0"/>
    <n v="0"/>
    <n v="0"/>
    <n v="0"/>
    <n v="0"/>
    <n v="0"/>
    <n v="0"/>
    <n v="0"/>
    <n v="0"/>
    <n v="0"/>
    <n v="0"/>
    <n v="0"/>
    <n v="0"/>
    <n v="0"/>
    <n v="0"/>
    <n v="0"/>
    <n v="0"/>
    <n v="0"/>
    <n v="0"/>
    <n v="0"/>
    <n v="0"/>
    <n v="0"/>
    <n v="0"/>
    <n v="0"/>
    <n v="0"/>
    <n v="0"/>
    <n v="0"/>
    <n v="0"/>
    <n v="0"/>
    <n v="0"/>
    <n v="0"/>
    <n v="0"/>
    <n v="0"/>
    <n v="0"/>
    <n v="0"/>
    <n v="0"/>
    <n v="0"/>
    <n v="0"/>
  </r>
  <r>
    <n v="367"/>
    <m/>
    <n v="2024"/>
    <x v="7"/>
    <x v="33"/>
    <n v="0"/>
    <n v="0"/>
    <n v="0"/>
    <n v="0"/>
    <n v="0"/>
    <n v="0"/>
    <n v="0"/>
    <n v="0"/>
    <n v="0"/>
    <n v="0"/>
    <n v="0"/>
    <n v="0"/>
    <n v="0"/>
    <n v="0"/>
    <n v="0"/>
    <n v="0"/>
    <n v="0"/>
    <n v="0"/>
    <n v="0"/>
    <n v="0"/>
    <n v="0"/>
    <n v="0"/>
    <n v="0"/>
    <n v="0"/>
    <n v="0"/>
    <n v="0"/>
    <n v="0"/>
    <n v="0"/>
    <n v="0"/>
    <n v="0"/>
    <n v="0"/>
    <n v="0"/>
    <n v="0"/>
    <n v="0"/>
    <n v="0"/>
    <n v="0"/>
    <n v="0"/>
    <n v="0"/>
    <n v="0"/>
    <n v="0"/>
    <n v="0"/>
    <n v="0"/>
    <n v="0"/>
    <n v="0"/>
    <n v="0"/>
    <n v="0"/>
    <n v="0"/>
    <n v="0"/>
    <n v="0"/>
  </r>
  <r>
    <n v="367"/>
    <m/>
    <n v="2024"/>
    <x v="7"/>
    <x v="34"/>
    <n v="0"/>
    <n v="0"/>
    <n v="0"/>
    <n v="0"/>
    <n v="0"/>
    <n v="0"/>
    <n v="0"/>
    <n v="0"/>
    <n v="0"/>
    <n v="0"/>
    <n v="0"/>
    <n v="0"/>
    <n v="0"/>
    <n v="0"/>
    <n v="0"/>
    <n v="0"/>
    <n v="0"/>
    <n v="0"/>
    <n v="0"/>
    <n v="0"/>
    <n v="0"/>
    <n v="0"/>
    <n v="0"/>
    <n v="0"/>
    <n v="0"/>
    <n v="0"/>
    <n v="0"/>
    <n v="0"/>
    <n v="0"/>
    <n v="0"/>
    <n v="0"/>
    <n v="0"/>
    <n v="0"/>
    <n v="0"/>
    <n v="0"/>
    <n v="0"/>
    <n v="0"/>
    <n v="0"/>
    <n v="0"/>
    <n v="0"/>
    <n v="0"/>
    <n v="0"/>
    <n v="0"/>
    <n v="0"/>
    <n v="0"/>
    <n v="0"/>
    <n v="0"/>
    <n v="0"/>
    <n v="0"/>
  </r>
  <r>
    <n v="214"/>
    <d v="2024-08-01T00:00:00"/>
    <n v="2024"/>
    <x v="7"/>
    <x v="1"/>
    <n v="988"/>
    <n v="686"/>
    <n v="316"/>
    <n v="584"/>
    <n v="88"/>
    <n v="260"/>
    <n v="337"/>
    <n v="89"/>
    <n v="295"/>
    <n v="208"/>
    <n v="49"/>
    <n v="67"/>
    <n v="30"/>
    <n v="202"/>
    <n v="48"/>
    <n v="37"/>
    <n v="52"/>
    <n v="0"/>
    <n v="96"/>
    <n v="20"/>
    <n v="41"/>
    <n v="6"/>
    <n v="14"/>
    <n v="61"/>
    <n v="6"/>
    <n v="20"/>
    <n v="34"/>
    <n v="20"/>
    <n v="0"/>
    <n v="6"/>
    <n v="0"/>
    <n v="13"/>
    <n v="0"/>
    <n v="34"/>
    <n v="27"/>
    <n v="13"/>
    <n v="20"/>
    <n v="0"/>
    <n v="0"/>
    <n v="27"/>
    <n v="68"/>
    <n v="6"/>
    <n v="61"/>
    <n v="20"/>
    <n v="6"/>
    <n v="34"/>
    <n v="27"/>
    <n v="6"/>
    <n v="0"/>
  </r>
  <r>
    <n v="215"/>
    <d v="2024-08-02T00:00:00"/>
    <n v="2024"/>
    <x v="7"/>
    <x v="2"/>
    <n v="996"/>
    <n v="671"/>
    <n v="328"/>
    <n v="419"/>
    <n v="249"/>
    <n v="248"/>
    <n v="377"/>
    <n v="46"/>
    <n v="321"/>
    <n v="55"/>
    <n v="80"/>
    <n v="61"/>
    <n v="30"/>
    <n v="140"/>
    <n v="41"/>
    <n v="56"/>
    <n v="56"/>
    <n v="156"/>
    <n v="33"/>
    <n v="20"/>
    <n v="26"/>
    <n v="20"/>
    <n v="80"/>
    <n v="46"/>
    <n v="20"/>
    <n v="6"/>
    <n v="20"/>
    <n v="13"/>
    <n v="6"/>
    <n v="6"/>
    <n v="20"/>
    <n v="6"/>
    <n v="6"/>
    <n v="60"/>
    <n v="33"/>
    <n v="13"/>
    <n v="0"/>
    <n v="0"/>
    <n v="0"/>
    <n v="6"/>
    <n v="53"/>
    <n v="6"/>
    <n v="33"/>
    <n v="13"/>
    <n v="6"/>
    <n v="6"/>
    <n v="0"/>
    <n v="20"/>
    <n v="94"/>
  </r>
  <r>
    <n v="216"/>
    <d v="2024-08-03T00:00:00"/>
    <n v="2024"/>
    <x v="7"/>
    <x v="3"/>
    <n v="1013"/>
    <n v="663"/>
    <n v="253"/>
    <n v="649"/>
    <n v="111"/>
    <n v="278"/>
    <n v="293"/>
    <n v="92"/>
    <n v="320"/>
    <n v="43"/>
    <n v="43"/>
    <n v="75"/>
    <n v="50"/>
    <n v="165"/>
    <n v="76"/>
    <n v="57"/>
    <n v="53"/>
    <n v="131"/>
    <n v="92"/>
    <n v="13"/>
    <n v="46"/>
    <n v="0"/>
    <n v="37"/>
    <n v="33"/>
    <n v="0"/>
    <n v="19"/>
    <n v="13"/>
    <n v="13"/>
    <n v="0"/>
    <n v="19"/>
    <n v="0"/>
    <n v="0"/>
    <n v="13"/>
    <n v="39"/>
    <n v="13"/>
    <n v="13"/>
    <n v="19"/>
    <n v="0"/>
    <n v="0"/>
    <n v="26"/>
    <n v="66"/>
    <n v="13"/>
    <n v="59"/>
    <n v="33"/>
    <n v="6"/>
    <n v="46"/>
    <n v="6"/>
    <n v="26"/>
    <n v="0"/>
  </r>
  <r>
    <n v="217"/>
    <d v="2024-08-04T00:00:00"/>
    <n v="2024"/>
    <x v="7"/>
    <x v="4"/>
    <n v="1033"/>
    <n v="666"/>
    <n v="227"/>
    <n v="600"/>
    <n v="206"/>
    <n v="173"/>
    <n v="460"/>
    <n v="33"/>
    <n v="256"/>
    <n v="64"/>
    <n v="51"/>
    <n v="83"/>
    <n v="12"/>
    <n v="133"/>
    <n v="23"/>
    <n v="51"/>
    <n v="23"/>
    <n v="337"/>
    <n v="59"/>
    <n v="0"/>
    <n v="19"/>
    <n v="13"/>
    <n v="59"/>
    <n v="33"/>
    <n v="13"/>
    <n v="19"/>
    <n v="39"/>
    <n v="6"/>
    <n v="0"/>
    <n v="6"/>
    <n v="6"/>
    <n v="0"/>
    <n v="0"/>
    <n v="53"/>
    <n v="26"/>
    <n v="26"/>
    <n v="6"/>
    <n v="6"/>
    <n v="26"/>
    <n v="19"/>
    <n v="46"/>
    <n v="13"/>
    <n v="53"/>
    <n v="19"/>
    <n v="0"/>
    <n v="33"/>
    <n v="26"/>
    <n v="0"/>
    <n v="42"/>
  </r>
  <r>
    <n v="218"/>
    <d v="2024-08-05T00:00:00"/>
    <n v="2024"/>
    <x v="7"/>
    <x v="5"/>
    <n v="1058"/>
    <n v="680"/>
    <n v="465"/>
    <n v="509"/>
    <n v="84"/>
    <n v="251"/>
    <n v="389"/>
    <n v="40"/>
    <n v="268"/>
    <n v="137"/>
    <n v="85"/>
    <n v="52"/>
    <n v="13"/>
    <n v="156"/>
    <n v="68"/>
    <n v="40"/>
    <n v="44"/>
    <n v="195"/>
    <n v="74"/>
    <n v="20"/>
    <n v="20"/>
    <n v="20"/>
    <n v="4"/>
    <n v="34"/>
    <n v="20"/>
    <n v="6"/>
    <n v="13"/>
    <n v="0"/>
    <n v="6"/>
    <n v="20"/>
    <n v="6"/>
    <n v="20"/>
    <n v="20"/>
    <n v="68"/>
    <n v="34"/>
    <n v="34"/>
    <n v="20"/>
    <n v="0"/>
    <n v="0"/>
    <n v="13"/>
    <n v="74"/>
    <n v="13"/>
    <n v="54"/>
    <n v="20"/>
    <n v="0"/>
    <n v="34"/>
    <n v="13"/>
    <n v="20"/>
    <n v="0"/>
  </r>
  <r>
    <n v="219"/>
    <d v="2024-08-06T00:00:00"/>
    <n v="2024"/>
    <x v="7"/>
    <x v="6"/>
    <n v="1083"/>
    <n v="706"/>
    <n v="314"/>
    <n v="596"/>
    <n v="173"/>
    <n v="225"/>
    <n v="404"/>
    <n v="77"/>
    <n v="362"/>
    <n v="100"/>
    <n v="94"/>
    <n v="47"/>
    <n v="20"/>
    <n v="193"/>
    <n v="111"/>
    <n v="45"/>
    <n v="20"/>
    <n v="91"/>
    <n v="49"/>
    <n v="14"/>
    <n v="49"/>
    <n v="21"/>
    <n v="56"/>
    <n v="56"/>
    <n v="7"/>
    <n v="14"/>
    <n v="42"/>
    <n v="7"/>
    <n v="0"/>
    <n v="28"/>
    <n v="7"/>
    <n v="14"/>
    <n v="0"/>
    <n v="56"/>
    <n v="42"/>
    <n v="28"/>
    <n v="21"/>
    <n v="0"/>
    <n v="0"/>
    <n v="21"/>
    <n v="0"/>
    <n v="7"/>
    <n v="56"/>
    <n v="28"/>
    <n v="6"/>
    <n v="28"/>
    <n v="28"/>
    <n v="21"/>
    <n v="0"/>
  </r>
  <r>
    <n v="220"/>
    <d v="2024-08-07T00:00:00"/>
    <n v="2024"/>
    <x v="7"/>
    <x v="7"/>
    <n v="1107"/>
    <n v="737"/>
    <n v="365"/>
    <n v="521"/>
    <n v="221"/>
    <n v="162"/>
    <n v="406"/>
    <n v="169"/>
    <n v="324"/>
    <n v="157"/>
    <n v="82"/>
    <n v="48"/>
    <n v="34"/>
    <n v="227"/>
    <n v="147"/>
    <n v="63"/>
    <n v="25"/>
    <n v="0"/>
    <n v="44"/>
    <n v="14"/>
    <n v="36"/>
    <n v="22"/>
    <n v="88"/>
    <n v="36"/>
    <n v="14"/>
    <n v="7"/>
    <n v="14"/>
    <n v="14"/>
    <n v="0"/>
    <n v="29"/>
    <n v="22"/>
    <n v="0"/>
    <n v="22"/>
    <n v="29"/>
    <n v="7"/>
    <n v="22"/>
    <n v="22"/>
    <n v="7"/>
    <n v="22"/>
    <n v="7"/>
    <n v="51"/>
    <n v="22"/>
    <n v="66"/>
    <n v="22"/>
    <n v="0"/>
    <n v="51"/>
    <n v="0"/>
    <n v="22"/>
    <n v="25"/>
  </r>
  <r>
    <n v="221"/>
    <d v="2024-08-08T00:00:00"/>
    <n v="2024"/>
    <x v="7"/>
    <x v="8"/>
    <n v="1130"/>
    <n v="768"/>
    <n v="350"/>
    <n v="566"/>
    <n v="214"/>
    <n v="376"/>
    <n v="216"/>
    <n v="176"/>
    <n v="252"/>
    <n v="182"/>
    <n v="63"/>
    <n v="56"/>
    <n v="63"/>
    <n v="201"/>
    <n v="72"/>
    <n v="64"/>
    <n v="60"/>
    <n v="117"/>
    <n v="107"/>
    <n v="7"/>
    <n v="53"/>
    <n v="7"/>
    <n v="107"/>
    <n v="53"/>
    <n v="0"/>
    <n v="15"/>
    <n v="30"/>
    <n v="7"/>
    <n v="0"/>
    <n v="7"/>
    <n v="0"/>
    <n v="7"/>
    <n v="0"/>
    <n v="76"/>
    <n v="23"/>
    <n v="30"/>
    <n v="0"/>
    <n v="7"/>
    <n v="7"/>
    <n v="7"/>
    <n v="61"/>
    <n v="7"/>
    <n v="61"/>
    <n v="23"/>
    <n v="0"/>
    <n v="46"/>
    <n v="0"/>
    <n v="0"/>
    <n v="20"/>
  </r>
  <r>
    <n v="222"/>
    <d v="2024-08-09T00:00:00"/>
    <n v="2024"/>
    <x v="7"/>
    <x v="9"/>
    <n v="1145"/>
    <n v="782"/>
    <n v="400"/>
    <n v="665"/>
    <n v="80"/>
    <n v="195"/>
    <n v="541"/>
    <n v="46"/>
    <n v="255"/>
    <n v="78"/>
    <n v="56"/>
    <n v="85"/>
    <n v="35"/>
    <n v="182"/>
    <n v="82"/>
    <n v="39"/>
    <n v="47"/>
    <n v="286"/>
    <n v="78"/>
    <n v="0"/>
    <n v="54"/>
    <n v="7"/>
    <n v="30"/>
    <n v="62"/>
    <n v="23"/>
    <n v="7"/>
    <n v="39"/>
    <n v="7"/>
    <n v="7"/>
    <n v="23"/>
    <n v="15"/>
    <n v="7"/>
    <n v="7"/>
    <n v="31"/>
    <n v="54"/>
    <n v="31"/>
    <n v="23"/>
    <n v="7"/>
    <n v="7"/>
    <n v="15"/>
    <n v="62"/>
    <n v="7"/>
    <n v="39"/>
    <n v="39"/>
    <n v="0"/>
    <n v="39"/>
    <n v="31"/>
    <n v="31"/>
    <n v="0"/>
  </r>
  <r>
    <n v="223"/>
    <d v="2024-08-10T00:00:00"/>
    <n v="2024"/>
    <x v="7"/>
    <x v="10"/>
    <n v="1154"/>
    <n v="784"/>
    <n v="288"/>
    <n v="659"/>
    <n v="207"/>
    <n v="368"/>
    <n v="252"/>
    <n v="164"/>
    <n v="343"/>
    <n v="186"/>
    <n v="50"/>
    <n v="57"/>
    <n v="35"/>
    <n v="179"/>
    <n v="105"/>
    <n v="48"/>
    <n v="21"/>
    <n v="130"/>
    <n v="62"/>
    <n v="15"/>
    <n v="23"/>
    <n v="0"/>
    <n v="62"/>
    <n v="39"/>
    <n v="15"/>
    <n v="15"/>
    <n v="47"/>
    <n v="0"/>
    <n v="0"/>
    <n v="7"/>
    <n v="0"/>
    <n v="23"/>
    <n v="15"/>
    <n v="70"/>
    <n v="31"/>
    <n v="23"/>
    <n v="0"/>
    <n v="0"/>
    <n v="0"/>
    <n v="15"/>
    <n v="70"/>
    <n v="7"/>
    <n v="23"/>
    <n v="7"/>
    <n v="0"/>
    <n v="54"/>
    <n v="15"/>
    <n v="23"/>
    <n v="123"/>
  </r>
  <r>
    <n v="224"/>
    <d v="2024-08-11T00:00:00"/>
    <n v="2024"/>
    <x v="7"/>
    <x v="11"/>
    <n v="1160"/>
    <n v="774"/>
    <n v="371"/>
    <n v="581"/>
    <n v="208"/>
    <n v="363"/>
    <n v="334"/>
    <n v="77"/>
    <n v="244"/>
    <n v="136"/>
    <n v="71"/>
    <n v="86"/>
    <n v="21"/>
    <n v="185"/>
    <n v="145"/>
    <n v="39"/>
    <n v="30"/>
    <n v="203"/>
    <n v="54"/>
    <n v="0"/>
    <n v="30"/>
    <n v="0"/>
    <n v="92"/>
    <n v="38"/>
    <n v="0"/>
    <n v="23"/>
    <n v="38"/>
    <n v="23"/>
    <n v="0"/>
    <n v="30"/>
    <n v="23"/>
    <n v="23"/>
    <n v="0"/>
    <n v="54"/>
    <n v="15"/>
    <n v="15"/>
    <n v="0"/>
    <n v="0"/>
    <n v="30"/>
    <n v="15"/>
    <n v="69"/>
    <n v="23"/>
    <n v="23"/>
    <n v="15"/>
    <n v="7"/>
    <n v="54"/>
    <n v="23"/>
    <n v="23"/>
    <n v="34"/>
  </r>
  <r>
    <n v="225"/>
    <d v="2024-08-12T00:00:00"/>
    <n v="2024"/>
    <x v="7"/>
    <x v="12"/>
    <n v="1162"/>
    <n v="748"/>
    <n v="499"/>
    <n v="419"/>
    <n v="244"/>
    <n v="321"/>
    <n v="240"/>
    <n v="187"/>
    <n v="396"/>
    <n v="72"/>
    <n v="50"/>
    <n v="72"/>
    <n v="43"/>
    <n v="194"/>
    <n v="114"/>
    <n v="48"/>
    <n v="61"/>
    <n v="112"/>
    <n v="82"/>
    <n v="0"/>
    <n v="44"/>
    <n v="22"/>
    <n v="44"/>
    <n v="44"/>
    <n v="0"/>
    <n v="22"/>
    <n v="29"/>
    <n v="0"/>
    <n v="0"/>
    <n v="37"/>
    <n v="14"/>
    <n v="22"/>
    <n v="7"/>
    <n v="67"/>
    <n v="7"/>
    <n v="7"/>
    <n v="0"/>
    <n v="7"/>
    <n v="7"/>
    <n v="29"/>
    <n v="74"/>
    <n v="14"/>
    <n v="37"/>
    <n v="37"/>
    <n v="7"/>
    <n v="7"/>
    <n v="22"/>
    <n v="29"/>
    <n v="30"/>
  </r>
  <r>
    <n v="226"/>
    <d v="2024-08-13T00:00:00"/>
    <n v="2024"/>
    <x v="7"/>
    <x v="13"/>
    <n v="1160"/>
    <n v="711"/>
    <n v="232"/>
    <n v="847"/>
    <n v="81"/>
    <n v="277"/>
    <n v="399"/>
    <n v="35"/>
    <n v="381"/>
    <n v="129"/>
    <n v="79"/>
    <n v="93"/>
    <n v="35"/>
    <n v="171"/>
    <n v="39"/>
    <n v="52"/>
    <n v="35"/>
    <n v="146"/>
    <n v="78"/>
    <n v="21"/>
    <n v="35"/>
    <n v="0"/>
    <n v="49"/>
    <n v="42"/>
    <n v="0"/>
    <n v="14"/>
    <n v="21"/>
    <n v="14"/>
    <n v="0"/>
    <n v="21"/>
    <n v="0"/>
    <n v="14"/>
    <n v="14"/>
    <n v="35"/>
    <n v="7"/>
    <n v="14"/>
    <n v="21"/>
    <n v="0"/>
    <n v="14"/>
    <n v="21"/>
    <n v="78"/>
    <n v="21"/>
    <n v="49"/>
    <n v="7"/>
    <n v="7"/>
    <n v="7"/>
    <n v="7"/>
    <n v="14"/>
    <n v="86"/>
  </r>
  <r>
    <n v="227"/>
    <d v="2024-08-14T00:00:00"/>
    <n v="2024"/>
    <x v="7"/>
    <x v="14"/>
    <n v="1141"/>
    <n v="682"/>
    <n v="273"/>
    <n v="732"/>
    <n v="136"/>
    <n v="231"/>
    <n v="404"/>
    <n v="47"/>
    <n v="269"/>
    <n v="219"/>
    <n v="56"/>
    <n v="99"/>
    <n v="49"/>
    <n v="238"/>
    <n v="147"/>
    <n v="30"/>
    <n v="34"/>
    <n v="0"/>
    <n v="75"/>
    <n v="6"/>
    <n v="27"/>
    <n v="20"/>
    <n v="54"/>
    <n v="47"/>
    <n v="6"/>
    <n v="13"/>
    <n v="13"/>
    <n v="13"/>
    <n v="0"/>
    <n v="34"/>
    <n v="0"/>
    <n v="13"/>
    <n v="20"/>
    <n v="61"/>
    <n v="34"/>
    <n v="13"/>
    <n v="6"/>
    <n v="0"/>
    <n v="6"/>
    <n v="27"/>
    <n v="54"/>
    <n v="13"/>
    <n v="61"/>
    <n v="20"/>
    <n v="0"/>
    <n v="40"/>
    <n v="0"/>
    <n v="6"/>
    <n v="0"/>
  </r>
  <r>
    <n v="228"/>
    <d v="2024-08-15T00:00:00"/>
    <n v="2024"/>
    <x v="7"/>
    <x v="15"/>
    <n v="1116"/>
    <n v="667"/>
    <n v="468"/>
    <n v="425"/>
    <n v="223"/>
    <n v="340"/>
    <n v="181"/>
    <n v="146"/>
    <n v="243"/>
    <n v="228"/>
    <n v="69"/>
    <n v="76"/>
    <n v="48"/>
    <n v="203"/>
    <n v="144"/>
    <n v="46"/>
    <n v="59"/>
    <n v="0"/>
    <n v="86"/>
    <n v="6"/>
    <n v="46"/>
    <n v="13"/>
    <n v="85"/>
    <n v="40"/>
    <n v="6"/>
    <n v="0"/>
    <n v="40"/>
    <n v="6"/>
    <n v="0"/>
    <n v="6"/>
    <n v="13"/>
    <n v="13"/>
    <n v="0"/>
    <n v="26"/>
    <n v="33"/>
    <n v="6"/>
    <n v="6"/>
    <n v="6"/>
    <n v="26"/>
    <n v="6"/>
    <n v="60"/>
    <n v="20"/>
    <n v="46"/>
    <n v="13"/>
    <n v="6"/>
    <n v="33"/>
    <n v="0"/>
    <n v="20"/>
    <n v="0"/>
  </r>
  <r>
    <n v="229"/>
    <d v="2024-08-16T00:00:00"/>
    <n v="2024"/>
    <x v="7"/>
    <x v="16"/>
    <n v="1099"/>
    <n v="666"/>
    <n v="274"/>
    <n v="639"/>
    <n v="186"/>
    <n v="159"/>
    <n v="474"/>
    <n v="33"/>
    <n v="279"/>
    <n v="156"/>
    <n v="74"/>
    <n v="68"/>
    <n v="47"/>
    <n v="217"/>
    <n v="79"/>
    <n v="45"/>
    <n v="20"/>
    <n v="114"/>
    <n v="39"/>
    <n v="6"/>
    <n v="46"/>
    <n v="13"/>
    <n v="46"/>
    <n v="39"/>
    <n v="6"/>
    <n v="19"/>
    <n v="33"/>
    <n v="19"/>
    <n v="0"/>
    <n v="19"/>
    <n v="0"/>
    <n v="19"/>
    <n v="13"/>
    <n v="53"/>
    <n v="13"/>
    <n v="6"/>
    <n v="19"/>
    <n v="6"/>
    <n v="6"/>
    <n v="13"/>
    <n v="66"/>
    <n v="19"/>
    <n v="59"/>
    <n v="26"/>
    <n v="0"/>
    <n v="39"/>
    <n v="13"/>
    <n v="6"/>
    <n v="5"/>
  </r>
  <r>
    <n v="230"/>
    <d v="2024-08-17T00:00:00"/>
    <n v="2024"/>
    <x v="7"/>
    <x v="17"/>
    <n v="1091"/>
    <n v="679"/>
    <n v="490"/>
    <n v="525"/>
    <n v="76"/>
    <n v="251"/>
    <n v="381"/>
    <n v="47"/>
    <n v="284"/>
    <n v="101"/>
    <n v="94"/>
    <n v="74"/>
    <n v="40"/>
    <n v="215"/>
    <n v="66"/>
    <n v="45"/>
    <n v="41"/>
    <n v="131"/>
    <n v="74"/>
    <n v="0"/>
    <n v="20"/>
    <n v="6"/>
    <n v="95"/>
    <n v="47"/>
    <n v="6"/>
    <n v="0"/>
    <n v="13"/>
    <n v="20"/>
    <n v="6"/>
    <n v="6"/>
    <n v="13"/>
    <n v="20"/>
    <n v="6"/>
    <n v="61"/>
    <n v="20"/>
    <n v="13"/>
    <n v="6"/>
    <n v="6"/>
    <n v="27"/>
    <n v="13"/>
    <n v="74"/>
    <n v="20"/>
    <n v="20"/>
    <n v="6"/>
    <n v="6"/>
    <n v="47"/>
    <n v="0"/>
    <n v="27"/>
    <n v="1"/>
  </r>
  <r>
    <n v="231"/>
    <d v="2024-08-18T00:00:00"/>
    <n v="2024"/>
    <x v="7"/>
    <x v="18"/>
    <n v="1095"/>
    <n v="702"/>
    <n v="470"/>
    <n v="549"/>
    <n v="76"/>
    <n v="266"/>
    <n v="289"/>
    <n v="147"/>
    <n v="305"/>
    <n v="81"/>
    <n v="81"/>
    <n v="61"/>
    <n v="54"/>
    <n v="187"/>
    <n v="112"/>
    <n v="41"/>
    <n v="41"/>
    <n v="132"/>
    <n v="56"/>
    <n v="14"/>
    <n v="21"/>
    <n v="14"/>
    <n v="100"/>
    <n v="42"/>
    <n v="7"/>
    <n v="14"/>
    <n v="35"/>
    <n v="7"/>
    <n v="0"/>
    <n v="28"/>
    <n v="0"/>
    <n v="14"/>
    <n v="14"/>
    <n v="56"/>
    <n v="49"/>
    <n v="7"/>
    <n v="21"/>
    <n v="7"/>
    <n v="7"/>
    <n v="7"/>
    <n v="49"/>
    <n v="14"/>
    <n v="28"/>
    <n v="14"/>
    <n v="7"/>
    <n v="21"/>
    <n v="28"/>
    <n v="21"/>
    <n v="0"/>
  </r>
  <r>
    <n v="232"/>
    <d v="2024-08-19T00:00:00"/>
    <n v="2024"/>
    <x v="7"/>
    <x v="19"/>
    <n v="1102"/>
    <n v="734"/>
    <n v="264"/>
    <n v="739"/>
    <n v="99"/>
    <n v="381"/>
    <n v="251"/>
    <n v="102"/>
    <n v="321"/>
    <n v="47"/>
    <n v="95"/>
    <n v="75"/>
    <n v="47"/>
    <n v="167"/>
    <n v="113"/>
    <n v="37"/>
    <n v="29"/>
    <n v="171"/>
    <n v="29"/>
    <n v="7"/>
    <n v="44"/>
    <n v="0"/>
    <n v="44"/>
    <n v="36"/>
    <n v="7"/>
    <n v="0"/>
    <n v="22"/>
    <n v="0"/>
    <n v="7"/>
    <n v="7"/>
    <n v="7"/>
    <n v="0"/>
    <n v="7"/>
    <n v="44"/>
    <n v="7"/>
    <n v="7"/>
    <n v="0"/>
    <n v="7"/>
    <n v="7"/>
    <n v="14"/>
    <n v="58"/>
    <n v="7"/>
    <n v="29"/>
    <n v="36"/>
    <n v="7"/>
    <n v="51"/>
    <n v="29"/>
    <n v="22"/>
    <n v="192"/>
  </r>
  <r>
    <n v="233"/>
    <d v="2024-08-20T00:00:00"/>
    <n v="2024"/>
    <x v="7"/>
    <x v="20"/>
    <n v="1111"/>
    <n v="769"/>
    <n v="411"/>
    <n v="501"/>
    <n v="199"/>
    <n v="315"/>
    <n v="278"/>
    <n v="176"/>
    <n v="316"/>
    <n v="55"/>
    <n v="75"/>
    <n v="48"/>
    <n v="20"/>
    <n v="168"/>
    <n v="143"/>
    <n v="59"/>
    <n v="63"/>
    <n v="164"/>
    <n v="76"/>
    <n v="23"/>
    <n v="23"/>
    <n v="15"/>
    <n v="61"/>
    <n v="38"/>
    <n v="0"/>
    <n v="15"/>
    <n v="38"/>
    <n v="7"/>
    <n v="7"/>
    <n v="38"/>
    <n v="23"/>
    <n v="23"/>
    <n v="0"/>
    <n v="30"/>
    <n v="30"/>
    <n v="38"/>
    <n v="0"/>
    <n v="7"/>
    <n v="0"/>
    <n v="30"/>
    <n v="53"/>
    <n v="7"/>
    <n v="30"/>
    <n v="30"/>
    <n v="7"/>
    <n v="7"/>
    <n v="0"/>
    <n v="7"/>
    <n v="106"/>
  </r>
  <r>
    <n v="234"/>
    <d v="2024-08-21T00:00:00"/>
    <n v="2024"/>
    <x v="7"/>
    <x v="21"/>
    <n v="1128"/>
    <n v="787"/>
    <n v="360"/>
    <n v="599"/>
    <n v="169"/>
    <n v="173"/>
    <n v="552"/>
    <n v="62"/>
    <n v="370"/>
    <n v="69"/>
    <n v="90"/>
    <n v="97"/>
    <n v="34"/>
    <n v="150"/>
    <n v="137"/>
    <n v="51"/>
    <n v="34"/>
    <n v="96"/>
    <n v="62"/>
    <n v="0"/>
    <n v="39"/>
    <n v="23"/>
    <n v="94"/>
    <n v="62"/>
    <n v="15"/>
    <n v="15"/>
    <n v="31"/>
    <n v="23"/>
    <n v="0"/>
    <n v="15"/>
    <n v="7"/>
    <n v="0"/>
    <n v="15"/>
    <n v="62"/>
    <n v="47"/>
    <n v="15"/>
    <n v="7"/>
    <n v="0"/>
    <n v="31"/>
    <n v="15"/>
    <n v="78"/>
    <n v="7"/>
    <n v="23"/>
    <n v="23"/>
    <n v="0"/>
    <n v="23"/>
    <n v="0"/>
    <n v="23"/>
    <n v="32"/>
  </r>
  <r>
    <n v="235"/>
    <d v="2024-08-22T00:00:00"/>
    <n v="2024"/>
    <x v="7"/>
    <x v="22"/>
    <n v="1150"/>
    <n v="791"/>
    <n v="506"/>
    <n v="575"/>
    <n v="69"/>
    <n v="348"/>
    <n v="356"/>
    <n v="87"/>
    <n v="370"/>
    <n v="121"/>
    <n v="49"/>
    <n v="92"/>
    <n v="49"/>
    <n v="218"/>
    <n v="152"/>
    <n v="30"/>
    <n v="48"/>
    <n v="21"/>
    <n v="87"/>
    <n v="23"/>
    <n v="31"/>
    <n v="15"/>
    <n v="115"/>
    <n v="47"/>
    <n v="0"/>
    <n v="15"/>
    <n v="23"/>
    <n v="7"/>
    <n v="7"/>
    <n v="39"/>
    <n v="15"/>
    <n v="23"/>
    <n v="15"/>
    <n v="47"/>
    <n v="15"/>
    <n v="7"/>
    <n v="15"/>
    <n v="7"/>
    <n v="7"/>
    <n v="7"/>
    <n v="87"/>
    <n v="15"/>
    <n v="47"/>
    <n v="31"/>
    <n v="7"/>
    <n v="15"/>
    <n v="7"/>
    <n v="15"/>
    <n v="0"/>
  </r>
  <r>
    <n v="236"/>
    <d v="2024-08-23T00:00:00"/>
    <n v="2024"/>
    <x v="7"/>
    <x v="23"/>
    <n v="1176"/>
    <n v="787"/>
    <n v="364"/>
    <n v="566"/>
    <n v="246"/>
    <n v="362"/>
    <n v="378"/>
    <n v="47"/>
    <n v="277"/>
    <n v="247"/>
    <n v="58"/>
    <n v="87"/>
    <n v="14"/>
    <n v="169"/>
    <n v="111"/>
    <n v="67"/>
    <n v="49"/>
    <n v="97"/>
    <n v="62"/>
    <n v="7"/>
    <n v="55"/>
    <n v="15"/>
    <n v="17"/>
    <n v="62"/>
    <n v="0"/>
    <n v="23"/>
    <n v="23"/>
    <n v="7"/>
    <n v="0"/>
    <n v="23"/>
    <n v="23"/>
    <n v="15"/>
    <n v="15"/>
    <n v="70"/>
    <n v="39"/>
    <n v="23"/>
    <n v="23"/>
    <n v="0"/>
    <n v="31"/>
    <n v="23"/>
    <n v="70"/>
    <n v="23"/>
    <n v="47"/>
    <n v="15"/>
    <n v="7"/>
    <n v="23"/>
    <n v="23"/>
    <n v="23"/>
    <n v="0"/>
  </r>
  <r>
    <n v="237"/>
    <d v="2024-08-24T00:00:00"/>
    <n v="2024"/>
    <x v="7"/>
    <x v="24"/>
    <n v="1199"/>
    <n v="770"/>
    <n v="515"/>
    <n v="589"/>
    <n v="95"/>
    <n v="231"/>
    <n v="470"/>
    <n v="69"/>
    <n v="319"/>
    <n v="81"/>
    <n v="52"/>
    <n v="81"/>
    <n v="59"/>
    <n v="200"/>
    <n v="91"/>
    <n v="50"/>
    <n v="50"/>
    <n v="216"/>
    <n v="100"/>
    <n v="0"/>
    <n v="23"/>
    <n v="0"/>
    <n v="62"/>
    <n v="46"/>
    <n v="15"/>
    <n v="23"/>
    <n v="46"/>
    <n v="7"/>
    <n v="0"/>
    <n v="15"/>
    <n v="0"/>
    <n v="23"/>
    <n v="23"/>
    <n v="38"/>
    <n v="23"/>
    <n v="7"/>
    <n v="7"/>
    <n v="0"/>
    <n v="23"/>
    <n v="30"/>
    <n v="84"/>
    <n v="23"/>
    <n v="46"/>
    <n v="23"/>
    <n v="0"/>
    <n v="46"/>
    <n v="7"/>
    <n v="30"/>
    <n v="0"/>
  </r>
  <r>
    <n v="238"/>
    <d v="2024-08-25T00:00:00"/>
    <n v="2024"/>
    <x v="7"/>
    <x v="25"/>
    <n v="1225"/>
    <n v="742"/>
    <n v="514"/>
    <n v="479"/>
    <n v="232"/>
    <n v="363"/>
    <n v="246"/>
    <n v="133"/>
    <n v="318"/>
    <n v="250"/>
    <n v="106"/>
    <n v="68"/>
    <n v="68"/>
    <n v="200"/>
    <n v="55"/>
    <n v="51"/>
    <n v="27"/>
    <n v="82"/>
    <n v="66"/>
    <n v="22"/>
    <n v="22"/>
    <n v="22"/>
    <n v="25"/>
    <n v="37"/>
    <n v="22"/>
    <n v="0"/>
    <n v="44"/>
    <n v="14"/>
    <n v="7"/>
    <n v="14"/>
    <n v="0"/>
    <n v="14"/>
    <n v="7"/>
    <n v="51"/>
    <n v="37"/>
    <n v="37"/>
    <n v="0"/>
    <n v="0"/>
    <n v="22"/>
    <n v="22"/>
    <n v="81"/>
    <n v="22"/>
    <n v="44"/>
    <n v="37"/>
    <n v="7"/>
    <n v="44"/>
    <n v="22"/>
    <n v="0"/>
    <n v="0"/>
  </r>
  <r>
    <n v="239"/>
    <d v="2024-08-26T00:00:00"/>
    <n v="2024"/>
    <x v="7"/>
    <x v="26"/>
    <n v="1246"/>
    <n v="701"/>
    <n v="361"/>
    <n v="711"/>
    <n v="174"/>
    <n v="224"/>
    <n v="337"/>
    <n v="140"/>
    <n v="316"/>
    <n v="100"/>
    <n v="108"/>
    <n v="100"/>
    <n v="30"/>
    <n v="236"/>
    <n v="137"/>
    <n v="56"/>
    <n v="66"/>
    <n v="97"/>
    <n v="49"/>
    <n v="7"/>
    <n v="21"/>
    <n v="21"/>
    <n v="50"/>
    <n v="56"/>
    <n v="7"/>
    <n v="0"/>
    <n v="28"/>
    <n v="21"/>
    <n v="0"/>
    <n v="14"/>
    <n v="21"/>
    <n v="14"/>
    <n v="14"/>
    <n v="35"/>
    <n v="21"/>
    <n v="7"/>
    <n v="21"/>
    <n v="7"/>
    <n v="21"/>
    <n v="7"/>
    <n v="49"/>
    <n v="21"/>
    <n v="56"/>
    <n v="35"/>
    <n v="7"/>
    <n v="49"/>
    <n v="28"/>
    <n v="14"/>
    <n v="0"/>
  </r>
  <r>
    <n v="240"/>
    <d v="2024-08-27T00:00:00"/>
    <n v="2024"/>
    <x v="7"/>
    <x v="27"/>
    <n v="1261"/>
    <n v="676"/>
    <n v="403"/>
    <n v="606"/>
    <n v="252"/>
    <n v="155"/>
    <n v="420"/>
    <n v="101"/>
    <n v="297"/>
    <n v="195"/>
    <n v="70"/>
    <n v="39"/>
    <n v="15"/>
    <n v="196"/>
    <n v="162"/>
    <n v="71"/>
    <n v="47"/>
    <n v="169"/>
    <n v="54"/>
    <n v="13"/>
    <n v="40"/>
    <n v="20"/>
    <n v="51"/>
    <n v="54"/>
    <n v="20"/>
    <n v="20"/>
    <n v="20"/>
    <n v="6"/>
    <n v="6"/>
    <n v="20"/>
    <n v="0"/>
    <n v="13"/>
    <n v="0"/>
    <n v="54"/>
    <n v="40"/>
    <n v="13"/>
    <n v="6"/>
    <n v="0"/>
    <n v="13"/>
    <n v="27"/>
    <n v="54"/>
    <n v="20"/>
    <n v="54"/>
    <n v="20"/>
    <n v="6"/>
    <n v="13"/>
    <n v="6"/>
    <n v="13"/>
    <n v="0"/>
  </r>
  <r>
    <n v="241"/>
    <d v="2024-08-28T00:00:00"/>
    <n v="2024"/>
    <x v="7"/>
    <x v="28"/>
    <n v="1270"/>
    <n v="671"/>
    <n v="571"/>
    <n v="572"/>
    <n v="127"/>
    <n v="308"/>
    <n v="236"/>
    <n v="127"/>
    <n v="425"/>
    <n v="141"/>
    <n v="110"/>
    <n v="39"/>
    <n v="39"/>
    <n v="241"/>
    <n v="91"/>
    <n v="53"/>
    <n v="57"/>
    <n v="74"/>
    <n v="93"/>
    <n v="0"/>
    <n v="40"/>
    <n v="6"/>
    <n v="67"/>
    <n v="60"/>
    <n v="6"/>
    <n v="20"/>
    <n v="40"/>
    <n v="20"/>
    <n v="6"/>
    <n v="26"/>
    <n v="13"/>
    <n v="13"/>
    <n v="20"/>
    <n v="46"/>
    <n v="20"/>
    <n v="26"/>
    <n v="13"/>
    <n v="0"/>
    <n v="26"/>
    <n v="26"/>
    <n v="0"/>
    <n v="0"/>
    <n v="0"/>
    <n v="12"/>
    <n v="6"/>
    <n v="26"/>
    <n v="20"/>
    <n v="20"/>
    <n v="0"/>
  </r>
  <r>
    <n v="242"/>
    <d v="2024-08-29T00:00:00"/>
    <n v="2024"/>
    <x v="7"/>
    <x v="29"/>
    <n v="1274"/>
    <n v="672"/>
    <n v="267"/>
    <n v="944"/>
    <n v="63"/>
    <n v="349"/>
    <n v="276"/>
    <n v="47"/>
    <n v="363"/>
    <n v="78"/>
    <n v="110"/>
    <n v="47"/>
    <n v="23"/>
    <n v="198"/>
    <n v="33"/>
    <n v="62"/>
    <n v="53"/>
    <n v="307"/>
    <n v="47"/>
    <n v="0"/>
    <n v="47"/>
    <n v="13"/>
    <n v="73"/>
    <n v="40"/>
    <n v="6"/>
    <n v="20"/>
    <n v="40"/>
    <n v="6"/>
    <n v="0"/>
    <n v="13"/>
    <n v="13"/>
    <n v="6"/>
    <n v="20"/>
    <n v="47"/>
    <n v="20"/>
    <n v="13"/>
    <n v="6"/>
    <n v="6"/>
    <n v="26"/>
    <n v="26"/>
    <n v="47"/>
    <n v="6"/>
    <n v="40"/>
    <n v="26"/>
    <n v="0"/>
    <n v="20"/>
    <n v="13"/>
    <n v="26"/>
    <n v="6"/>
  </r>
  <r>
    <n v="243"/>
    <d v="2024-08-30T00:00:00"/>
    <n v="2024"/>
    <x v="7"/>
    <x v="30"/>
    <n v="1275"/>
    <n v="685"/>
    <n v="459"/>
    <n v="600"/>
    <n v="216"/>
    <n v="226"/>
    <n v="364"/>
    <n v="95"/>
    <n v="337"/>
    <n v="245"/>
    <n v="118"/>
    <n v="102"/>
    <n v="39"/>
    <n v="203"/>
    <n v="130"/>
    <n v="48"/>
    <n v="53"/>
    <n v="0"/>
    <n v="47"/>
    <n v="6"/>
    <n v="41"/>
    <n v="0"/>
    <n v="36"/>
    <n v="61"/>
    <n v="6"/>
    <n v="6"/>
    <n v="27"/>
    <n v="20"/>
    <n v="0"/>
    <n v="27"/>
    <n v="20"/>
    <n v="0"/>
    <n v="13"/>
    <n v="54"/>
    <n v="20"/>
    <n v="34"/>
    <n v="6"/>
    <n v="6"/>
    <n v="20"/>
    <n v="6"/>
    <n v="75"/>
    <n v="20"/>
    <n v="47"/>
    <n v="20"/>
    <n v="0"/>
    <n v="13"/>
    <n v="27"/>
    <n v="27"/>
    <n v="0"/>
  </r>
  <r>
    <n v="244"/>
    <d v="2024-08-31T00:00:00"/>
    <n v="2024"/>
    <x v="7"/>
    <x v="31"/>
    <n v="1271"/>
    <n v="706"/>
    <n v="317"/>
    <n v="815"/>
    <n v="139"/>
    <n v="367"/>
    <n v="290"/>
    <n v="49"/>
    <n v="338"/>
    <n v="55"/>
    <n v="70"/>
    <n v="86"/>
    <n v="78"/>
    <n v="193"/>
    <n v="48"/>
    <n v="72"/>
    <n v="67"/>
    <n v="264"/>
    <n v="70"/>
    <n v="21"/>
    <n v="35"/>
    <n v="14"/>
    <n v="70"/>
    <n v="56"/>
    <n v="0"/>
    <n v="7"/>
    <n v="35"/>
    <n v="0"/>
    <n v="0"/>
    <n v="35"/>
    <n v="7"/>
    <n v="14"/>
    <n v="0"/>
    <n v="56"/>
    <n v="28"/>
    <n v="21"/>
    <n v="14"/>
    <n v="7"/>
    <n v="14"/>
    <n v="14"/>
    <n v="77"/>
    <n v="7"/>
    <n v="42"/>
    <n v="21"/>
    <n v="0"/>
    <n v="14"/>
    <n v="7"/>
    <n v="7"/>
    <n v="13"/>
  </r>
  <r>
    <n v="245"/>
    <d v="2024-09-01T00:00:00"/>
    <n v="2024"/>
    <x v="8"/>
    <x v="1"/>
    <n v="1258"/>
    <n v="842"/>
    <n v="490"/>
    <n v="504"/>
    <n v="264"/>
    <n v="328"/>
    <n v="380"/>
    <n v="134"/>
    <n v="272"/>
    <n v="132"/>
    <n v="116"/>
    <n v="93"/>
    <n v="23"/>
    <n v="224"/>
    <n v="152"/>
    <n v="62"/>
    <n v="57"/>
    <n v="127"/>
    <n v="42"/>
    <n v="16"/>
    <n v="42"/>
    <n v="8"/>
    <n v="67"/>
    <n v="42"/>
    <n v="16"/>
    <n v="16"/>
    <n v="16"/>
    <n v="16"/>
    <n v="8"/>
    <n v="42"/>
    <n v="16"/>
    <n v="0"/>
    <n v="25"/>
    <n v="75"/>
    <n v="50"/>
    <n v="8"/>
    <n v="8"/>
    <n v="8"/>
    <n v="0"/>
    <n v="16"/>
    <n v="75"/>
    <n v="25"/>
    <n v="25"/>
    <n v="25"/>
    <n v="8"/>
    <n v="33"/>
    <n v="0"/>
    <n v="33"/>
    <n v="81"/>
  </r>
  <r>
    <n v="246"/>
    <d v="2024-09-02T00:00:00"/>
    <n v="2024"/>
    <x v="8"/>
    <x v="2"/>
    <n v="1242"/>
    <n v="879"/>
    <n v="521"/>
    <n v="423"/>
    <n v="298"/>
    <n v="246"/>
    <n v="423"/>
    <n v="210"/>
    <n v="331"/>
    <n v="238"/>
    <n v="61"/>
    <n v="92"/>
    <n v="69"/>
    <n v="231"/>
    <n v="94"/>
    <n v="56"/>
    <n v="70"/>
    <n v="0"/>
    <n v="105"/>
    <n v="17"/>
    <n v="26"/>
    <n v="17"/>
    <n v="118"/>
    <n v="61"/>
    <n v="26"/>
    <n v="8"/>
    <n v="35"/>
    <n v="8"/>
    <n v="8"/>
    <n v="26"/>
    <n v="17"/>
    <n v="17"/>
    <n v="0"/>
    <n v="43"/>
    <n v="43"/>
    <n v="26"/>
    <n v="26"/>
    <n v="0"/>
    <n v="17"/>
    <n v="35"/>
    <n v="79"/>
    <n v="26"/>
    <n v="26"/>
    <n v="17"/>
    <n v="0"/>
    <n v="26"/>
    <n v="0"/>
    <n v="26"/>
    <n v="0"/>
  </r>
  <r>
    <n v="247"/>
    <d v="2024-09-03T00:00:00"/>
    <n v="2024"/>
    <x v="8"/>
    <x v="3"/>
    <n v="1213"/>
    <n v="899"/>
    <n v="254"/>
    <n v="729"/>
    <n v="230"/>
    <n v="251"/>
    <n v="550"/>
    <n v="98"/>
    <n v="320"/>
    <n v="248"/>
    <n v="105"/>
    <n v="97"/>
    <n v="22"/>
    <n v="230"/>
    <n v="82"/>
    <n v="50"/>
    <n v="59"/>
    <n v="0"/>
    <n v="71"/>
    <n v="26"/>
    <n v="62"/>
    <n v="26"/>
    <n v="89"/>
    <n v="44"/>
    <n v="0"/>
    <n v="8"/>
    <n v="44"/>
    <n v="8"/>
    <n v="0"/>
    <n v="8"/>
    <n v="17"/>
    <n v="26"/>
    <n v="26"/>
    <n v="44"/>
    <n v="53"/>
    <n v="17"/>
    <n v="0"/>
    <n v="0"/>
    <n v="35"/>
    <n v="17"/>
    <n v="71"/>
    <n v="8"/>
    <n v="35"/>
    <n v="8"/>
    <n v="0"/>
    <n v="26"/>
    <n v="26"/>
    <n v="0"/>
    <n v="104"/>
  </r>
  <r>
    <n v="248"/>
    <d v="2024-09-04T00:00:00"/>
    <n v="2024"/>
    <x v="8"/>
    <x v="4"/>
    <n v="1189"/>
    <n v="906"/>
    <n v="404"/>
    <n v="595"/>
    <n v="190"/>
    <n v="416"/>
    <n v="400"/>
    <n v="90"/>
    <n v="250"/>
    <n v="213"/>
    <n v="58"/>
    <n v="73"/>
    <n v="14"/>
    <n v="198"/>
    <n v="103"/>
    <n v="31"/>
    <n v="63"/>
    <n v="186"/>
    <n v="36"/>
    <n v="18"/>
    <n v="45"/>
    <n v="9"/>
    <n v="144"/>
    <n v="45"/>
    <n v="18"/>
    <n v="27"/>
    <n v="27"/>
    <n v="18"/>
    <n v="9"/>
    <n v="36"/>
    <n v="18"/>
    <n v="27"/>
    <n v="27"/>
    <n v="45"/>
    <n v="45"/>
    <n v="27"/>
    <n v="0"/>
    <n v="0"/>
    <n v="9"/>
    <n v="9"/>
    <n v="81"/>
    <n v="9"/>
    <n v="54"/>
    <n v="18"/>
    <n v="9"/>
    <n v="18"/>
    <n v="18"/>
    <n v="0"/>
    <n v="60"/>
  </r>
  <r>
    <n v="249"/>
    <d v="2024-09-05T00:00:00"/>
    <n v="2024"/>
    <x v="8"/>
    <x v="5"/>
    <n v="1169"/>
    <n v="905"/>
    <n v="514"/>
    <n v="480"/>
    <n v="175"/>
    <n v="199"/>
    <n v="634"/>
    <n v="72"/>
    <n v="282"/>
    <n v="173"/>
    <n v="57"/>
    <n v="50"/>
    <n v="43"/>
    <n v="235"/>
    <n v="119"/>
    <n v="57"/>
    <n v="22"/>
    <n v="131"/>
    <n v="90"/>
    <n v="9"/>
    <n v="63"/>
    <n v="18"/>
    <n v="68"/>
    <n v="81"/>
    <n v="27"/>
    <n v="9"/>
    <n v="36"/>
    <n v="0"/>
    <n v="9"/>
    <n v="27"/>
    <n v="27"/>
    <n v="0"/>
    <n v="9"/>
    <n v="81"/>
    <n v="45"/>
    <n v="27"/>
    <n v="18"/>
    <n v="0"/>
    <n v="0"/>
    <n v="27"/>
    <n v="81"/>
    <n v="9"/>
    <n v="45"/>
    <n v="18"/>
    <n v="9"/>
    <n v="18"/>
    <n v="18"/>
    <n v="36"/>
    <n v="0"/>
  </r>
  <r>
    <n v="250"/>
    <d v="2024-09-06T00:00:00"/>
    <n v="2024"/>
    <x v="8"/>
    <x v="6"/>
    <n v="1156"/>
    <n v="895"/>
    <n v="254"/>
    <n v="845"/>
    <n v="57"/>
    <n v="474"/>
    <n v="269"/>
    <n v="152"/>
    <n v="293"/>
    <n v="186"/>
    <n v="107"/>
    <n v="35"/>
    <n v="64"/>
    <n v="228"/>
    <n v="83"/>
    <n v="57"/>
    <n v="48"/>
    <n v="55"/>
    <n v="116"/>
    <n v="26"/>
    <n v="62"/>
    <n v="8"/>
    <n v="125"/>
    <n v="53"/>
    <n v="17"/>
    <n v="0"/>
    <n v="53"/>
    <n v="17"/>
    <n v="0"/>
    <n v="8"/>
    <n v="8"/>
    <n v="0"/>
    <n v="0"/>
    <n v="44"/>
    <n v="17"/>
    <n v="35"/>
    <n v="0"/>
    <n v="0"/>
    <n v="26"/>
    <n v="8"/>
    <n v="71"/>
    <n v="8"/>
    <n v="35"/>
    <n v="35"/>
    <n v="0"/>
    <n v="8"/>
    <n v="17"/>
    <n v="8"/>
    <n v="90"/>
  </r>
  <r>
    <n v="251"/>
    <d v="2024-09-07T00:00:00"/>
    <n v="2024"/>
    <x v="8"/>
    <x v="7"/>
    <n v="1152"/>
    <n v="879"/>
    <n v="311"/>
    <n v="565"/>
    <n v="276"/>
    <n v="430"/>
    <n v="309"/>
    <n v="140"/>
    <n v="285"/>
    <n v="92"/>
    <n v="85"/>
    <n v="35"/>
    <n v="35"/>
    <n v="192"/>
    <n v="109"/>
    <n v="48"/>
    <n v="65"/>
    <n v="206"/>
    <n v="123"/>
    <n v="26"/>
    <n v="26"/>
    <n v="0"/>
    <n v="22"/>
    <n v="43"/>
    <n v="17"/>
    <n v="26"/>
    <n v="26"/>
    <n v="17"/>
    <n v="0"/>
    <n v="26"/>
    <n v="17"/>
    <n v="17"/>
    <n v="17"/>
    <n v="79"/>
    <n v="26"/>
    <n v="43"/>
    <n v="8"/>
    <n v="8"/>
    <n v="26"/>
    <n v="26"/>
    <n v="79"/>
    <n v="8"/>
    <n v="79"/>
    <n v="35"/>
    <n v="8"/>
    <n v="43"/>
    <n v="0"/>
    <n v="8"/>
    <n v="0"/>
  </r>
  <r>
    <n v="252"/>
    <d v="2024-09-08T00:00:00"/>
    <n v="2024"/>
    <x v="8"/>
    <x v="8"/>
    <n v="1151"/>
    <n v="853"/>
    <n v="230"/>
    <n v="818"/>
    <n v="103"/>
    <n v="392"/>
    <n v="342"/>
    <n v="119"/>
    <n v="392"/>
    <n v="121"/>
    <n v="107"/>
    <n v="57"/>
    <n v="49"/>
    <n v="170"/>
    <n v="48"/>
    <n v="52"/>
    <n v="30"/>
    <n v="125"/>
    <n v="59"/>
    <n v="25"/>
    <n v="59"/>
    <n v="17"/>
    <n v="68"/>
    <n v="59"/>
    <n v="8"/>
    <n v="8"/>
    <n v="17"/>
    <n v="0"/>
    <n v="8"/>
    <n v="8"/>
    <n v="8"/>
    <n v="25"/>
    <n v="0"/>
    <n v="51"/>
    <n v="17"/>
    <n v="34"/>
    <n v="8"/>
    <n v="0"/>
    <n v="8"/>
    <n v="8"/>
    <n v="93"/>
    <n v="8"/>
    <n v="68"/>
    <n v="17"/>
    <n v="0"/>
    <n v="17"/>
    <n v="34"/>
    <n v="25"/>
    <n v="96"/>
  </r>
  <r>
    <n v="253"/>
    <d v="2024-09-09T00:00:00"/>
    <n v="2024"/>
    <x v="8"/>
    <x v="9"/>
    <n v="1162"/>
    <n v="822"/>
    <n v="418"/>
    <n v="547"/>
    <n v="197"/>
    <n v="337"/>
    <n v="412"/>
    <n v="73"/>
    <n v="331"/>
    <n v="36"/>
    <n v="64"/>
    <n v="93"/>
    <n v="43"/>
    <n v="194"/>
    <n v="101"/>
    <n v="44"/>
    <n v="26"/>
    <n v="230"/>
    <n v="90"/>
    <n v="24"/>
    <n v="24"/>
    <n v="24"/>
    <n v="73"/>
    <n v="65"/>
    <n v="0"/>
    <n v="16"/>
    <n v="16"/>
    <n v="24"/>
    <n v="0"/>
    <n v="32"/>
    <n v="0"/>
    <n v="0"/>
    <n v="8"/>
    <n v="82"/>
    <n v="32"/>
    <n v="8"/>
    <n v="8"/>
    <n v="8"/>
    <n v="8"/>
    <n v="16"/>
    <n v="90"/>
    <n v="16"/>
    <n v="41"/>
    <n v="24"/>
    <n v="8"/>
    <n v="16"/>
    <n v="24"/>
    <n v="24"/>
    <n v="21"/>
  </r>
  <r>
    <n v="254"/>
    <d v="2024-09-10T00:00:00"/>
    <n v="2024"/>
    <x v="8"/>
    <x v="10"/>
    <n v="1189"/>
    <n v="789"/>
    <n v="273"/>
    <n v="702"/>
    <n v="214"/>
    <n v="276"/>
    <n v="379"/>
    <n v="134"/>
    <n v="250"/>
    <n v="176"/>
    <n v="73"/>
    <n v="58"/>
    <n v="58"/>
    <n v="221"/>
    <n v="103"/>
    <n v="36"/>
    <n v="36"/>
    <n v="178"/>
    <n v="47"/>
    <n v="15"/>
    <n v="39"/>
    <n v="0"/>
    <n v="102"/>
    <n v="55"/>
    <n v="7"/>
    <n v="7"/>
    <n v="23"/>
    <n v="0"/>
    <n v="7"/>
    <n v="7"/>
    <n v="15"/>
    <n v="0"/>
    <n v="23"/>
    <n v="55"/>
    <n v="15"/>
    <n v="23"/>
    <n v="0"/>
    <n v="7"/>
    <n v="15"/>
    <n v="15"/>
    <n v="63"/>
    <n v="7"/>
    <n v="39"/>
    <n v="39"/>
    <n v="7"/>
    <n v="47"/>
    <n v="7"/>
    <n v="31"/>
    <n v="72"/>
  </r>
  <r>
    <n v="255"/>
    <d v="2024-09-11T00:00:00"/>
    <n v="2024"/>
    <x v="8"/>
    <x v="11"/>
    <n v="1210"/>
    <n v="753"/>
    <n v="447"/>
    <n v="521"/>
    <n v="242"/>
    <n v="173"/>
    <n v="407"/>
    <n v="173"/>
    <n v="307"/>
    <n v="262"/>
    <n v="67"/>
    <n v="112"/>
    <n v="67"/>
    <n v="156"/>
    <n v="110"/>
    <n v="41"/>
    <n v="36"/>
    <n v="52"/>
    <n v="60"/>
    <n v="0"/>
    <n v="45"/>
    <n v="22"/>
    <n v="56"/>
    <n v="45"/>
    <n v="7"/>
    <n v="0"/>
    <n v="37"/>
    <n v="7"/>
    <n v="7"/>
    <n v="15"/>
    <n v="0"/>
    <n v="7"/>
    <n v="22"/>
    <n v="60"/>
    <n v="37"/>
    <n v="37"/>
    <n v="7"/>
    <n v="0"/>
    <n v="30"/>
    <n v="15"/>
    <n v="82"/>
    <n v="7"/>
    <n v="52"/>
    <n v="30"/>
    <n v="7"/>
    <n v="7"/>
    <n v="30"/>
    <n v="22"/>
    <n v="0"/>
  </r>
  <r>
    <n v="256"/>
    <d v="2024-09-12T00:00:00"/>
    <n v="2024"/>
    <x v="8"/>
    <x v="12"/>
    <n v="1216"/>
    <n v="731"/>
    <n v="279"/>
    <n v="694"/>
    <n v="243"/>
    <n v="285"/>
    <n v="322"/>
    <n v="124"/>
    <n v="354"/>
    <n v="135"/>
    <n v="98"/>
    <n v="82"/>
    <n v="52"/>
    <n v="244"/>
    <n v="32"/>
    <n v="64"/>
    <n v="69"/>
    <n v="86"/>
    <n v="65"/>
    <n v="21"/>
    <n v="43"/>
    <n v="0"/>
    <n v="56"/>
    <n v="43"/>
    <n v="7"/>
    <n v="0"/>
    <n v="43"/>
    <n v="7"/>
    <n v="0"/>
    <n v="36"/>
    <n v="7"/>
    <n v="14"/>
    <n v="14"/>
    <n v="73"/>
    <n v="21"/>
    <n v="29"/>
    <n v="0"/>
    <n v="0"/>
    <n v="29"/>
    <n v="29"/>
    <n v="73"/>
    <n v="21"/>
    <n v="51"/>
    <n v="21"/>
    <n v="0"/>
    <n v="14"/>
    <n v="0"/>
    <n v="14"/>
    <n v="0"/>
  </r>
  <r>
    <n v="257"/>
    <d v="2024-09-13T00:00:00"/>
    <n v="2024"/>
    <x v="8"/>
    <x v="13"/>
    <n v="1212"/>
    <n v="718"/>
    <n v="303"/>
    <n v="837"/>
    <n v="72"/>
    <n v="150"/>
    <n v="389"/>
    <n v="179"/>
    <n v="383"/>
    <n v="210"/>
    <n v="67"/>
    <n v="60"/>
    <n v="67"/>
    <n v="225"/>
    <n v="41"/>
    <n v="69"/>
    <n v="64"/>
    <n v="26"/>
    <n v="93"/>
    <n v="0"/>
    <n v="43"/>
    <n v="0"/>
    <n v="74"/>
    <n v="43"/>
    <n v="14"/>
    <n v="7"/>
    <n v="21"/>
    <n v="14"/>
    <n v="7"/>
    <n v="21"/>
    <n v="0"/>
    <n v="7"/>
    <n v="21"/>
    <n v="71"/>
    <n v="35"/>
    <n v="28"/>
    <n v="7"/>
    <n v="0"/>
    <n v="14"/>
    <n v="21"/>
    <n v="57"/>
    <n v="7"/>
    <n v="57"/>
    <n v="7"/>
    <n v="7"/>
    <n v="14"/>
    <n v="14"/>
    <n v="14"/>
    <n v="0"/>
  </r>
  <r>
    <n v="258"/>
    <d v="2024-09-14T00:00:00"/>
    <n v="2024"/>
    <x v="8"/>
    <x v="14"/>
    <n v="1197"/>
    <n v="714"/>
    <n v="335"/>
    <n v="683"/>
    <n v="179"/>
    <n v="171"/>
    <n v="501"/>
    <n v="42"/>
    <n v="371"/>
    <n v="215"/>
    <n v="81"/>
    <n v="51"/>
    <n v="37"/>
    <n v="209"/>
    <n v="109"/>
    <n v="63"/>
    <n v="50"/>
    <n v="11"/>
    <n v="64"/>
    <n v="0"/>
    <n v="21"/>
    <n v="21"/>
    <n v="114"/>
    <n v="57"/>
    <n v="14"/>
    <n v="21"/>
    <n v="42"/>
    <n v="7"/>
    <n v="0"/>
    <n v="21"/>
    <n v="14"/>
    <n v="0"/>
    <n v="7"/>
    <n v="42"/>
    <n v="14"/>
    <n v="14"/>
    <n v="7"/>
    <n v="0"/>
    <n v="7"/>
    <n v="28"/>
    <n v="57"/>
    <n v="14"/>
    <n v="49"/>
    <n v="21"/>
    <n v="7"/>
    <n v="7"/>
    <n v="21"/>
    <n v="0"/>
    <n v="23"/>
  </r>
  <r>
    <n v="259"/>
    <d v="2024-09-15T00:00:00"/>
    <n v="2024"/>
    <x v="8"/>
    <x v="15"/>
    <n v="1171"/>
    <n v="717"/>
    <n v="597"/>
    <n v="329"/>
    <n v="245"/>
    <n v="308"/>
    <n v="230"/>
    <n v="179"/>
    <n v="268"/>
    <n v="196"/>
    <n v="58"/>
    <n v="58"/>
    <n v="14"/>
    <n v="222"/>
    <n v="57"/>
    <n v="48"/>
    <n v="66"/>
    <n v="184"/>
    <n v="35"/>
    <n v="21"/>
    <n v="21"/>
    <n v="7"/>
    <n v="78"/>
    <n v="64"/>
    <n v="14"/>
    <n v="7"/>
    <n v="28"/>
    <n v="14"/>
    <n v="0"/>
    <n v="7"/>
    <n v="14"/>
    <n v="7"/>
    <n v="0"/>
    <n v="64"/>
    <n v="7"/>
    <n v="28"/>
    <n v="21"/>
    <n v="0"/>
    <n v="28"/>
    <n v="28"/>
    <n v="71"/>
    <n v="7"/>
    <n v="21"/>
    <n v="35"/>
    <n v="7"/>
    <n v="7"/>
    <n v="21"/>
    <n v="0"/>
    <n v="55"/>
  </r>
  <r>
    <n v="260"/>
    <d v="2024-09-16T00:00:00"/>
    <n v="2024"/>
    <x v="8"/>
    <x v="16"/>
    <n v="1153"/>
    <n v="725"/>
    <n v="495"/>
    <n v="416"/>
    <n v="242"/>
    <n v="340"/>
    <n v="313"/>
    <n v="72"/>
    <n v="378"/>
    <n v="185"/>
    <n v="78"/>
    <n v="107"/>
    <n v="21"/>
    <n v="205"/>
    <n v="39"/>
    <n v="35"/>
    <n v="35"/>
    <n v="70"/>
    <n v="43"/>
    <n v="21"/>
    <n v="36"/>
    <n v="21"/>
    <n v="87"/>
    <n v="36"/>
    <n v="14"/>
    <n v="7"/>
    <n v="14"/>
    <n v="7"/>
    <n v="7"/>
    <n v="7"/>
    <n v="0"/>
    <n v="21"/>
    <n v="14"/>
    <n v="50"/>
    <n v="7"/>
    <n v="7"/>
    <n v="21"/>
    <n v="0"/>
    <n v="29"/>
    <n v="29"/>
    <n v="58"/>
    <n v="7"/>
    <n v="21"/>
    <n v="14"/>
    <n v="7"/>
    <n v="50"/>
    <n v="0"/>
    <n v="29"/>
    <n v="61"/>
  </r>
  <r>
    <n v="261"/>
    <d v="2024-09-17T00:00:00"/>
    <n v="2024"/>
    <x v="8"/>
    <x v="17"/>
    <n v="1150"/>
    <n v="738"/>
    <n v="356"/>
    <n v="622"/>
    <n v="172"/>
    <n v="177"/>
    <n v="480"/>
    <n v="81"/>
    <n v="392"/>
    <n v="163"/>
    <n v="49"/>
    <n v="35"/>
    <n v="21"/>
    <n v="192"/>
    <n v="61"/>
    <n v="56"/>
    <n v="48"/>
    <n v="133"/>
    <n v="73"/>
    <n v="0"/>
    <n v="29"/>
    <n v="14"/>
    <n v="81"/>
    <n v="59"/>
    <n v="22"/>
    <n v="22"/>
    <n v="44"/>
    <n v="7"/>
    <n v="7"/>
    <n v="29"/>
    <n v="7"/>
    <n v="7"/>
    <n v="7"/>
    <n v="29"/>
    <n v="14"/>
    <n v="7"/>
    <n v="22"/>
    <n v="7"/>
    <n v="7"/>
    <n v="29"/>
    <n v="59"/>
    <n v="14"/>
    <n v="66"/>
    <n v="14"/>
    <n v="0"/>
    <n v="29"/>
    <n v="0"/>
    <n v="0"/>
    <n v="33"/>
  </r>
  <r>
    <n v="262"/>
    <d v="2024-09-18T00:00:00"/>
    <n v="2024"/>
    <x v="8"/>
    <x v="18"/>
    <n v="1157"/>
    <n v="760"/>
    <n v="578"/>
    <n v="418"/>
    <n v="161"/>
    <n v="182"/>
    <n v="426"/>
    <n v="152"/>
    <n v="380"/>
    <n v="193"/>
    <n v="86"/>
    <n v="50"/>
    <n v="35"/>
    <n v="167"/>
    <n v="30"/>
    <n v="39"/>
    <n v="30"/>
    <n v="147"/>
    <n v="30"/>
    <n v="15"/>
    <n v="30"/>
    <n v="0"/>
    <n v="114"/>
    <n v="60"/>
    <n v="7"/>
    <n v="0"/>
    <n v="30"/>
    <n v="0"/>
    <n v="0"/>
    <n v="30"/>
    <n v="0"/>
    <n v="15"/>
    <n v="7"/>
    <n v="60"/>
    <n v="30"/>
    <n v="38"/>
    <n v="7"/>
    <n v="0"/>
    <n v="22"/>
    <n v="15"/>
    <n v="83"/>
    <n v="22"/>
    <n v="38"/>
    <n v="22"/>
    <n v="0"/>
    <n v="15"/>
    <n v="15"/>
    <n v="22"/>
    <n v="33"/>
  </r>
  <r>
    <n v="263"/>
    <d v="2024-09-19T00:00:00"/>
    <n v="2024"/>
    <x v="8"/>
    <x v="19"/>
    <n v="1182"/>
    <n v="782"/>
    <n v="425"/>
    <n v="616"/>
    <n v="141"/>
    <n v="172"/>
    <n v="540"/>
    <n v="70"/>
    <n v="381"/>
    <n v="161"/>
    <n v="102"/>
    <n v="43"/>
    <n v="36"/>
    <n v="170"/>
    <n v="76"/>
    <n v="58"/>
    <n v="44"/>
    <n v="111"/>
    <n v="78"/>
    <n v="15"/>
    <n v="31"/>
    <n v="15"/>
    <n v="62"/>
    <n v="54"/>
    <n v="7"/>
    <n v="15"/>
    <n v="46"/>
    <n v="15"/>
    <n v="0"/>
    <n v="31"/>
    <n v="7"/>
    <n v="15"/>
    <n v="7"/>
    <n v="70"/>
    <n v="39"/>
    <n v="31"/>
    <n v="15"/>
    <n v="7"/>
    <n v="31"/>
    <n v="31"/>
    <n v="0"/>
    <n v="7"/>
    <n v="47"/>
    <n v="7"/>
    <n v="7"/>
    <n v="54"/>
    <n v="31"/>
    <n v="7"/>
    <n v="0"/>
  </r>
  <r>
    <n v="264"/>
    <d v="2024-09-20T00:00:00"/>
    <n v="2024"/>
    <x v="8"/>
    <x v="20"/>
    <n v="1193"/>
    <n v="816"/>
    <n v="274"/>
    <n v="836"/>
    <n v="83"/>
    <n v="228"/>
    <n v="458"/>
    <n v="130"/>
    <n v="370"/>
    <n v="229"/>
    <n v="51"/>
    <n v="88"/>
    <n v="44"/>
    <n v="217"/>
    <n v="77"/>
    <n v="54"/>
    <n v="63"/>
    <n v="0"/>
    <n v="89"/>
    <n v="0"/>
    <n v="40"/>
    <n v="0"/>
    <n v="52"/>
    <n v="40"/>
    <n v="0"/>
    <n v="24"/>
    <n v="40"/>
    <n v="16"/>
    <n v="0"/>
    <n v="24"/>
    <n v="16"/>
    <n v="24"/>
    <n v="24"/>
    <n v="57"/>
    <n v="40"/>
    <n v="40"/>
    <n v="24"/>
    <n v="0"/>
    <n v="8"/>
    <n v="24"/>
    <n v="57"/>
    <n v="16"/>
    <n v="65"/>
    <n v="16"/>
    <n v="0"/>
    <n v="48"/>
    <n v="16"/>
    <n v="16"/>
    <n v="0"/>
  </r>
  <r>
    <n v="265"/>
    <d v="2024-09-21T00:00:00"/>
    <n v="2024"/>
    <x v="8"/>
    <x v="21"/>
    <n v="1192"/>
    <n v="851"/>
    <n v="596"/>
    <n v="346"/>
    <n v="250"/>
    <n v="348"/>
    <n v="299"/>
    <n v="204"/>
    <n v="295"/>
    <n v="184"/>
    <n v="96"/>
    <n v="73"/>
    <n v="36"/>
    <n v="226"/>
    <n v="144"/>
    <n v="54"/>
    <n v="31"/>
    <n v="53"/>
    <n v="34"/>
    <n v="8"/>
    <n v="25"/>
    <n v="25"/>
    <n v="67"/>
    <n v="76"/>
    <n v="17"/>
    <n v="0"/>
    <n v="51"/>
    <n v="17"/>
    <n v="0"/>
    <n v="34"/>
    <n v="0"/>
    <n v="8"/>
    <n v="17"/>
    <n v="76"/>
    <n v="34"/>
    <n v="42"/>
    <n v="17"/>
    <n v="0"/>
    <n v="0"/>
    <n v="8"/>
    <n v="85"/>
    <n v="8"/>
    <n v="51"/>
    <n v="42"/>
    <n v="8"/>
    <n v="51"/>
    <n v="25"/>
    <n v="25"/>
    <n v="0"/>
  </r>
  <r>
    <n v="266"/>
    <d v="2024-09-22T00:00:00"/>
    <n v="2024"/>
    <x v="8"/>
    <x v="22"/>
    <n v="1175"/>
    <n v="885"/>
    <n v="470"/>
    <n v="541"/>
    <n v="164"/>
    <n v="389"/>
    <n v="337"/>
    <n v="159"/>
    <n v="342"/>
    <n v="101"/>
    <n v="50"/>
    <n v="94"/>
    <n v="21"/>
    <n v="169"/>
    <n v="75"/>
    <n v="44"/>
    <n v="53"/>
    <n v="226"/>
    <n v="70"/>
    <n v="17"/>
    <n v="26"/>
    <n v="17"/>
    <n v="88"/>
    <n v="70"/>
    <n v="26"/>
    <n v="26"/>
    <n v="17"/>
    <n v="0"/>
    <n v="8"/>
    <n v="26"/>
    <n v="17"/>
    <n v="0"/>
    <n v="0"/>
    <n v="53"/>
    <n v="17"/>
    <n v="8"/>
    <n v="17"/>
    <n v="8"/>
    <n v="0"/>
    <n v="35"/>
    <n v="97"/>
    <n v="17"/>
    <n v="79"/>
    <n v="8"/>
    <n v="0"/>
    <n v="61"/>
    <n v="17"/>
    <n v="35"/>
    <n v="25"/>
  </r>
  <r>
    <n v="267"/>
    <d v="2024-09-23T00:00:00"/>
    <n v="2024"/>
    <x v="8"/>
    <x v="23"/>
    <n v="1149"/>
    <n v="913"/>
    <n v="310"/>
    <n v="782"/>
    <n v="57"/>
    <n v="319"/>
    <n v="439"/>
    <n v="155"/>
    <n v="263"/>
    <n v="85"/>
    <n v="71"/>
    <n v="85"/>
    <n v="42"/>
    <n v="218"/>
    <n v="148"/>
    <n v="39"/>
    <n v="52"/>
    <n v="146"/>
    <n v="82"/>
    <n v="27"/>
    <n v="54"/>
    <n v="9"/>
    <n v="127"/>
    <n v="54"/>
    <n v="9"/>
    <n v="9"/>
    <n v="54"/>
    <n v="0"/>
    <n v="9"/>
    <n v="18"/>
    <n v="0"/>
    <n v="18"/>
    <n v="27"/>
    <n v="36"/>
    <n v="9"/>
    <n v="18"/>
    <n v="18"/>
    <n v="9"/>
    <n v="27"/>
    <n v="18"/>
    <n v="73"/>
    <n v="9"/>
    <n v="63"/>
    <n v="18"/>
    <n v="0"/>
    <n v="27"/>
    <n v="9"/>
    <n v="36"/>
    <n v="46"/>
  </r>
  <r>
    <n v="268"/>
    <d v="2024-09-24T00:00:00"/>
    <n v="2024"/>
    <x v="8"/>
    <x v="24"/>
    <n v="1127"/>
    <n v="942"/>
    <n v="518"/>
    <n v="519"/>
    <n v="90"/>
    <n v="254"/>
    <n v="585"/>
    <n v="103"/>
    <n v="370"/>
    <n v="41"/>
    <n v="97"/>
    <n v="55"/>
    <n v="27"/>
    <n v="192"/>
    <n v="128"/>
    <n v="34"/>
    <n v="42"/>
    <n v="141"/>
    <n v="47"/>
    <n v="18"/>
    <n v="47"/>
    <n v="18"/>
    <n v="103"/>
    <n v="65"/>
    <n v="9"/>
    <n v="18"/>
    <n v="56"/>
    <n v="28"/>
    <n v="0"/>
    <n v="47"/>
    <n v="18"/>
    <n v="0"/>
    <n v="0"/>
    <n v="47"/>
    <n v="47"/>
    <n v="9"/>
    <n v="0"/>
    <n v="0"/>
    <n v="0"/>
    <n v="9"/>
    <n v="84"/>
    <n v="9"/>
    <n v="65"/>
    <n v="37"/>
    <n v="0"/>
    <n v="47"/>
    <n v="9"/>
    <n v="18"/>
    <n v="87"/>
  </r>
  <r>
    <n v="269"/>
    <d v="2024-09-25T00:00:00"/>
    <n v="2024"/>
    <x v="8"/>
    <x v="25"/>
    <n v="1123"/>
    <n v="955"/>
    <n v="303"/>
    <n v="641"/>
    <n v="179"/>
    <n v="382"/>
    <n v="440"/>
    <n v="133"/>
    <n v="327"/>
    <n v="48"/>
    <n v="55"/>
    <n v="104"/>
    <n v="27"/>
    <n v="230"/>
    <n v="76"/>
    <n v="46"/>
    <n v="34"/>
    <n v="176"/>
    <n v="76"/>
    <n v="0"/>
    <n v="28"/>
    <n v="9"/>
    <n v="143"/>
    <n v="47"/>
    <n v="28"/>
    <n v="9"/>
    <n v="38"/>
    <n v="19"/>
    <n v="9"/>
    <n v="38"/>
    <n v="0"/>
    <n v="0"/>
    <n v="19"/>
    <n v="57"/>
    <n v="47"/>
    <n v="9"/>
    <n v="9"/>
    <n v="9"/>
    <n v="19"/>
    <n v="19"/>
    <n v="85"/>
    <n v="9"/>
    <n v="38"/>
    <n v="19"/>
    <n v="0"/>
    <n v="66"/>
    <n v="28"/>
    <n v="28"/>
    <n v="50"/>
  </r>
  <r>
    <n v="270"/>
    <d v="2024-09-26T00:00:00"/>
    <n v="2024"/>
    <x v="8"/>
    <x v="26"/>
    <n v="1125"/>
    <n v="967"/>
    <n v="303"/>
    <n v="665"/>
    <n v="157"/>
    <n v="203"/>
    <n v="697"/>
    <n v="67"/>
    <n v="237"/>
    <n v="48"/>
    <n v="90"/>
    <n v="90"/>
    <n v="62"/>
    <n v="153"/>
    <n v="64"/>
    <n v="47"/>
    <n v="59"/>
    <n v="275"/>
    <n v="87"/>
    <n v="19"/>
    <n v="58"/>
    <n v="29"/>
    <n v="37"/>
    <n v="77"/>
    <n v="29"/>
    <n v="0"/>
    <n v="29"/>
    <n v="29"/>
    <n v="0"/>
    <n v="38"/>
    <n v="9"/>
    <n v="9"/>
    <n v="9"/>
    <n v="38"/>
    <n v="38"/>
    <n v="38"/>
    <n v="19"/>
    <n v="0"/>
    <n v="29"/>
    <n v="38"/>
    <n v="106"/>
    <n v="29"/>
    <n v="87"/>
    <n v="29"/>
    <n v="9"/>
    <n v="19"/>
    <n v="29"/>
    <n v="0"/>
    <n v="0"/>
  </r>
  <r>
    <n v="271"/>
    <d v="2024-09-27T00:00:00"/>
    <n v="2024"/>
    <x v="8"/>
    <x v="27"/>
    <n v="1145"/>
    <n v="972"/>
    <n v="480"/>
    <n v="528"/>
    <n v="137"/>
    <n v="379"/>
    <n v="516"/>
    <n v="77"/>
    <n v="347"/>
    <n v="205"/>
    <n v="56"/>
    <n v="63"/>
    <n v="42"/>
    <n v="226"/>
    <n v="82"/>
    <n v="47"/>
    <n v="52"/>
    <n v="25"/>
    <n v="126"/>
    <n v="29"/>
    <n v="29"/>
    <n v="9"/>
    <n v="97"/>
    <n v="48"/>
    <n v="19"/>
    <n v="19"/>
    <n v="19"/>
    <n v="0"/>
    <n v="9"/>
    <n v="38"/>
    <n v="9"/>
    <n v="9"/>
    <n v="9"/>
    <n v="97"/>
    <n v="38"/>
    <n v="48"/>
    <n v="0"/>
    <n v="9"/>
    <n v="9"/>
    <n v="19"/>
    <n v="106"/>
    <n v="29"/>
    <n v="38"/>
    <n v="38"/>
    <n v="0"/>
    <n v="29"/>
    <n v="29"/>
    <n v="9"/>
    <n v="5"/>
  </r>
  <r>
    <n v="272"/>
    <d v="2024-09-28T00:00:00"/>
    <n v="2024"/>
    <x v="8"/>
    <x v="28"/>
    <n v="1170"/>
    <n v="972"/>
    <n v="269"/>
    <n v="609"/>
    <n v="292"/>
    <n v="417"/>
    <n v="497"/>
    <n v="58"/>
    <n v="326"/>
    <n v="43"/>
    <n v="108"/>
    <n v="58"/>
    <n v="50"/>
    <n v="200"/>
    <n v="71"/>
    <n v="62"/>
    <n v="26"/>
    <n v="226"/>
    <n v="58"/>
    <n v="19"/>
    <n v="48"/>
    <n v="9"/>
    <n v="87"/>
    <n v="87"/>
    <n v="0"/>
    <n v="9"/>
    <n v="48"/>
    <n v="0"/>
    <n v="0"/>
    <n v="38"/>
    <n v="9"/>
    <n v="29"/>
    <n v="19"/>
    <n v="48"/>
    <n v="58"/>
    <n v="48"/>
    <n v="0"/>
    <n v="0"/>
    <n v="19"/>
    <n v="38"/>
    <n v="87"/>
    <n v="19"/>
    <n v="68"/>
    <n v="19"/>
    <n v="9"/>
    <n v="58"/>
    <n v="0"/>
    <n v="9"/>
    <n v="32"/>
  </r>
  <r>
    <n v="273"/>
    <d v="2024-09-29T00:00:00"/>
    <n v="2024"/>
    <x v="8"/>
    <x v="29"/>
    <n v="1184"/>
    <n v="966"/>
    <n v="438"/>
    <n v="450"/>
    <n v="296"/>
    <n v="415"/>
    <n v="387"/>
    <n v="164"/>
    <n v="396"/>
    <n v="198"/>
    <n v="95"/>
    <n v="73"/>
    <n v="29"/>
    <n v="175"/>
    <n v="49"/>
    <n v="49"/>
    <n v="31"/>
    <n v="89"/>
    <n v="115"/>
    <n v="9"/>
    <n v="67"/>
    <n v="28"/>
    <n v="106"/>
    <n v="57"/>
    <n v="19"/>
    <n v="19"/>
    <n v="38"/>
    <n v="9"/>
    <n v="0"/>
    <n v="38"/>
    <n v="19"/>
    <n v="9"/>
    <n v="19"/>
    <n v="86"/>
    <n v="48"/>
    <n v="28"/>
    <n v="0"/>
    <n v="9"/>
    <n v="19"/>
    <n v="19"/>
    <n v="0"/>
    <n v="9"/>
    <n v="49"/>
    <n v="19"/>
    <n v="0"/>
    <n v="67"/>
    <n v="38"/>
    <n v="19"/>
    <n v="4"/>
  </r>
  <r>
    <n v="274"/>
    <d v="2024-09-30T00:00:00"/>
    <n v="2024"/>
    <x v="8"/>
    <x v="30"/>
    <n v="1184"/>
    <n v="961"/>
    <n v="414"/>
    <n v="474"/>
    <n v="296"/>
    <n v="211"/>
    <n v="635"/>
    <n v="115"/>
    <n v="308"/>
    <n v="58"/>
    <n v="95"/>
    <n v="58"/>
    <n v="36"/>
    <n v="184"/>
    <n v="31"/>
    <n v="67"/>
    <n v="62"/>
    <n v="285"/>
    <n v="67"/>
    <n v="19"/>
    <n v="57"/>
    <n v="0"/>
    <n v="78"/>
    <n v="76"/>
    <n v="19"/>
    <n v="19"/>
    <n v="19"/>
    <n v="0"/>
    <n v="0"/>
    <n v="48"/>
    <n v="9"/>
    <n v="28"/>
    <n v="28"/>
    <n v="96"/>
    <n v="38"/>
    <n v="38"/>
    <n v="28"/>
    <n v="9"/>
    <n v="28"/>
    <n v="19"/>
    <n v="67"/>
    <n v="19"/>
    <n v="48"/>
    <n v="9"/>
    <n v="0"/>
    <n v="19"/>
    <n v="38"/>
    <n v="38"/>
    <n v="0"/>
  </r>
  <r>
    <n v="367"/>
    <m/>
    <n v="2024"/>
    <x v="9"/>
    <x v="0"/>
    <n v="0"/>
    <n v="0"/>
    <n v="0"/>
    <n v="0"/>
    <n v="0"/>
    <n v="0"/>
    <n v="0"/>
    <n v="0"/>
    <n v="0"/>
    <n v="0"/>
    <n v="0"/>
    <n v="0"/>
    <n v="0"/>
    <n v="0"/>
    <n v="0"/>
    <n v="0"/>
    <n v="0"/>
    <n v="0"/>
    <n v="0"/>
    <n v="0"/>
    <n v="0"/>
    <n v="0"/>
    <n v="0"/>
    <n v="0"/>
    <n v="0"/>
    <n v="0"/>
    <n v="0"/>
    <n v="0"/>
    <n v="0"/>
    <n v="0"/>
    <n v="0"/>
    <n v="0"/>
    <n v="0"/>
    <n v="0"/>
    <n v="0"/>
    <n v="0"/>
    <n v="0"/>
    <n v="0"/>
    <n v="0"/>
    <n v="0"/>
    <n v="0"/>
    <n v="0"/>
    <n v="0"/>
    <n v="0"/>
    <n v="0"/>
    <n v="0"/>
    <n v="0"/>
    <n v="0"/>
    <n v="0"/>
  </r>
  <r>
    <n v="367"/>
    <m/>
    <n v="2024"/>
    <x v="9"/>
    <x v="32"/>
    <n v="0"/>
    <n v="0"/>
    <n v="0"/>
    <n v="0"/>
    <n v="0"/>
    <n v="0"/>
    <n v="0"/>
    <n v="0"/>
    <n v="0"/>
    <n v="0"/>
    <n v="0"/>
    <n v="0"/>
    <n v="0"/>
    <n v="0"/>
    <n v="0"/>
    <n v="0"/>
    <n v="0"/>
    <n v="0"/>
    <n v="0"/>
    <n v="0"/>
    <n v="0"/>
    <n v="0"/>
    <n v="0"/>
    <n v="0"/>
    <n v="0"/>
    <n v="0"/>
    <n v="0"/>
    <n v="0"/>
    <n v="0"/>
    <n v="0"/>
    <n v="0"/>
    <n v="0"/>
    <n v="0"/>
    <n v="0"/>
    <n v="0"/>
    <n v="0"/>
    <n v="0"/>
    <n v="0"/>
    <n v="0"/>
    <n v="0"/>
    <n v="0"/>
    <n v="0"/>
    <n v="0"/>
    <n v="0"/>
    <n v="0"/>
    <n v="0"/>
    <n v="0"/>
    <n v="0"/>
    <n v="0"/>
  </r>
  <r>
    <n v="275"/>
    <d v="2024-10-01T00:00:00"/>
    <n v="2024"/>
    <x v="9"/>
    <x v="1"/>
    <n v="1177"/>
    <n v="846"/>
    <n v="541"/>
    <n v="448"/>
    <n v="188"/>
    <n v="194"/>
    <n v="543"/>
    <n v="109"/>
    <n v="321"/>
    <n v="211"/>
    <n v="87"/>
    <n v="72"/>
    <n v="29"/>
    <n v="174"/>
    <n v="111"/>
    <n v="53"/>
    <n v="49"/>
    <n v="70"/>
    <n v="101"/>
    <n v="0"/>
    <n v="59"/>
    <n v="16"/>
    <n v="89"/>
    <n v="50"/>
    <n v="25"/>
    <n v="25"/>
    <n v="33"/>
    <n v="8"/>
    <n v="0"/>
    <n v="33"/>
    <n v="0"/>
    <n v="16"/>
    <n v="8"/>
    <n v="59"/>
    <n v="25"/>
    <n v="8"/>
    <n v="0"/>
    <n v="8"/>
    <n v="16"/>
    <n v="33"/>
    <n v="59"/>
    <n v="25"/>
    <n v="25"/>
    <n v="25"/>
    <n v="0"/>
    <n v="59"/>
    <n v="33"/>
    <n v="8"/>
    <n v="0"/>
  </r>
  <r>
    <n v="276"/>
    <d v="2024-10-02T00:00:00"/>
    <n v="2024"/>
    <x v="9"/>
    <x v="2"/>
    <n v="1158"/>
    <n v="821"/>
    <n v="590"/>
    <n v="430"/>
    <n v="138"/>
    <n v="213"/>
    <n v="436"/>
    <n v="172"/>
    <n v="351"/>
    <n v="143"/>
    <n v="78"/>
    <n v="78"/>
    <n v="57"/>
    <n v="167"/>
    <n v="96"/>
    <n v="30"/>
    <n v="61"/>
    <n v="97"/>
    <n v="82"/>
    <n v="16"/>
    <n v="24"/>
    <n v="8"/>
    <n v="131"/>
    <n v="41"/>
    <n v="8"/>
    <n v="8"/>
    <n v="16"/>
    <n v="8"/>
    <n v="0"/>
    <n v="16"/>
    <n v="8"/>
    <n v="0"/>
    <n v="24"/>
    <n v="82"/>
    <n v="57"/>
    <n v="41"/>
    <n v="8"/>
    <n v="0"/>
    <n v="0"/>
    <n v="16"/>
    <n v="90"/>
    <n v="16"/>
    <n v="65"/>
    <n v="16"/>
    <n v="0"/>
    <n v="16"/>
    <n v="8"/>
    <n v="16"/>
    <n v="0"/>
  </r>
  <r>
    <n v="277"/>
    <d v="2024-10-03T00:00:00"/>
    <n v="2024"/>
    <x v="9"/>
    <x v="3"/>
    <n v="1133"/>
    <n v="799"/>
    <n v="475"/>
    <n v="534"/>
    <n v="124"/>
    <n v="335"/>
    <n v="425"/>
    <n v="39"/>
    <n v="358"/>
    <n v="112"/>
    <n v="56"/>
    <n v="84"/>
    <n v="14"/>
    <n v="198"/>
    <n v="90"/>
    <n v="64"/>
    <n v="43"/>
    <n v="114"/>
    <n v="71"/>
    <n v="7"/>
    <n v="39"/>
    <n v="23"/>
    <n v="103"/>
    <n v="63"/>
    <n v="15"/>
    <n v="15"/>
    <n v="31"/>
    <n v="23"/>
    <n v="0"/>
    <n v="7"/>
    <n v="15"/>
    <n v="23"/>
    <n v="23"/>
    <n v="47"/>
    <n v="23"/>
    <n v="31"/>
    <n v="15"/>
    <n v="0"/>
    <n v="7"/>
    <n v="15"/>
    <n v="71"/>
    <n v="15"/>
    <n v="23"/>
    <n v="31"/>
    <n v="7"/>
    <n v="7"/>
    <n v="0"/>
    <n v="31"/>
    <n v="18"/>
  </r>
  <r>
    <n v="278"/>
    <d v="2024-10-04T00:00:00"/>
    <n v="2024"/>
    <x v="9"/>
    <x v="4"/>
    <n v="1108"/>
    <n v="771"/>
    <n v="343"/>
    <n v="544"/>
    <n v="221"/>
    <n v="185"/>
    <n v="432"/>
    <n v="154"/>
    <n v="267"/>
    <n v="171"/>
    <n v="103"/>
    <n v="54"/>
    <n v="68"/>
    <n v="231"/>
    <n v="67"/>
    <n v="37"/>
    <n v="37"/>
    <n v="73"/>
    <n v="30"/>
    <n v="7"/>
    <n v="30"/>
    <n v="15"/>
    <n v="77"/>
    <n v="53"/>
    <n v="7"/>
    <n v="0"/>
    <n v="38"/>
    <n v="23"/>
    <n v="0"/>
    <n v="38"/>
    <n v="7"/>
    <n v="7"/>
    <n v="7"/>
    <n v="30"/>
    <n v="46"/>
    <n v="15"/>
    <n v="23"/>
    <n v="7"/>
    <n v="7"/>
    <n v="7"/>
    <n v="84"/>
    <n v="7"/>
    <n v="53"/>
    <n v="23"/>
    <n v="0"/>
    <n v="46"/>
    <n v="7"/>
    <n v="30"/>
    <n v="47"/>
  </r>
  <r>
    <n v="279"/>
    <d v="2024-10-05T00:00:00"/>
    <n v="2024"/>
    <x v="9"/>
    <x v="5"/>
    <n v="1091"/>
    <n v="733"/>
    <n v="305"/>
    <n v="645"/>
    <n v="141"/>
    <n v="205"/>
    <n v="433"/>
    <n v="95"/>
    <n v="372"/>
    <n v="40"/>
    <n v="81"/>
    <n v="74"/>
    <n v="40"/>
    <n v="178"/>
    <n v="41"/>
    <n v="41"/>
    <n v="33"/>
    <n v="191"/>
    <n v="87"/>
    <n v="21"/>
    <n v="43"/>
    <n v="21"/>
    <n v="11"/>
    <n v="36"/>
    <n v="21"/>
    <n v="14"/>
    <n v="29"/>
    <n v="7"/>
    <n v="7"/>
    <n v="21"/>
    <n v="21"/>
    <n v="21"/>
    <n v="21"/>
    <n v="58"/>
    <n v="7"/>
    <n v="14"/>
    <n v="0"/>
    <n v="7"/>
    <n v="7"/>
    <n v="21"/>
    <n v="73"/>
    <n v="21"/>
    <n v="58"/>
    <n v="29"/>
    <n v="0"/>
    <n v="14"/>
    <n v="14"/>
    <n v="29"/>
    <n v="0"/>
  </r>
  <r>
    <n v="280"/>
    <d v="2024-10-06T00:00:00"/>
    <n v="2024"/>
    <x v="9"/>
    <x v="6"/>
    <n v="1085"/>
    <n v="699"/>
    <n v="444"/>
    <n v="381"/>
    <n v="260"/>
    <n v="167"/>
    <n v="449"/>
    <n v="83"/>
    <n v="309"/>
    <n v="161"/>
    <n v="73"/>
    <n v="100"/>
    <n v="60"/>
    <n v="189"/>
    <n v="82"/>
    <n v="41"/>
    <n v="53"/>
    <n v="17"/>
    <n v="69"/>
    <n v="6"/>
    <n v="41"/>
    <n v="20"/>
    <n v="41"/>
    <n v="41"/>
    <n v="20"/>
    <n v="0"/>
    <n v="20"/>
    <n v="6"/>
    <n v="6"/>
    <n v="13"/>
    <n v="20"/>
    <n v="13"/>
    <n v="6"/>
    <n v="48"/>
    <n v="27"/>
    <n v="20"/>
    <n v="13"/>
    <n v="6"/>
    <n v="27"/>
    <n v="20"/>
    <n v="69"/>
    <n v="6"/>
    <n v="34"/>
    <n v="13"/>
    <n v="0"/>
    <n v="13"/>
    <n v="27"/>
    <n v="6"/>
    <n v="48"/>
  </r>
  <r>
    <n v="281"/>
    <d v="2024-10-07T00:00:00"/>
    <n v="2024"/>
    <x v="9"/>
    <x v="7"/>
    <n v="1086"/>
    <n v="662"/>
    <n v="217"/>
    <n v="631"/>
    <n v="238"/>
    <n v="145"/>
    <n v="359"/>
    <n v="158"/>
    <n v="350"/>
    <n v="235"/>
    <n v="94"/>
    <n v="47"/>
    <n v="26"/>
    <n v="189"/>
    <n v="24"/>
    <n v="37"/>
    <n v="37"/>
    <n v="47"/>
    <n v="59"/>
    <n v="19"/>
    <n v="33"/>
    <n v="19"/>
    <n v="16"/>
    <n v="52"/>
    <n v="0"/>
    <n v="13"/>
    <n v="26"/>
    <n v="6"/>
    <n v="6"/>
    <n v="33"/>
    <n v="19"/>
    <n v="19"/>
    <n v="13"/>
    <n v="52"/>
    <n v="26"/>
    <n v="6"/>
    <n v="19"/>
    <n v="0"/>
    <n v="0"/>
    <n v="19"/>
    <n v="52"/>
    <n v="19"/>
    <n v="52"/>
    <n v="33"/>
    <n v="6"/>
    <n v="26"/>
    <n v="6"/>
    <n v="13"/>
    <n v="0"/>
  </r>
  <r>
    <n v="282"/>
    <d v="2024-10-08T00:00:00"/>
    <n v="2024"/>
    <x v="9"/>
    <x v="8"/>
    <n v="1103"/>
    <n v="633"/>
    <n v="529"/>
    <n v="464"/>
    <n v="110"/>
    <n v="145"/>
    <n v="419"/>
    <n v="69"/>
    <n v="348"/>
    <n v="95"/>
    <n v="82"/>
    <n v="54"/>
    <n v="34"/>
    <n v="213"/>
    <n v="138"/>
    <n v="50"/>
    <n v="50"/>
    <n v="39"/>
    <n v="82"/>
    <n v="12"/>
    <n v="25"/>
    <n v="18"/>
    <n v="33"/>
    <n v="37"/>
    <n v="12"/>
    <n v="0"/>
    <n v="31"/>
    <n v="12"/>
    <n v="6"/>
    <n v="12"/>
    <n v="12"/>
    <n v="0"/>
    <n v="12"/>
    <n v="31"/>
    <n v="44"/>
    <n v="12"/>
    <n v="12"/>
    <n v="6"/>
    <n v="0"/>
    <n v="25"/>
    <n v="69"/>
    <n v="18"/>
    <n v="31"/>
    <n v="25"/>
    <n v="6"/>
    <n v="25"/>
    <n v="25"/>
    <n v="0"/>
    <n v="0"/>
  </r>
  <r>
    <n v="283"/>
    <d v="2024-10-09T00:00:00"/>
    <n v="2024"/>
    <x v="9"/>
    <x v="9"/>
    <n v="1127"/>
    <n v="614"/>
    <n v="552"/>
    <n v="294"/>
    <n v="281"/>
    <n v="184"/>
    <n v="302"/>
    <n v="128"/>
    <n v="300"/>
    <n v="76"/>
    <n v="62"/>
    <n v="69"/>
    <n v="27"/>
    <n v="209"/>
    <n v="145"/>
    <n v="47"/>
    <n v="21"/>
    <n v="171"/>
    <n v="85"/>
    <n v="0"/>
    <n v="42"/>
    <n v="0"/>
    <n v="28"/>
    <n v="49"/>
    <n v="6"/>
    <n v="18"/>
    <n v="30"/>
    <n v="0"/>
    <n v="0"/>
    <n v="6"/>
    <n v="6"/>
    <n v="6"/>
    <n v="0"/>
    <n v="55"/>
    <n v="24"/>
    <n v="18"/>
    <n v="18"/>
    <n v="6"/>
    <n v="6"/>
    <n v="18"/>
    <n v="61"/>
    <n v="12"/>
    <n v="36"/>
    <n v="12"/>
    <n v="0"/>
    <n v="36"/>
    <n v="12"/>
    <n v="24"/>
    <n v="0"/>
  </r>
  <r>
    <n v="284"/>
    <d v="2024-10-10T00:00:00"/>
    <n v="2024"/>
    <x v="9"/>
    <x v="10"/>
    <n v="1141"/>
    <n v="599"/>
    <n v="456"/>
    <n v="571"/>
    <n v="114"/>
    <n v="215"/>
    <n v="295"/>
    <n v="89"/>
    <n v="367"/>
    <n v="63"/>
    <n v="49"/>
    <n v="49"/>
    <n v="42"/>
    <n v="216"/>
    <n v="39"/>
    <n v="65"/>
    <n v="39"/>
    <n v="212"/>
    <n v="23"/>
    <n v="17"/>
    <n v="29"/>
    <n v="11"/>
    <n v="77"/>
    <n v="53"/>
    <n v="0"/>
    <n v="0"/>
    <n v="11"/>
    <n v="5"/>
    <n v="5"/>
    <n v="29"/>
    <n v="0"/>
    <n v="17"/>
    <n v="0"/>
    <n v="47"/>
    <n v="41"/>
    <n v="5"/>
    <n v="5"/>
    <n v="0"/>
    <n v="23"/>
    <n v="17"/>
    <n v="53"/>
    <n v="11"/>
    <n v="35"/>
    <n v="5"/>
    <n v="5"/>
    <n v="5"/>
    <n v="11"/>
    <n v="0"/>
    <n v="59"/>
  </r>
  <r>
    <n v="285"/>
    <d v="2024-10-11T00:00:00"/>
    <n v="2024"/>
    <x v="9"/>
    <x v="11"/>
    <n v="1141"/>
    <n v="591"/>
    <n v="319"/>
    <n v="571"/>
    <n v="251"/>
    <n v="248"/>
    <n v="196"/>
    <n v="147"/>
    <n v="304"/>
    <n v="176"/>
    <n v="49"/>
    <n v="42"/>
    <n v="42"/>
    <n v="190"/>
    <n v="47"/>
    <n v="47"/>
    <n v="56"/>
    <n v="188"/>
    <n v="82"/>
    <n v="17"/>
    <n v="17"/>
    <n v="0"/>
    <n v="11"/>
    <n v="47"/>
    <n v="17"/>
    <n v="11"/>
    <n v="35"/>
    <n v="17"/>
    <n v="5"/>
    <n v="17"/>
    <n v="17"/>
    <n v="5"/>
    <n v="0"/>
    <n v="53"/>
    <n v="35"/>
    <n v="29"/>
    <n v="11"/>
    <n v="0"/>
    <n v="23"/>
    <n v="17"/>
    <n v="41"/>
    <n v="5"/>
    <n v="17"/>
    <n v="5"/>
    <n v="5"/>
    <n v="35"/>
    <n v="17"/>
    <n v="0"/>
    <n v="0"/>
  </r>
  <r>
    <n v="286"/>
    <d v="2024-10-12T00:00:00"/>
    <n v="2024"/>
    <x v="9"/>
    <x v="12"/>
    <n v="1136"/>
    <n v="587"/>
    <n v="499"/>
    <n v="535"/>
    <n v="102"/>
    <n v="228"/>
    <n v="271"/>
    <n v="88"/>
    <n v="260"/>
    <n v="147"/>
    <n v="91"/>
    <n v="70"/>
    <n v="49"/>
    <n v="220"/>
    <n v="116"/>
    <n v="43"/>
    <n v="51"/>
    <n v="89"/>
    <n v="58"/>
    <n v="5"/>
    <n v="17"/>
    <n v="17"/>
    <n v="46"/>
    <n v="29"/>
    <n v="0"/>
    <n v="17"/>
    <n v="17"/>
    <n v="17"/>
    <n v="5"/>
    <n v="5"/>
    <n v="5"/>
    <n v="11"/>
    <n v="11"/>
    <n v="23"/>
    <n v="41"/>
    <n v="29"/>
    <n v="17"/>
    <n v="5"/>
    <n v="5"/>
    <n v="5"/>
    <n v="41"/>
    <n v="5"/>
    <n v="46"/>
    <n v="5"/>
    <n v="5"/>
    <n v="29"/>
    <n v="17"/>
    <n v="23"/>
    <n v="31"/>
  </r>
  <r>
    <n v="287"/>
    <d v="2024-10-13T00:00:00"/>
    <n v="2024"/>
    <x v="9"/>
    <x v="13"/>
    <n v="1121"/>
    <n v="588"/>
    <n v="358"/>
    <n v="629"/>
    <n v="134"/>
    <n v="235"/>
    <n v="254"/>
    <n v="99"/>
    <n v="347"/>
    <n v="236"/>
    <n v="48"/>
    <n v="97"/>
    <n v="34"/>
    <n v="178"/>
    <n v="76"/>
    <n v="63"/>
    <n v="42"/>
    <n v="0"/>
    <n v="82"/>
    <n v="5"/>
    <n v="17"/>
    <n v="17"/>
    <n v="78"/>
    <n v="47"/>
    <n v="5"/>
    <n v="0"/>
    <n v="17"/>
    <n v="5"/>
    <n v="5"/>
    <n v="23"/>
    <n v="0"/>
    <n v="0"/>
    <n v="0"/>
    <n v="35"/>
    <n v="29"/>
    <n v="29"/>
    <n v="0"/>
    <n v="5"/>
    <n v="17"/>
    <n v="17"/>
    <n v="47"/>
    <n v="11"/>
    <n v="17"/>
    <n v="5"/>
    <n v="0"/>
    <n v="41"/>
    <n v="23"/>
    <n v="11"/>
    <n v="0"/>
  </r>
  <r>
    <n v="288"/>
    <d v="2024-10-14T00:00:00"/>
    <n v="2024"/>
    <x v="9"/>
    <x v="14"/>
    <n v="1096"/>
    <n v="601"/>
    <n v="394"/>
    <n v="516"/>
    <n v="186"/>
    <n v="132"/>
    <n v="391"/>
    <n v="78"/>
    <n v="251"/>
    <n v="54"/>
    <n v="47"/>
    <n v="95"/>
    <n v="40"/>
    <n v="174"/>
    <n v="137"/>
    <n v="37"/>
    <n v="24"/>
    <n v="237"/>
    <n v="84"/>
    <n v="6"/>
    <n v="36"/>
    <n v="18"/>
    <n v="42"/>
    <n v="48"/>
    <n v="18"/>
    <n v="18"/>
    <n v="30"/>
    <n v="18"/>
    <n v="0"/>
    <n v="24"/>
    <n v="12"/>
    <n v="0"/>
    <n v="12"/>
    <n v="24"/>
    <n v="12"/>
    <n v="12"/>
    <n v="0"/>
    <n v="6"/>
    <n v="24"/>
    <n v="24"/>
    <n v="0"/>
    <n v="12"/>
    <n v="37"/>
    <n v="30"/>
    <n v="6"/>
    <n v="24"/>
    <n v="18"/>
    <n v="6"/>
    <n v="0"/>
  </r>
  <r>
    <n v="289"/>
    <d v="2024-10-15T00:00:00"/>
    <n v="2024"/>
    <x v="9"/>
    <x v="15"/>
    <n v="1067"/>
    <n v="628"/>
    <n v="256"/>
    <n v="726"/>
    <n v="85"/>
    <n v="263"/>
    <n v="221"/>
    <n v="144"/>
    <n v="291"/>
    <n v="165"/>
    <n v="92"/>
    <n v="72"/>
    <n v="52"/>
    <n v="141"/>
    <n v="125"/>
    <n v="44"/>
    <n v="60"/>
    <n v="25"/>
    <n v="37"/>
    <n v="12"/>
    <n v="31"/>
    <n v="6"/>
    <n v="3"/>
    <n v="50"/>
    <n v="12"/>
    <n v="6"/>
    <n v="25"/>
    <n v="18"/>
    <n v="6"/>
    <n v="18"/>
    <n v="18"/>
    <n v="18"/>
    <n v="0"/>
    <n v="37"/>
    <n v="43"/>
    <n v="25"/>
    <n v="6"/>
    <n v="6"/>
    <n v="6"/>
    <n v="18"/>
    <n v="56"/>
    <n v="12"/>
    <n v="56"/>
    <n v="18"/>
    <n v="6"/>
    <n v="43"/>
    <n v="18"/>
    <n v="18"/>
    <n v="0"/>
  </r>
  <r>
    <n v="290"/>
    <d v="2024-10-16T00:00:00"/>
    <n v="2024"/>
    <x v="9"/>
    <x v="16"/>
    <n v="1052"/>
    <n v="659"/>
    <n v="336"/>
    <n v="622"/>
    <n v="94"/>
    <n v="336"/>
    <n v="284"/>
    <n v="39"/>
    <n v="332"/>
    <n v="189"/>
    <n v="71"/>
    <n v="32"/>
    <n v="19"/>
    <n v="171"/>
    <n v="47"/>
    <n v="31"/>
    <n v="23"/>
    <n v="137"/>
    <n v="32"/>
    <n v="6"/>
    <n v="19"/>
    <n v="0"/>
    <n v="33"/>
    <n v="46"/>
    <n v="19"/>
    <n v="0"/>
    <n v="13"/>
    <n v="6"/>
    <n v="6"/>
    <n v="32"/>
    <n v="0"/>
    <n v="19"/>
    <n v="19"/>
    <n v="59"/>
    <n v="39"/>
    <n v="13"/>
    <n v="13"/>
    <n v="0"/>
    <n v="26"/>
    <n v="26"/>
    <n v="65"/>
    <n v="6"/>
    <n v="59"/>
    <n v="26"/>
    <n v="6"/>
    <n v="39"/>
    <n v="19"/>
    <n v="13"/>
    <n v="0"/>
  </r>
  <r>
    <n v="291"/>
    <d v="2024-10-17T00:00:00"/>
    <n v="2024"/>
    <x v="9"/>
    <x v="17"/>
    <n v="1042"/>
    <n v="692"/>
    <n v="510"/>
    <n v="303"/>
    <n v="229"/>
    <n v="242"/>
    <n v="409"/>
    <n v="41"/>
    <n v="277"/>
    <n v="83"/>
    <n v="58"/>
    <n v="77"/>
    <n v="51"/>
    <n v="182"/>
    <n v="102"/>
    <n v="51"/>
    <n v="51"/>
    <n v="110"/>
    <n v="76"/>
    <n v="0"/>
    <n v="41"/>
    <n v="0"/>
    <n v="41"/>
    <n v="62"/>
    <n v="13"/>
    <n v="20"/>
    <n v="27"/>
    <n v="6"/>
    <n v="6"/>
    <n v="20"/>
    <n v="6"/>
    <n v="0"/>
    <n v="20"/>
    <n v="34"/>
    <n v="20"/>
    <n v="6"/>
    <n v="13"/>
    <n v="0"/>
    <n v="20"/>
    <n v="20"/>
    <n v="76"/>
    <n v="6"/>
    <n v="62"/>
    <n v="6"/>
    <n v="0"/>
    <n v="13"/>
    <n v="20"/>
    <n v="20"/>
    <n v="38"/>
  </r>
  <r>
    <n v="292"/>
    <d v="2024-10-18T00:00:00"/>
    <n v="2024"/>
    <x v="9"/>
    <x v="18"/>
    <n v="1038"/>
    <n v="712"/>
    <n v="487"/>
    <n v="479"/>
    <n v="72"/>
    <n v="377"/>
    <n v="179"/>
    <n v="156"/>
    <n v="283"/>
    <n v="109"/>
    <n v="64"/>
    <n v="77"/>
    <n v="51"/>
    <n v="149"/>
    <n v="35"/>
    <n v="51"/>
    <n v="27"/>
    <n v="192"/>
    <n v="99"/>
    <n v="0"/>
    <n v="21"/>
    <n v="21"/>
    <n v="8"/>
    <n v="42"/>
    <n v="7"/>
    <n v="7"/>
    <n v="28"/>
    <n v="14"/>
    <n v="0"/>
    <n v="7"/>
    <n v="21"/>
    <n v="14"/>
    <n v="7"/>
    <n v="71"/>
    <n v="35"/>
    <n v="35"/>
    <n v="7"/>
    <n v="7"/>
    <n v="28"/>
    <n v="7"/>
    <n v="64"/>
    <n v="7"/>
    <n v="64"/>
    <n v="35"/>
    <n v="0"/>
    <n v="35"/>
    <n v="14"/>
    <n v="7"/>
    <n v="0"/>
  </r>
  <r>
    <n v="293"/>
    <d v="2024-10-19T00:00:00"/>
    <n v="2024"/>
    <x v="9"/>
    <x v="19"/>
    <n v="1050"/>
    <n v="722"/>
    <n v="462"/>
    <n v="462"/>
    <n v="126"/>
    <n v="216"/>
    <n v="377"/>
    <n v="129"/>
    <n v="266"/>
    <n v="195"/>
    <n v="97"/>
    <n v="91"/>
    <n v="45"/>
    <n v="135"/>
    <n v="107"/>
    <n v="27"/>
    <n v="31"/>
    <n v="56"/>
    <n v="28"/>
    <n v="0"/>
    <n v="36"/>
    <n v="21"/>
    <n v="101"/>
    <n v="36"/>
    <n v="14"/>
    <n v="14"/>
    <n v="14"/>
    <n v="14"/>
    <n v="0"/>
    <n v="14"/>
    <n v="7"/>
    <n v="21"/>
    <n v="21"/>
    <n v="43"/>
    <n v="14"/>
    <n v="7"/>
    <n v="0"/>
    <n v="7"/>
    <n v="28"/>
    <n v="7"/>
    <n v="79"/>
    <n v="21"/>
    <n v="50"/>
    <n v="28"/>
    <n v="0"/>
    <n v="14"/>
    <n v="7"/>
    <n v="21"/>
    <n v="55"/>
  </r>
  <r>
    <n v="294"/>
    <d v="2024-10-20T00:00:00"/>
    <n v="2024"/>
    <x v="9"/>
    <x v="20"/>
    <n v="1074"/>
    <n v="721"/>
    <n v="386"/>
    <n v="538"/>
    <n v="150"/>
    <n v="273"/>
    <n v="275"/>
    <n v="173"/>
    <n v="246"/>
    <n v="39"/>
    <n v="93"/>
    <n v="46"/>
    <n v="46"/>
    <n v="163"/>
    <n v="114"/>
    <n v="48"/>
    <n v="53"/>
    <n v="226"/>
    <n v="64"/>
    <n v="7"/>
    <n v="43"/>
    <n v="21"/>
    <n v="86"/>
    <n v="57"/>
    <n v="0"/>
    <n v="7"/>
    <n v="36"/>
    <n v="21"/>
    <n v="7"/>
    <n v="21"/>
    <n v="7"/>
    <n v="0"/>
    <n v="7"/>
    <n v="50"/>
    <n v="50"/>
    <n v="21"/>
    <n v="21"/>
    <n v="7"/>
    <n v="0"/>
    <n v="7"/>
    <n v="72"/>
    <n v="7"/>
    <n v="21"/>
    <n v="21"/>
    <n v="7"/>
    <n v="21"/>
    <n v="0"/>
    <n v="7"/>
    <n v="25"/>
  </r>
  <r>
    <n v="295"/>
    <d v="2024-10-21T00:00:00"/>
    <n v="2024"/>
    <x v="9"/>
    <x v="21"/>
    <n v="1090"/>
    <n v="710"/>
    <n v="468"/>
    <n v="481"/>
    <n v="141"/>
    <n v="177"/>
    <n v="391"/>
    <n v="142"/>
    <n v="270"/>
    <n v="74"/>
    <n v="87"/>
    <n v="54"/>
    <n v="27"/>
    <n v="140"/>
    <n v="144"/>
    <n v="33"/>
    <n v="49"/>
    <n v="212"/>
    <n v="56"/>
    <n v="21"/>
    <n v="42"/>
    <n v="14"/>
    <n v="71"/>
    <n v="63"/>
    <n v="7"/>
    <n v="0"/>
    <n v="21"/>
    <n v="14"/>
    <n v="0"/>
    <n v="21"/>
    <n v="21"/>
    <n v="7"/>
    <n v="0"/>
    <n v="42"/>
    <n v="28"/>
    <n v="28"/>
    <n v="14"/>
    <n v="7"/>
    <n v="21"/>
    <n v="21"/>
    <n v="49"/>
    <n v="7"/>
    <n v="42"/>
    <n v="28"/>
    <n v="0"/>
    <n v="14"/>
    <n v="14"/>
    <n v="21"/>
    <n v="16"/>
  </r>
  <r>
    <n v="296"/>
    <d v="2024-10-22T00:00:00"/>
    <n v="2024"/>
    <x v="9"/>
    <x v="22"/>
    <n v="1092"/>
    <n v="682"/>
    <n v="480"/>
    <n v="350"/>
    <n v="262"/>
    <n v="306"/>
    <n v="233"/>
    <n v="143"/>
    <n v="291"/>
    <n v="176"/>
    <n v="88"/>
    <n v="81"/>
    <n v="47"/>
    <n v="203"/>
    <n v="41"/>
    <n v="49"/>
    <n v="62"/>
    <n v="54"/>
    <n v="95"/>
    <n v="20"/>
    <n v="47"/>
    <n v="0"/>
    <n v="68"/>
    <n v="54"/>
    <n v="0"/>
    <n v="20"/>
    <n v="27"/>
    <n v="0"/>
    <n v="0"/>
    <n v="34"/>
    <n v="13"/>
    <n v="6"/>
    <n v="0"/>
    <n v="47"/>
    <n v="27"/>
    <n v="6"/>
    <n v="13"/>
    <n v="6"/>
    <n v="27"/>
    <n v="13"/>
    <n v="0"/>
    <n v="20"/>
    <n v="51"/>
    <n v="27"/>
    <n v="0"/>
    <n v="40"/>
    <n v="13"/>
    <n v="6"/>
    <n v="2"/>
  </r>
  <r>
    <n v="297"/>
    <d v="2024-10-23T00:00:00"/>
    <n v="2024"/>
    <x v="9"/>
    <x v="23"/>
    <n v="1084"/>
    <n v="650"/>
    <n v="346"/>
    <n v="522"/>
    <n v="216"/>
    <n v="234"/>
    <n v="299"/>
    <n v="117"/>
    <n v="289"/>
    <n v="228"/>
    <n v="73"/>
    <n v="53"/>
    <n v="47"/>
    <n v="210"/>
    <n v="115"/>
    <n v="41"/>
    <n v="28"/>
    <n v="0"/>
    <n v="39"/>
    <n v="13"/>
    <n v="19"/>
    <n v="6"/>
    <n v="78"/>
    <n v="52"/>
    <n v="6"/>
    <n v="19"/>
    <n v="13"/>
    <n v="13"/>
    <n v="6"/>
    <n v="26"/>
    <n v="19"/>
    <n v="13"/>
    <n v="13"/>
    <n v="26"/>
    <n v="19"/>
    <n v="32"/>
    <n v="13"/>
    <n v="0"/>
    <n v="26"/>
    <n v="26"/>
    <n v="65"/>
    <n v="6"/>
    <n v="26"/>
    <n v="19"/>
    <n v="6"/>
    <n v="6"/>
    <n v="19"/>
    <n v="26"/>
    <n v="0"/>
  </r>
  <r>
    <n v="298"/>
    <d v="2024-10-24T00:00:00"/>
    <n v="2024"/>
    <x v="9"/>
    <x v="24"/>
    <n v="1067"/>
    <n v="615"/>
    <n v="213"/>
    <n v="790"/>
    <n v="64"/>
    <n v="184"/>
    <n v="315"/>
    <n v="116"/>
    <n v="277"/>
    <n v="66"/>
    <n v="72"/>
    <n v="59"/>
    <n v="19"/>
    <n v="141"/>
    <n v="141"/>
    <n v="60"/>
    <n v="56"/>
    <n v="176"/>
    <n v="86"/>
    <n v="0"/>
    <n v="18"/>
    <n v="18"/>
    <n v="49"/>
    <n v="36"/>
    <n v="0"/>
    <n v="6"/>
    <n v="30"/>
    <n v="12"/>
    <n v="6"/>
    <n v="18"/>
    <n v="0"/>
    <n v="6"/>
    <n v="0"/>
    <n v="36"/>
    <n v="36"/>
    <n v="12"/>
    <n v="12"/>
    <n v="6"/>
    <n v="18"/>
    <n v="24"/>
    <n v="43"/>
    <n v="6"/>
    <n v="24"/>
    <n v="6"/>
    <n v="0"/>
    <n v="36"/>
    <n v="12"/>
    <n v="18"/>
    <n v="41"/>
  </r>
  <r>
    <n v="299"/>
    <d v="2024-10-25T00:00:00"/>
    <n v="2024"/>
    <x v="9"/>
    <x v="25"/>
    <n v="1043"/>
    <n v="588"/>
    <n v="479"/>
    <n v="491"/>
    <n v="73"/>
    <n v="123"/>
    <n v="430"/>
    <n v="35"/>
    <n v="202"/>
    <n v="226"/>
    <n v="96"/>
    <n v="71"/>
    <n v="38"/>
    <n v="186"/>
    <n v="110"/>
    <n v="55"/>
    <n v="59"/>
    <n v="0"/>
    <n v="70"/>
    <n v="5"/>
    <n v="23"/>
    <n v="0"/>
    <n v="64"/>
    <n v="47"/>
    <n v="0"/>
    <n v="0"/>
    <n v="29"/>
    <n v="5"/>
    <n v="0"/>
    <n v="11"/>
    <n v="11"/>
    <n v="17"/>
    <n v="5"/>
    <n v="52"/>
    <n v="17"/>
    <n v="29"/>
    <n v="17"/>
    <n v="0"/>
    <n v="23"/>
    <n v="23"/>
    <n v="0"/>
    <n v="17"/>
    <n v="26"/>
    <n v="23"/>
    <n v="5"/>
    <n v="35"/>
    <n v="11"/>
    <n v="23"/>
    <n v="0"/>
  </r>
  <r>
    <n v="300"/>
    <d v="2024-10-26T00:00:00"/>
    <n v="2024"/>
    <x v="9"/>
    <x v="26"/>
    <n v="1018"/>
    <n v="580"/>
    <n v="295"/>
    <n v="591"/>
    <n v="132"/>
    <n v="127"/>
    <n v="407"/>
    <n v="46"/>
    <n v="220"/>
    <n v="176"/>
    <n v="50"/>
    <n v="37"/>
    <n v="44"/>
    <n v="170"/>
    <n v="27"/>
    <n v="46"/>
    <n v="54"/>
    <n v="194"/>
    <n v="75"/>
    <n v="17"/>
    <n v="34"/>
    <n v="5"/>
    <n v="24"/>
    <n v="34"/>
    <n v="11"/>
    <n v="5"/>
    <n v="17"/>
    <n v="11"/>
    <n v="0"/>
    <n v="17"/>
    <n v="11"/>
    <n v="11"/>
    <n v="17"/>
    <n v="29"/>
    <n v="34"/>
    <n v="11"/>
    <n v="5"/>
    <n v="0"/>
    <n v="17"/>
    <n v="23"/>
    <n v="46"/>
    <n v="11"/>
    <n v="29"/>
    <n v="17"/>
    <n v="0"/>
    <n v="29"/>
    <n v="23"/>
    <n v="17"/>
    <n v="0"/>
  </r>
  <r>
    <n v="301"/>
    <d v="2024-10-27T00:00:00"/>
    <n v="2024"/>
    <x v="9"/>
    <x v="27"/>
    <n v="998"/>
    <n v="576"/>
    <n v="209"/>
    <n v="550"/>
    <n v="239"/>
    <n v="207"/>
    <n v="260"/>
    <n v="109"/>
    <n v="216"/>
    <n v="204"/>
    <n v="80"/>
    <n v="74"/>
    <n v="24"/>
    <n v="128"/>
    <n v="132"/>
    <n v="41"/>
    <n v="45"/>
    <n v="54"/>
    <n v="28"/>
    <n v="17"/>
    <n v="40"/>
    <n v="17"/>
    <n v="45"/>
    <n v="40"/>
    <n v="0"/>
    <n v="0"/>
    <n v="11"/>
    <n v="11"/>
    <n v="5"/>
    <n v="23"/>
    <n v="0"/>
    <n v="11"/>
    <n v="0"/>
    <n v="57"/>
    <n v="5"/>
    <n v="11"/>
    <n v="11"/>
    <n v="5"/>
    <n v="23"/>
    <n v="23"/>
    <n v="63"/>
    <n v="11"/>
    <n v="40"/>
    <n v="11"/>
    <n v="0"/>
    <n v="40"/>
    <n v="11"/>
    <n v="17"/>
    <n v="0"/>
  </r>
  <r>
    <n v="302"/>
    <d v="2024-10-28T00:00:00"/>
    <n v="2024"/>
    <x v="9"/>
    <x v="28"/>
    <n v="991"/>
    <n v="579"/>
    <n v="465"/>
    <n v="398"/>
    <n v="128"/>
    <n v="173"/>
    <n v="331"/>
    <n v="75"/>
    <n v="307"/>
    <n v="86"/>
    <n v="86"/>
    <n v="49"/>
    <n v="61"/>
    <n v="195"/>
    <n v="33"/>
    <n v="26"/>
    <n v="18"/>
    <n v="130"/>
    <n v="75"/>
    <n v="0"/>
    <n v="23"/>
    <n v="0"/>
    <n v="31"/>
    <n v="40"/>
    <n v="17"/>
    <n v="11"/>
    <n v="28"/>
    <n v="11"/>
    <n v="5"/>
    <n v="17"/>
    <n v="11"/>
    <n v="11"/>
    <n v="17"/>
    <n v="57"/>
    <n v="34"/>
    <n v="17"/>
    <n v="11"/>
    <n v="0"/>
    <n v="0"/>
    <n v="5"/>
    <n v="52"/>
    <n v="11"/>
    <n v="34"/>
    <n v="11"/>
    <n v="0"/>
    <n v="34"/>
    <n v="11"/>
    <n v="5"/>
    <n v="0"/>
  </r>
  <r>
    <n v="303"/>
    <d v="2024-10-29T00:00:00"/>
    <n v="2024"/>
    <x v="9"/>
    <x v="29"/>
    <n v="991"/>
    <n v="586"/>
    <n v="277"/>
    <n v="526"/>
    <n v="188"/>
    <n v="169"/>
    <n v="306"/>
    <n v="111"/>
    <n v="313"/>
    <n v="122"/>
    <n v="61"/>
    <n v="61"/>
    <n v="49"/>
    <n v="158"/>
    <n v="124"/>
    <n v="52"/>
    <n v="33"/>
    <n v="18"/>
    <n v="76"/>
    <n v="5"/>
    <n v="17"/>
    <n v="0"/>
    <n v="58"/>
    <n v="41"/>
    <n v="11"/>
    <n v="5"/>
    <n v="23"/>
    <n v="5"/>
    <n v="0"/>
    <n v="23"/>
    <n v="11"/>
    <n v="5"/>
    <n v="17"/>
    <n v="58"/>
    <n v="17"/>
    <n v="5"/>
    <n v="5"/>
    <n v="0"/>
    <n v="17"/>
    <n v="17"/>
    <n v="46"/>
    <n v="17"/>
    <n v="17"/>
    <n v="23"/>
    <n v="5"/>
    <n v="5"/>
    <n v="0"/>
    <n v="17"/>
    <n v="40"/>
  </r>
  <r>
    <n v="304"/>
    <d v="2024-10-30T00:00:00"/>
    <n v="2024"/>
    <x v="9"/>
    <x v="30"/>
    <n v="993"/>
    <n v="597"/>
    <n v="327"/>
    <n v="478"/>
    <n v="188"/>
    <n v="286"/>
    <n v="186"/>
    <n v="125"/>
    <n v="295"/>
    <n v="197"/>
    <n v="73"/>
    <n v="80"/>
    <n v="12"/>
    <n v="154"/>
    <n v="67"/>
    <n v="56"/>
    <n v="30"/>
    <n v="29"/>
    <n v="23"/>
    <n v="17"/>
    <n v="29"/>
    <n v="11"/>
    <n v="35"/>
    <n v="53"/>
    <n v="0"/>
    <n v="17"/>
    <n v="29"/>
    <n v="5"/>
    <n v="5"/>
    <n v="11"/>
    <n v="0"/>
    <n v="0"/>
    <n v="5"/>
    <n v="59"/>
    <n v="35"/>
    <n v="23"/>
    <n v="17"/>
    <n v="5"/>
    <n v="5"/>
    <n v="23"/>
    <n v="65"/>
    <n v="17"/>
    <n v="29"/>
    <n v="5"/>
    <n v="0"/>
    <n v="29"/>
    <n v="0"/>
    <n v="17"/>
    <n v="28"/>
  </r>
  <r>
    <n v="305"/>
    <d v="2024-10-31T00:00:00"/>
    <n v="2024"/>
    <x v="9"/>
    <x v="31"/>
    <n v="1004"/>
    <n v="614"/>
    <n v="502"/>
    <n v="292"/>
    <n v="210"/>
    <n v="239"/>
    <n v="296"/>
    <n v="79"/>
    <n v="248"/>
    <n v="37"/>
    <n v="68"/>
    <n v="31"/>
    <n v="24"/>
    <n v="186"/>
    <n v="125"/>
    <n v="34"/>
    <n v="49"/>
    <n v="202"/>
    <n v="67"/>
    <n v="0"/>
    <n v="30"/>
    <n v="18"/>
    <n v="41"/>
    <n v="42"/>
    <n v="0"/>
    <n v="12"/>
    <n v="24"/>
    <n v="18"/>
    <n v="6"/>
    <n v="30"/>
    <n v="0"/>
    <n v="12"/>
    <n v="18"/>
    <n v="42"/>
    <n v="42"/>
    <n v="24"/>
    <n v="18"/>
    <n v="0"/>
    <n v="0"/>
    <n v="6"/>
    <n v="61"/>
    <n v="18"/>
    <n v="49"/>
    <n v="6"/>
    <n v="0"/>
    <n v="24"/>
    <n v="0"/>
    <n v="6"/>
    <n v="0"/>
  </r>
  <r>
    <n v="367"/>
    <m/>
    <n v="2024"/>
    <x v="10"/>
    <x v="0"/>
    <n v="0"/>
    <n v="0"/>
    <n v="0"/>
    <n v="0"/>
    <n v="0"/>
    <n v="0"/>
    <n v="0"/>
    <n v="0"/>
    <n v="0"/>
    <n v="0"/>
    <n v="0"/>
    <n v="0"/>
    <n v="0"/>
    <n v="0"/>
    <n v="0"/>
    <n v="0"/>
    <n v="0"/>
    <n v="0"/>
    <n v="0"/>
    <n v="0"/>
    <n v="0"/>
    <n v="0"/>
    <n v="0"/>
    <n v="0"/>
    <n v="0"/>
    <n v="0"/>
    <n v="0"/>
    <n v="0"/>
    <n v="0"/>
    <n v="0"/>
    <n v="0"/>
    <n v="0"/>
    <n v="0"/>
    <n v="0"/>
    <n v="0"/>
    <n v="0"/>
    <n v="0"/>
    <n v="0"/>
    <n v="0"/>
    <n v="0"/>
    <n v="0"/>
    <n v="0"/>
    <n v="0"/>
    <n v="0"/>
    <n v="0"/>
    <n v="0"/>
    <n v="0"/>
    <n v="0"/>
    <n v="0"/>
  </r>
  <r>
    <n v="367"/>
    <m/>
    <n v="2024"/>
    <x v="10"/>
    <x v="32"/>
    <n v="0"/>
    <n v="0"/>
    <n v="0"/>
    <n v="0"/>
    <n v="0"/>
    <n v="0"/>
    <n v="0"/>
    <n v="0"/>
    <n v="0"/>
    <n v="0"/>
    <n v="0"/>
    <n v="0"/>
    <n v="0"/>
    <n v="0"/>
    <n v="0"/>
    <n v="0"/>
    <n v="0"/>
    <n v="0"/>
    <n v="0"/>
    <n v="0"/>
    <n v="0"/>
    <n v="0"/>
    <n v="0"/>
    <n v="0"/>
    <n v="0"/>
    <n v="0"/>
    <n v="0"/>
    <n v="0"/>
    <n v="0"/>
    <n v="0"/>
    <n v="0"/>
    <n v="0"/>
    <n v="0"/>
    <n v="0"/>
    <n v="0"/>
    <n v="0"/>
    <n v="0"/>
    <n v="0"/>
    <n v="0"/>
    <n v="0"/>
    <n v="0"/>
    <n v="0"/>
    <n v="0"/>
    <n v="0"/>
    <n v="0"/>
    <n v="0"/>
    <n v="0"/>
    <n v="0"/>
    <n v="0"/>
  </r>
  <r>
    <n v="367"/>
    <m/>
    <n v="2024"/>
    <x v="10"/>
    <x v="33"/>
    <n v="0"/>
    <n v="0"/>
    <n v="0"/>
    <n v="0"/>
    <n v="0"/>
    <n v="0"/>
    <n v="0"/>
    <n v="0"/>
    <n v="0"/>
    <n v="0"/>
    <n v="0"/>
    <n v="0"/>
    <n v="0"/>
    <n v="0"/>
    <n v="0"/>
    <n v="0"/>
    <n v="0"/>
    <n v="0"/>
    <n v="0"/>
    <n v="0"/>
    <n v="0"/>
    <n v="0"/>
    <n v="0"/>
    <n v="0"/>
    <n v="0"/>
    <n v="0"/>
    <n v="0"/>
    <n v="0"/>
    <n v="0"/>
    <n v="0"/>
    <n v="0"/>
    <n v="0"/>
    <n v="0"/>
    <n v="0"/>
    <n v="0"/>
    <n v="0"/>
    <n v="0"/>
    <n v="0"/>
    <n v="0"/>
    <n v="0"/>
    <n v="0"/>
    <n v="0"/>
    <n v="0"/>
    <n v="0"/>
    <n v="0"/>
    <n v="0"/>
    <n v="0"/>
    <n v="0"/>
    <n v="0"/>
  </r>
  <r>
    <n v="367"/>
    <m/>
    <n v="2024"/>
    <x v="10"/>
    <x v="34"/>
    <n v="0"/>
    <n v="0"/>
    <n v="0"/>
    <n v="0"/>
    <n v="0"/>
    <n v="0"/>
    <n v="0"/>
    <n v="0"/>
    <n v="0"/>
    <n v="0"/>
    <n v="0"/>
    <n v="0"/>
    <n v="0"/>
    <n v="0"/>
    <n v="0"/>
    <n v="0"/>
    <n v="0"/>
    <n v="0"/>
    <n v="0"/>
    <n v="0"/>
    <n v="0"/>
    <n v="0"/>
    <n v="0"/>
    <n v="0"/>
    <n v="0"/>
    <n v="0"/>
    <n v="0"/>
    <n v="0"/>
    <n v="0"/>
    <n v="0"/>
    <n v="0"/>
    <n v="0"/>
    <n v="0"/>
    <n v="0"/>
    <n v="0"/>
    <n v="0"/>
    <n v="0"/>
    <n v="0"/>
    <n v="0"/>
    <n v="0"/>
    <n v="0"/>
    <n v="0"/>
    <n v="0"/>
    <n v="0"/>
    <n v="0"/>
    <n v="0"/>
    <n v="0"/>
    <n v="0"/>
    <n v="0"/>
  </r>
  <r>
    <n v="367"/>
    <m/>
    <n v="2024"/>
    <x v="10"/>
    <x v="35"/>
    <n v="0"/>
    <n v="0"/>
    <n v="0"/>
    <n v="0"/>
    <n v="0"/>
    <n v="0"/>
    <n v="0"/>
    <n v="0"/>
    <n v="0"/>
    <n v="0"/>
    <n v="0"/>
    <n v="0"/>
    <n v="0"/>
    <n v="0"/>
    <n v="0"/>
    <n v="0"/>
    <n v="0"/>
    <n v="0"/>
    <n v="0"/>
    <n v="0"/>
    <n v="0"/>
    <n v="0"/>
    <n v="0"/>
    <n v="0"/>
    <n v="0"/>
    <n v="0"/>
    <n v="0"/>
    <n v="0"/>
    <n v="0"/>
    <n v="0"/>
    <n v="0"/>
    <n v="0"/>
    <n v="0"/>
    <n v="0"/>
    <n v="0"/>
    <n v="0"/>
    <n v="0"/>
    <n v="0"/>
    <n v="0"/>
    <n v="0"/>
    <n v="0"/>
    <n v="0"/>
    <n v="0"/>
    <n v="0"/>
    <n v="0"/>
    <n v="0"/>
    <n v="0"/>
    <n v="0"/>
    <n v="0"/>
  </r>
  <r>
    <n v="306"/>
    <d v="2024-11-01T00:00:00"/>
    <n v="2024"/>
    <x v="10"/>
    <x v="1"/>
    <n v="1026"/>
    <n v="733"/>
    <n v="328"/>
    <n v="555"/>
    <n v="143"/>
    <n v="381"/>
    <n v="169"/>
    <n v="183"/>
    <n v="229"/>
    <n v="82"/>
    <n v="57"/>
    <n v="44"/>
    <n v="38"/>
    <n v="155"/>
    <n v="35"/>
    <n v="38"/>
    <n v="42"/>
    <n v="306"/>
    <n v="51"/>
    <n v="0"/>
    <n v="43"/>
    <n v="21"/>
    <n v="80"/>
    <n v="65"/>
    <n v="0"/>
    <n v="7"/>
    <n v="43"/>
    <n v="0"/>
    <n v="0"/>
    <n v="14"/>
    <n v="21"/>
    <n v="14"/>
    <n v="0"/>
    <n v="36"/>
    <n v="51"/>
    <n v="21"/>
    <n v="7"/>
    <n v="7"/>
    <n v="7"/>
    <n v="21"/>
    <n v="80"/>
    <n v="21"/>
    <n v="29"/>
    <n v="7"/>
    <n v="7"/>
    <n v="21"/>
    <n v="7"/>
    <n v="21"/>
    <n v="31"/>
  </r>
  <r>
    <n v="307"/>
    <d v="2024-11-02T00:00:00"/>
    <n v="2024"/>
    <x v="10"/>
    <x v="2"/>
    <n v="1051"/>
    <n v="759"/>
    <n v="420"/>
    <n v="421"/>
    <n v="210"/>
    <n v="394"/>
    <n v="267"/>
    <n v="98"/>
    <n v="293"/>
    <n v="52"/>
    <n v="91"/>
    <n v="65"/>
    <n v="13"/>
    <n v="167"/>
    <n v="103"/>
    <n v="47"/>
    <n v="27"/>
    <n v="193"/>
    <n v="30"/>
    <n v="22"/>
    <n v="22"/>
    <n v="7"/>
    <n v="60"/>
    <n v="60"/>
    <n v="0"/>
    <n v="7"/>
    <n v="22"/>
    <n v="15"/>
    <n v="7"/>
    <n v="22"/>
    <n v="22"/>
    <n v="7"/>
    <n v="0"/>
    <n v="60"/>
    <n v="53"/>
    <n v="15"/>
    <n v="0"/>
    <n v="0"/>
    <n v="22"/>
    <n v="30"/>
    <n v="83"/>
    <n v="22"/>
    <n v="22"/>
    <n v="7"/>
    <n v="0"/>
    <n v="37"/>
    <n v="22"/>
    <n v="30"/>
    <n v="53"/>
  </r>
  <r>
    <n v="308"/>
    <d v="2024-11-03T00:00:00"/>
    <n v="2024"/>
    <x v="10"/>
    <x v="3"/>
    <n v="1077"/>
    <n v="786"/>
    <n v="269"/>
    <n v="733"/>
    <n v="75"/>
    <n v="275"/>
    <n v="441"/>
    <n v="70"/>
    <n v="247"/>
    <n v="193"/>
    <n v="60"/>
    <n v="66"/>
    <n v="26"/>
    <n v="188"/>
    <n v="57"/>
    <n v="49"/>
    <n v="28"/>
    <n v="163"/>
    <n v="31"/>
    <n v="23"/>
    <n v="47"/>
    <n v="0"/>
    <n v="78"/>
    <n v="55"/>
    <n v="15"/>
    <n v="7"/>
    <n v="23"/>
    <n v="23"/>
    <n v="0"/>
    <n v="31"/>
    <n v="0"/>
    <n v="0"/>
    <n v="15"/>
    <n v="78"/>
    <n v="15"/>
    <n v="7"/>
    <n v="23"/>
    <n v="7"/>
    <n v="23"/>
    <n v="23"/>
    <n v="78"/>
    <n v="23"/>
    <n v="31"/>
    <n v="15"/>
    <n v="7"/>
    <n v="47"/>
    <n v="23"/>
    <n v="7"/>
    <n v="31"/>
  </r>
  <r>
    <n v="309"/>
    <d v="2024-11-04T00:00:00"/>
    <n v="2024"/>
    <x v="10"/>
    <x v="4"/>
    <n v="1097"/>
    <n v="821"/>
    <n v="416"/>
    <n v="550"/>
    <n v="131"/>
    <n v="311"/>
    <n v="330"/>
    <n v="180"/>
    <n v="340"/>
    <n v="40"/>
    <n v="102"/>
    <n v="68"/>
    <n v="27"/>
    <n v="204"/>
    <n v="20"/>
    <n v="33"/>
    <n v="41"/>
    <n v="222"/>
    <n v="106"/>
    <n v="24"/>
    <n v="41"/>
    <n v="16"/>
    <n v="90"/>
    <n v="57"/>
    <n v="8"/>
    <n v="16"/>
    <n v="32"/>
    <n v="8"/>
    <n v="0"/>
    <n v="41"/>
    <n v="8"/>
    <n v="0"/>
    <n v="24"/>
    <n v="41"/>
    <n v="49"/>
    <n v="41"/>
    <n v="0"/>
    <n v="8"/>
    <n v="16"/>
    <n v="24"/>
    <n v="0"/>
    <n v="16"/>
    <n v="3"/>
    <n v="31"/>
    <n v="0"/>
    <n v="57"/>
    <n v="32"/>
    <n v="32"/>
    <n v="0"/>
  </r>
  <r>
    <n v="310"/>
    <d v="2024-11-05T00:00:00"/>
    <n v="2024"/>
    <x v="10"/>
    <x v="5"/>
    <n v="1109"/>
    <n v="856"/>
    <n v="465"/>
    <n v="456"/>
    <n v="188"/>
    <n v="188"/>
    <n v="540"/>
    <n v="128"/>
    <n v="254"/>
    <n v="103"/>
    <n v="103"/>
    <n v="48"/>
    <n v="13"/>
    <n v="189"/>
    <n v="75"/>
    <n v="50"/>
    <n v="33"/>
    <n v="241"/>
    <n v="85"/>
    <n v="0"/>
    <n v="51"/>
    <n v="8"/>
    <n v="59"/>
    <n v="42"/>
    <n v="8"/>
    <n v="8"/>
    <n v="17"/>
    <n v="25"/>
    <n v="0"/>
    <n v="25"/>
    <n v="0"/>
    <n v="25"/>
    <n v="8"/>
    <n v="59"/>
    <n v="8"/>
    <n v="42"/>
    <n v="0"/>
    <n v="8"/>
    <n v="25"/>
    <n v="34"/>
    <n v="68"/>
    <n v="25"/>
    <n v="77"/>
    <n v="25"/>
    <n v="8"/>
    <n v="51"/>
    <n v="0"/>
    <n v="0"/>
    <n v="65"/>
  </r>
  <r>
    <n v="311"/>
    <d v="2024-11-06T00:00:00"/>
    <n v="2024"/>
    <x v="10"/>
    <x v="6"/>
    <n v="1112"/>
    <n v="893"/>
    <n v="422"/>
    <n v="468"/>
    <n v="222"/>
    <n v="446"/>
    <n v="376"/>
    <n v="71"/>
    <n v="358"/>
    <n v="34"/>
    <n v="48"/>
    <n v="89"/>
    <n v="68"/>
    <n v="160"/>
    <n v="29"/>
    <n v="42"/>
    <n v="42"/>
    <n v="242"/>
    <n v="125"/>
    <n v="0"/>
    <n v="35"/>
    <n v="0"/>
    <n v="71"/>
    <n v="71"/>
    <n v="0"/>
    <n v="26"/>
    <n v="44"/>
    <n v="8"/>
    <n v="8"/>
    <n v="26"/>
    <n v="0"/>
    <n v="8"/>
    <n v="17"/>
    <n v="71"/>
    <n v="44"/>
    <n v="8"/>
    <n v="8"/>
    <n v="8"/>
    <n v="8"/>
    <n v="8"/>
    <n v="62"/>
    <n v="26"/>
    <n v="26"/>
    <n v="17"/>
    <n v="0"/>
    <n v="62"/>
    <n v="26"/>
    <n v="17"/>
    <n v="63"/>
  </r>
  <r>
    <n v="312"/>
    <d v="2024-11-07T00:00:00"/>
    <n v="2024"/>
    <x v="10"/>
    <x v="7"/>
    <n v="1114"/>
    <n v="928"/>
    <n v="467"/>
    <n v="592"/>
    <n v="55"/>
    <n v="259"/>
    <n v="577"/>
    <n v="92"/>
    <n v="255"/>
    <n v="110"/>
    <n v="96"/>
    <n v="41"/>
    <n v="20"/>
    <n v="173"/>
    <n v="110"/>
    <n v="38"/>
    <n v="21"/>
    <n v="250"/>
    <n v="83"/>
    <n v="9"/>
    <n v="37"/>
    <n v="18"/>
    <n v="129"/>
    <n v="83"/>
    <n v="18"/>
    <n v="9"/>
    <n v="46"/>
    <n v="0"/>
    <n v="9"/>
    <n v="18"/>
    <n v="18"/>
    <n v="9"/>
    <n v="18"/>
    <n v="37"/>
    <n v="37"/>
    <n v="27"/>
    <n v="27"/>
    <n v="9"/>
    <n v="0"/>
    <n v="37"/>
    <n v="102"/>
    <n v="9"/>
    <n v="37"/>
    <n v="27"/>
    <n v="0"/>
    <n v="9"/>
    <n v="37"/>
    <n v="18"/>
    <n v="11"/>
  </r>
  <r>
    <n v="313"/>
    <d v="2024-11-08T00:00:00"/>
    <n v="2024"/>
    <x v="10"/>
    <x v="8"/>
    <n v="1102"/>
    <n v="958"/>
    <n v="551"/>
    <n v="342"/>
    <n v="209"/>
    <n v="344"/>
    <n v="500"/>
    <n v="114"/>
    <n v="307"/>
    <n v="95"/>
    <n v="102"/>
    <n v="40"/>
    <n v="47"/>
    <n v="201"/>
    <n v="113"/>
    <n v="62"/>
    <n v="25"/>
    <n v="110"/>
    <n v="76"/>
    <n v="19"/>
    <n v="28"/>
    <n v="28"/>
    <n v="95"/>
    <n v="76"/>
    <n v="0"/>
    <n v="0"/>
    <n v="19"/>
    <n v="0"/>
    <n v="0"/>
    <n v="9"/>
    <n v="19"/>
    <n v="28"/>
    <n v="28"/>
    <n v="67"/>
    <n v="28"/>
    <n v="28"/>
    <n v="0"/>
    <n v="0"/>
    <n v="9"/>
    <n v="19"/>
    <n v="76"/>
    <n v="28"/>
    <n v="76"/>
    <n v="28"/>
    <n v="0"/>
    <n v="19"/>
    <n v="28"/>
    <n v="19"/>
    <n v="108"/>
  </r>
  <r>
    <n v="314"/>
    <d v="2024-11-09T00:00:00"/>
    <n v="2024"/>
    <x v="10"/>
    <x v="9"/>
    <n v="1073"/>
    <n v="982"/>
    <n v="354"/>
    <n v="526"/>
    <n v="193"/>
    <n v="382"/>
    <n v="375"/>
    <n v="225"/>
    <n v="272"/>
    <n v="232"/>
    <n v="66"/>
    <n v="33"/>
    <n v="59"/>
    <n v="183"/>
    <n v="138"/>
    <n v="28"/>
    <n v="48"/>
    <n v="14"/>
    <n v="88"/>
    <n v="29"/>
    <n v="39"/>
    <n v="19"/>
    <n v="88"/>
    <n v="49"/>
    <n v="9"/>
    <n v="19"/>
    <n v="49"/>
    <n v="0"/>
    <n v="9"/>
    <n v="9"/>
    <n v="9"/>
    <n v="29"/>
    <n v="0"/>
    <n v="39"/>
    <n v="39"/>
    <n v="49"/>
    <n v="29"/>
    <n v="0"/>
    <n v="29"/>
    <n v="29"/>
    <n v="98"/>
    <n v="9"/>
    <n v="29"/>
    <n v="39"/>
    <n v="9"/>
    <n v="49"/>
    <n v="0"/>
    <n v="29"/>
    <n v="61"/>
  </r>
  <r>
    <n v="315"/>
    <d v="2024-11-10T00:00:00"/>
    <n v="2024"/>
    <x v="10"/>
    <x v="10"/>
    <n v="1054"/>
    <n v="1002"/>
    <n v="484"/>
    <n v="349"/>
    <n v="221"/>
    <n v="440"/>
    <n v="442"/>
    <n v="120"/>
    <n v="359"/>
    <n v="117"/>
    <n v="98"/>
    <n v="71"/>
    <n v="26"/>
    <n v="216"/>
    <n v="76"/>
    <n v="52"/>
    <n v="28"/>
    <n v="11"/>
    <n v="120"/>
    <n v="0"/>
    <n v="70"/>
    <n v="10"/>
    <n v="22"/>
    <n v="90"/>
    <n v="30"/>
    <n v="20"/>
    <n v="20"/>
    <n v="0"/>
    <n v="0"/>
    <n v="40"/>
    <n v="0"/>
    <n v="30"/>
    <n v="20"/>
    <n v="70"/>
    <n v="60"/>
    <n v="20"/>
    <n v="0"/>
    <n v="10"/>
    <n v="30"/>
    <n v="40"/>
    <n v="80"/>
    <n v="30"/>
    <n v="50"/>
    <n v="20"/>
    <n v="10"/>
    <n v="60"/>
    <n v="30"/>
    <n v="20"/>
    <n v="0"/>
  </r>
  <r>
    <n v="316"/>
    <d v="2024-11-11T00:00:00"/>
    <n v="2024"/>
    <x v="10"/>
    <x v="11"/>
    <n v="1044"/>
    <n v="1016"/>
    <n v="522"/>
    <n v="397"/>
    <n v="125"/>
    <n v="203"/>
    <n v="763"/>
    <n v="50"/>
    <n v="233"/>
    <n v="38"/>
    <n v="90"/>
    <n v="45"/>
    <n v="64"/>
    <n v="190"/>
    <n v="43"/>
    <n v="59"/>
    <n v="27"/>
    <n v="255"/>
    <n v="50"/>
    <n v="10"/>
    <n v="40"/>
    <n v="10"/>
    <n v="152"/>
    <n v="71"/>
    <n v="10"/>
    <n v="0"/>
    <n v="40"/>
    <n v="0"/>
    <n v="0"/>
    <n v="40"/>
    <n v="20"/>
    <n v="0"/>
    <n v="20"/>
    <n v="50"/>
    <n v="71"/>
    <n v="30"/>
    <n v="10"/>
    <n v="0"/>
    <n v="30"/>
    <n v="40"/>
    <n v="101"/>
    <n v="10"/>
    <n v="50"/>
    <n v="20"/>
    <n v="0"/>
    <n v="60"/>
    <n v="40"/>
    <n v="40"/>
    <n v="1"/>
  </r>
  <r>
    <n v="317"/>
    <d v="2024-11-12T00:00:00"/>
    <n v="2024"/>
    <x v="10"/>
    <x v="12"/>
    <n v="1044"/>
    <n v="1022"/>
    <n v="354"/>
    <n v="555"/>
    <n v="135"/>
    <n v="521"/>
    <n v="389"/>
    <n v="112"/>
    <n v="226"/>
    <n v="213"/>
    <n v="45"/>
    <n v="32"/>
    <n v="25"/>
    <n v="214"/>
    <n v="87"/>
    <n v="31"/>
    <n v="39"/>
    <n v="132"/>
    <n v="71"/>
    <n v="20"/>
    <n v="40"/>
    <n v="20"/>
    <n v="91"/>
    <n v="91"/>
    <n v="10"/>
    <n v="20"/>
    <n v="20"/>
    <n v="0"/>
    <n v="0"/>
    <n v="10"/>
    <n v="20"/>
    <n v="30"/>
    <n v="0"/>
    <n v="51"/>
    <n v="20"/>
    <n v="30"/>
    <n v="20"/>
    <n v="0"/>
    <n v="10"/>
    <n v="30"/>
    <n v="102"/>
    <n v="10"/>
    <n v="81"/>
    <n v="30"/>
    <n v="0"/>
    <n v="10"/>
    <n v="30"/>
    <n v="10"/>
    <n v="145"/>
  </r>
  <r>
    <n v="318"/>
    <d v="2024-11-13T00:00:00"/>
    <n v="2024"/>
    <x v="10"/>
    <x v="13"/>
    <n v="1049"/>
    <n v="1027"/>
    <n v="419"/>
    <n v="473"/>
    <n v="157"/>
    <n v="431"/>
    <n v="350"/>
    <n v="246"/>
    <n v="345"/>
    <n v="201"/>
    <n v="78"/>
    <n v="52"/>
    <n v="65"/>
    <n v="203"/>
    <n v="35"/>
    <n v="31"/>
    <n v="39"/>
    <n v="0"/>
    <n v="112"/>
    <n v="20"/>
    <n v="71"/>
    <n v="10"/>
    <n v="102"/>
    <n v="51"/>
    <n v="0"/>
    <n v="0"/>
    <n v="30"/>
    <n v="20"/>
    <n v="10"/>
    <n v="51"/>
    <n v="30"/>
    <n v="0"/>
    <n v="0"/>
    <n v="82"/>
    <n v="30"/>
    <n v="41"/>
    <n v="10"/>
    <n v="0"/>
    <n v="10"/>
    <n v="41"/>
    <n v="92"/>
    <n v="10"/>
    <n v="51"/>
    <n v="41"/>
    <n v="0"/>
    <n v="41"/>
    <n v="30"/>
    <n v="41"/>
    <n v="0"/>
  </r>
  <r>
    <n v="319"/>
    <d v="2024-11-14T00:00:00"/>
    <n v="2024"/>
    <x v="10"/>
    <x v="14"/>
    <n v="1059"/>
    <n v="1032"/>
    <n v="254"/>
    <n v="710"/>
    <n v="95"/>
    <n v="474"/>
    <n v="455"/>
    <n v="103"/>
    <n v="249"/>
    <n v="78"/>
    <n v="98"/>
    <n v="78"/>
    <n v="26"/>
    <n v="169"/>
    <n v="84"/>
    <n v="28"/>
    <n v="48"/>
    <n v="201"/>
    <n v="134"/>
    <n v="0"/>
    <n v="30"/>
    <n v="10"/>
    <n v="113"/>
    <n v="82"/>
    <n v="30"/>
    <n v="0"/>
    <n v="30"/>
    <n v="10"/>
    <n v="10"/>
    <n v="51"/>
    <n v="10"/>
    <n v="20"/>
    <n v="0"/>
    <n v="51"/>
    <n v="51"/>
    <n v="20"/>
    <n v="30"/>
    <n v="10"/>
    <n v="0"/>
    <n v="30"/>
    <n v="103"/>
    <n v="20"/>
    <n v="51"/>
    <n v="20"/>
    <n v="0"/>
    <n v="10"/>
    <n v="10"/>
    <n v="20"/>
    <n v="76"/>
  </r>
  <r>
    <n v="320"/>
    <d v="2024-11-15T00:00:00"/>
    <n v="2024"/>
    <x v="10"/>
    <x v="15"/>
    <n v="1074"/>
    <n v="1031"/>
    <n v="472"/>
    <n v="388"/>
    <n v="214"/>
    <n v="402"/>
    <n v="495"/>
    <n v="134"/>
    <n v="352"/>
    <n v="73"/>
    <n v="59"/>
    <n v="46"/>
    <n v="33"/>
    <n v="163"/>
    <n v="53"/>
    <n v="53"/>
    <n v="24"/>
    <n v="218"/>
    <n v="123"/>
    <n v="10"/>
    <n v="30"/>
    <n v="30"/>
    <n v="92"/>
    <n v="51"/>
    <n v="30"/>
    <n v="0"/>
    <n v="61"/>
    <n v="20"/>
    <n v="0"/>
    <n v="41"/>
    <n v="10"/>
    <n v="20"/>
    <n v="10"/>
    <n v="51"/>
    <n v="20"/>
    <n v="30"/>
    <n v="30"/>
    <n v="0"/>
    <n v="0"/>
    <n v="41"/>
    <n v="72"/>
    <n v="10"/>
    <n v="51"/>
    <n v="10"/>
    <n v="0"/>
    <n v="30"/>
    <n v="30"/>
    <n v="41"/>
    <n v="87"/>
  </r>
  <r>
    <n v="321"/>
    <d v="2024-11-16T00:00:00"/>
    <n v="2024"/>
    <x v="10"/>
    <x v="16"/>
    <n v="1094"/>
    <n v="1025"/>
    <n v="339"/>
    <n v="591"/>
    <n v="164"/>
    <n v="246"/>
    <n v="687"/>
    <n v="92"/>
    <n v="257"/>
    <n v="40"/>
    <n v="94"/>
    <n v="40"/>
    <n v="13"/>
    <n v="153"/>
    <n v="58"/>
    <n v="29"/>
    <n v="37"/>
    <n v="373"/>
    <n v="102"/>
    <n v="10"/>
    <n v="51"/>
    <n v="0"/>
    <n v="92"/>
    <n v="61"/>
    <n v="30"/>
    <n v="20"/>
    <n v="20"/>
    <n v="0"/>
    <n v="0"/>
    <n v="20"/>
    <n v="10"/>
    <n v="20"/>
    <n v="20"/>
    <n v="61"/>
    <n v="30"/>
    <n v="20"/>
    <n v="30"/>
    <n v="0"/>
    <n v="10"/>
    <n v="20"/>
    <n v="112"/>
    <n v="30"/>
    <n v="92"/>
    <n v="20"/>
    <n v="0"/>
    <n v="30"/>
    <n v="0"/>
    <n v="30"/>
    <n v="84"/>
  </r>
  <r>
    <n v="322"/>
    <d v="2024-11-17T00:00:00"/>
    <n v="2024"/>
    <x v="10"/>
    <x v="17"/>
    <n v="1121"/>
    <n v="1016"/>
    <n v="325"/>
    <n v="584"/>
    <n v="212"/>
    <n v="274"/>
    <n v="661"/>
    <n v="81"/>
    <n v="305"/>
    <n v="180"/>
    <n v="83"/>
    <n v="69"/>
    <n v="62"/>
    <n v="178"/>
    <n v="59"/>
    <n v="34"/>
    <n v="63"/>
    <n v="88"/>
    <n v="40"/>
    <n v="30"/>
    <n v="71"/>
    <n v="20"/>
    <n v="83"/>
    <n v="60"/>
    <n v="10"/>
    <n v="10"/>
    <n v="20"/>
    <n v="20"/>
    <n v="10"/>
    <n v="40"/>
    <n v="30"/>
    <n v="20"/>
    <n v="30"/>
    <n v="81"/>
    <n v="30"/>
    <n v="30"/>
    <n v="30"/>
    <n v="0"/>
    <n v="10"/>
    <n v="40"/>
    <n v="101"/>
    <n v="30"/>
    <n v="50"/>
    <n v="30"/>
    <n v="0"/>
    <n v="60"/>
    <n v="10"/>
    <n v="20"/>
    <n v="0"/>
  </r>
  <r>
    <n v="323"/>
    <d v="2024-11-18T00:00:00"/>
    <n v="2024"/>
    <x v="10"/>
    <x v="18"/>
    <n v="1148"/>
    <n v="1004"/>
    <n v="562"/>
    <n v="403"/>
    <n v="183"/>
    <n v="481"/>
    <n v="453"/>
    <n v="70"/>
    <n v="313"/>
    <n v="106"/>
    <n v="85"/>
    <n v="56"/>
    <n v="49"/>
    <n v="152"/>
    <n v="95"/>
    <n v="34"/>
    <n v="61"/>
    <n v="197"/>
    <n v="120"/>
    <n v="20"/>
    <n v="50"/>
    <n v="30"/>
    <n v="110"/>
    <n v="50"/>
    <n v="0"/>
    <n v="30"/>
    <n v="60"/>
    <n v="0"/>
    <n v="0"/>
    <n v="10"/>
    <n v="10"/>
    <n v="20"/>
    <n v="30"/>
    <n v="50"/>
    <n v="70"/>
    <n v="10"/>
    <n v="0"/>
    <n v="0"/>
    <n v="20"/>
    <n v="10"/>
    <n v="80"/>
    <n v="10"/>
    <n v="40"/>
    <n v="10"/>
    <n v="10"/>
    <n v="70"/>
    <n v="40"/>
    <n v="20"/>
    <n v="24"/>
  </r>
  <r>
    <n v="324"/>
    <d v="2024-11-19T00:00:00"/>
    <n v="2024"/>
    <x v="10"/>
    <x v="19"/>
    <n v="1175"/>
    <n v="985"/>
    <n v="587"/>
    <n v="506"/>
    <n v="82"/>
    <n v="226"/>
    <n v="543"/>
    <n v="216"/>
    <n v="247"/>
    <n v="247"/>
    <n v="58"/>
    <n v="80"/>
    <n v="21"/>
    <n v="191"/>
    <n v="133"/>
    <n v="53"/>
    <n v="62"/>
    <n v="83"/>
    <n v="108"/>
    <n v="9"/>
    <n v="68"/>
    <n v="9"/>
    <n v="57"/>
    <n v="68"/>
    <n v="19"/>
    <n v="19"/>
    <n v="39"/>
    <n v="0"/>
    <n v="0"/>
    <n v="49"/>
    <n v="9"/>
    <n v="9"/>
    <n v="29"/>
    <n v="78"/>
    <n v="39"/>
    <n v="49"/>
    <n v="19"/>
    <n v="9"/>
    <n v="0"/>
    <n v="9"/>
    <n v="88"/>
    <n v="29"/>
    <n v="68"/>
    <n v="19"/>
    <n v="9"/>
    <n v="49"/>
    <n v="9"/>
    <n v="19"/>
    <n v="0"/>
  </r>
  <r>
    <n v="325"/>
    <d v="2024-11-20T00:00:00"/>
    <n v="2024"/>
    <x v="10"/>
    <x v="20"/>
    <n v="1193"/>
    <n v="963"/>
    <n v="584"/>
    <n v="454"/>
    <n v="155"/>
    <n v="404"/>
    <n v="328"/>
    <n v="231"/>
    <n v="377"/>
    <n v="199"/>
    <n v="66"/>
    <n v="44"/>
    <n v="44"/>
    <n v="163"/>
    <n v="104"/>
    <n v="45"/>
    <n v="36"/>
    <n v="115"/>
    <n v="86"/>
    <n v="19"/>
    <n v="67"/>
    <n v="19"/>
    <n v="86"/>
    <n v="67"/>
    <n v="9"/>
    <n v="28"/>
    <n v="19"/>
    <n v="9"/>
    <n v="9"/>
    <n v="38"/>
    <n v="9"/>
    <n v="19"/>
    <n v="9"/>
    <n v="38"/>
    <n v="57"/>
    <n v="28"/>
    <n v="0"/>
    <n v="9"/>
    <n v="28"/>
    <n v="38"/>
    <n v="77"/>
    <n v="19"/>
    <n v="38"/>
    <n v="28"/>
    <n v="0"/>
    <n v="19"/>
    <n v="19"/>
    <n v="9"/>
    <n v="63"/>
  </r>
  <r>
    <n v="326"/>
    <d v="2024-11-21T00:00:00"/>
    <n v="2024"/>
    <x v="10"/>
    <x v="21"/>
    <n v="1204"/>
    <n v="936"/>
    <n v="325"/>
    <n v="771"/>
    <n v="108"/>
    <n v="196"/>
    <n v="563"/>
    <n v="177"/>
    <n v="306"/>
    <n v="82"/>
    <n v="111"/>
    <n v="97"/>
    <n v="22"/>
    <n v="233"/>
    <n v="123"/>
    <n v="50"/>
    <n v="36"/>
    <n v="144"/>
    <n v="131"/>
    <n v="0"/>
    <n v="65"/>
    <n v="9"/>
    <n v="102"/>
    <n v="46"/>
    <n v="0"/>
    <n v="28"/>
    <n v="56"/>
    <n v="28"/>
    <n v="9"/>
    <n v="9"/>
    <n v="0"/>
    <n v="0"/>
    <n v="28"/>
    <n v="37"/>
    <n v="46"/>
    <n v="9"/>
    <n v="0"/>
    <n v="9"/>
    <n v="9"/>
    <n v="18"/>
    <n v="65"/>
    <n v="18"/>
    <n v="28"/>
    <n v="28"/>
    <n v="9"/>
    <n v="9"/>
    <n v="0"/>
    <n v="37"/>
    <n v="103"/>
  </r>
  <r>
    <n v="327"/>
    <d v="2024-11-22T00:00:00"/>
    <n v="2024"/>
    <x v="10"/>
    <x v="22"/>
    <n v="1213"/>
    <n v="903"/>
    <n v="509"/>
    <n v="607"/>
    <n v="97"/>
    <n v="316"/>
    <n v="380"/>
    <n v="207"/>
    <n v="376"/>
    <n v="195"/>
    <n v="112"/>
    <n v="75"/>
    <n v="37"/>
    <n v="198"/>
    <n v="78"/>
    <n v="64"/>
    <n v="23"/>
    <n v="55"/>
    <n v="45"/>
    <n v="9"/>
    <n v="54"/>
    <n v="0"/>
    <n v="135"/>
    <n v="72"/>
    <n v="9"/>
    <n v="9"/>
    <n v="18"/>
    <n v="18"/>
    <n v="0"/>
    <n v="36"/>
    <n v="9"/>
    <n v="9"/>
    <n v="18"/>
    <n v="36"/>
    <n v="9"/>
    <n v="27"/>
    <n v="0"/>
    <n v="0"/>
    <n v="36"/>
    <n v="27"/>
    <n v="63"/>
    <n v="9"/>
    <n v="54"/>
    <n v="45"/>
    <n v="0"/>
    <n v="18"/>
    <n v="18"/>
    <n v="9"/>
    <n v="111"/>
  </r>
  <r>
    <n v="328"/>
    <d v="2024-11-23T00:00:00"/>
    <n v="2024"/>
    <x v="10"/>
    <x v="23"/>
    <n v="1215"/>
    <n v="870"/>
    <n v="473"/>
    <n v="670"/>
    <n v="72"/>
    <n v="182"/>
    <n v="471"/>
    <n v="217"/>
    <n v="308"/>
    <n v="60"/>
    <n v="112"/>
    <n v="52"/>
    <n v="22"/>
    <n v="221"/>
    <n v="106"/>
    <n v="64"/>
    <n v="64"/>
    <n v="206"/>
    <n v="104"/>
    <n v="26"/>
    <n v="26"/>
    <n v="26"/>
    <n v="69"/>
    <n v="78"/>
    <n v="8"/>
    <n v="8"/>
    <n v="34"/>
    <n v="17"/>
    <n v="0"/>
    <n v="17"/>
    <n v="8"/>
    <n v="26"/>
    <n v="8"/>
    <n v="43"/>
    <n v="17"/>
    <n v="26"/>
    <n v="17"/>
    <n v="0"/>
    <n v="8"/>
    <n v="8"/>
    <n v="69"/>
    <n v="26"/>
    <n v="26"/>
    <n v="34"/>
    <n v="0"/>
    <n v="26"/>
    <n v="34"/>
    <n v="8"/>
    <n v="73"/>
  </r>
  <r>
    <n v="329"/>
    <d v="2024-11-24T00:00:00"/>
    <n v="2024"/>
    <x v="10"/>
    <x v="24"/>
    <n v="1216"/>
    <n v="834"/>
    <n v="425"/>
    <n v="609"/>
    <n v="182"/>
    <n v="425"/>
    <n v="268"/>
    <n v="141"/>
    <n v="271"/>
    <n v="113"/>
    <n v="82"/>
    <n v="105"/>
    <n v="37"/>
    <n v="240"/>
    <n v="73"/>
    <n v="55"/>
    <n v="55"/>
    <n v="185"/>
    <n v="75"/>
    <n v="16"/>
    <n v="50"/>
    <n v="16"/>
    <n v="1"/>
    <n v="75"/>
    <n v="16"/>
    <n v="8"/>
    <n v="41"/>
    <n v="16"/>
    <n v="8"/>
    <n v="8"/>
    <n v="0"/>
    <n v="16"/>
    <n v="25"/>
    <n v="50"/>
    <n v="58"/>
    <n v="16"/>
    <n v="25"/>
    <n v="8"/>
    <n v="25"/>
    <n v="16"/>
    <n v="58"/>
    <n v="16"/>
    <n v="75"/>
    <n v="33"/>
    <n v="0"/>
    <n v="50"/>
    <n v="0"/>
    <n v="33"/>
    <n v="0"/>
  </r>
  <r>
    <n v="330"/>
    <d v="2024-11-25T00:00:00"/>
    <n v="2024"/>
    <x v="10"/>
    <x v="25"/>
    <n v="1210"/>
    <n v="797"/>
    <n v="544"/>
    <n v="545"/>
    <n v="121"/>
    <n v="382"/>
    <n v="312"/>
    <n v="103"/>
    <n v="330"/>
    <n v="262"/>
    <n v="90"/>
    <n v="37"/>
    <n v="15"/>
    <n v="252"/>
    <n v="156"/>
    <n v="36"/>
    <n v="32"/>
    <n v="0"/>
    <n v="79"/>
    <n v="7"/>
    <n v="47"/>
    <n v="7"/>
    <n v="79"/>
    <n v="63"/>
    <n v="23"/>
    <n v="15"/>
    <n v="47"/>
    <n v="0"/>
    <n v="0"/>
    <n v="31"/>
    <n v="0"/>
    <n v="15"/>
    <n v="7"/>
    <n v="79"/>
    <n v="15"/>
    <n v="23"/>
    <n v="23"/>
    <n v="7"/>
    <n v="15"/>
    <n v="7"/>
    <n v="0"/>
    <n v="23"/>
    <n v="55"/>
    <n v="31"/>
    <n v="7"/>
    <n v="46"/>
    <n v="23"/>
    <n v="23"/>
    <n v="0"/>
  </r>
  <r>
    <n v="331"/>
    <d v="2024-11-26T00:00:00"/>
    <n v="2024"/>
    <x v="10"/>
    <x v="26"/>
    <n v="1193"/>
    <n v="761"/>
    <n v="381"/>
    <n v="717"/>
    <n v="95"/>
    <n v="403"/>
    <n v="244"/>
    <n v="114"/>
    <n v="406"/>
    <n v="207"/>
    <n v="103"/>
    <n v="36"/>
    <n v="44"/>
    <n v="222"/>
    <n v="54"/>
    <n v="36"/>
    <n v="54"/>
    <n v="31"/>
    <n v="76"/>
    <n v="22"/>
    <n v="45"/>
    <n v="22"/>
    <n v="91"/>
    <n v="45"/>
    <n v="22"/>
    <n v="0"/>
    <n v="15"/>
    <n v="7"/>
    <n v="7"/>
    <n v="15"/>
    <n v="7"/>
    <n v="0"/>
    <n v="7"/>
    <n v="30"/>
    <n v="38"/>
    <n v="7"/>
    <n v="22"/>
    <n v="7"/>
    <n v="15"/>
    <n v="30"/>
    <n v="53"/>
    <n v="15"/>
    <n v="30"/>
    <n v="38"/>
    <n v="0"/>
    <n v="38"/>
    <n v="22"/>
    <n v="0"/>
    <n v="35"/>
  </r>
  <r>
    <n v="332"/>
    <d v="2024-11-27T00:00:00"/>
    <n v="2024"/>
    <x v="10"/>
    <x v="27"/>
    <n v="1172"/>
    <n v="739"/>
    <n v="550"/>
    <n v="494"/>
    <n v="128"/>
    <n v="147"/>
    <n v="445"/>
    <n v="147"/>
    <n v="356"/>
    <n v="43"/>
    <n v="72"/>
    <n v="101"/>
    <n v="43"/>
    <n v="195"/>
    <n v="146"/>
    <n v="53"/>
    <n v="53"/>
    <n v="110"/>
    <n v="73"/>
    <n v="7"/>
    <n v="22"/>
    <n v="0"/>
    <n v="103"/>
    <n v="66"/>
    <n v="22"/>
    <n v="14"/>
    <n v="14"/>
    <n v="7"/>
    <n v="7"/>
    <n v="7"/>
    <n v="14"/>
    <n v="0"/>
    <n v="22"/>
    <n v="44"/>
    <n v="36"/>
    <n v="7"/>
    <n v="0"/>
    <n v="0"/>
    <n v="14"/>
    <n v="7"/>
    <n v="59"/>
    <n v="22"/>
    <n v="22"/>
    <n v="22"/>
    <n v="0"/>
    <n v="22"/>
    <n v="29"/>
    <n v="7"/>
    <n v="70"/>
  </r>
  <r>
    <n v="333"/>
    <d v="2024-11-28T00:00:00"/>
    <n v="2024"/>
    <x v="10"/>
    <x v="28"/>
    <n v="1146"/>
    <n v="712"/>
    <n v="263"/>
    <n v="826"/>
    <n v="57"/>
    <n v="213"/>
    <n v="321"/>
    <n v="178"/>
    <n v="241"/>
    <n v="206"/>
    <n v="63"/>
    <n v="85"/>
    <n v="56"/>
    <n v="195"/>
    <n v="65"/>
    <n v="60"/>
    <n v="30"/>
    <n v="145"/>
    <n v="28"/>
    <n v="7"/>
    <n v="35"/>
    <n v="7"/>
    <n v="59"/>
    <n v="64"/>
    <n v="0"/>
    <n v="21"/>
    <n v="28"/>
    <n v="14"/>
    <n v="0"/>
    <n v="35"/>
    <n v="21"/>
    <n v="21"/>
    <n v="14"/>
    <n v="35"/>
    <n v="49"/>
    <n v="28"/>
    <n v="14"/>
    <n v="7"/>
    <n v="14"/>
    <n v="14"/>
    <n v="78"/>
    <n v="7"/>
    <n v="21"/>
    <n v="21"/>
    <n v="7"/>
    <n v="21"/>
    <n v="28"/>
    <n v="14"/>
    <n v="0"/>
  </r>
  <r>
    <n v="334"/>
    <d v="2024-11-29T00:00:00"/>
    <n v="2024"/>
    <x v="10"/>
    <x v="29"/>
    <n v="1123"/>
    <n v="697"/>
    <n v="404"/>
    <n v="596"/>
    <n v="123"/>
    <n v="285"/>
    <n v="350"/>
    <n v="62"/>
    <n v="316"/>
    <n v="222"/>
    <n v="62"/>
    <n v="90"/>
    <n v="69"/>
    <n v="221"/>
    <n v="46"/>
    <n v="46"/>
    <n v="51"/>
    <n v="0"/>
    <n v="76"/>
    <n v="0"/>
    <n v="48"/>
    <n v="13"/>
    <n v="76"/>
    <n v="55"/>
    <n v="6"/>
    <n v="0"/>
    <n v="34"/>
    <n v="20"/>
    <n v="0"/>
    <n v="13"/>
    <n v="6"/>
    <n v="13"/>
    <n v="6"/>
    <n v="27"/>
    <n v="20"/>
    <n v="27"/>
    <n v="6"/>
    <n v="6"/>
    <n v="27"/>
    <n v="20"/>
    <n v="69"/>
    <n v="13"/>
    <n v="27"/>
    <n v="20"/>
    <n v="6"/>
    <n v="13"/>
    <n v="13"/>
    <n v="6"/>
    <n v="31"/>
  </r>
  <r>
    <n v="335"/>
    <d v="2024-11-30T00:00:00"/>
    <n v="2024"/>
    <x v="10"/>
    <x v="30"/>
    <n v="1105"/>
    <n v="684"/>
    <n v="265"/>
    <n v="564"/>
    <n v="276"/>
    <n v="259"/>
    <n v="275"/>
    <n v="150"/>
    <n v="267"/>
    <n v="239"/>
    <n v="89"/>
    <n v="89"/>
    <n v="27"/>
    <n v="197"/>
    <n v="46"/>
    <n v="62"/>
    <n v="58"/>
    <n v="31"/>
    <n v="88"/>
    <n v="0"/>
    <n v="47"/>
    <n v="13"/>
    <n v="61"/>
    <n v="47"/>
    <n v="20"/>
    <n v="6"/>
    <n v="20"/>
    <n v="20"/>
    <n v="6"/>
    <n v="20"/>
    <n v="6"/>
    <n v="0"/>
    <n v="20"/>
    <n v="61"/>
    <n v="47"/>
    <n v="34"/>
    <n v="13"/>
    <n v="6"/>
    <n v="20"/>
    <n v="20"/>
    <n v="0"/>
    <n v="13"/>
    <n v="43"/>
    <n v="20"/>
    <n v="0"/>
    <n v="13"/>
    <n v="20"/>
    <n v="0"/>
    <n v="0"/>
  </r>
  <r>
    <n v="336"/>
    <d v="2024-12-01T00:00:00"/>
    <n v="2024"/>
    <x v="11"/>
    <x v="1"/>
    <n v="1195"/>
    <n v="678"/>
    <n v="394"/>
    <n v="718"/>
    <n v="83"/>
    <n v="196"/>
    <n v="313"/>
    <n v="169"/>
    <n v="370"/>
    <n v="133"/>
    <n v="59"/>
    <n v="51"/>
    <n v="14"/>
    <n v="181"/>
    <n v="95"/>
    <n v="45"/>
    <n v="36"/>
    <n v="211"/>
    <n v="47"/>
    <n v="6"/>
    <n v="27"/>
    <n v="20"/>
    <n v="101"/>
    <n v="54"/>
    <n v="0"/>
    <n v="20"/>
    <n v="33"/>
    <n v="13"/>
    <n v="6"/>
    <n v="13"/>
    <n v="6"/>
    <n v="20"/>
    <n v="0"/>
    <n v="47"/>
    <n v="40"/>
    <n v="13"/>
    <n v="6"/>
    <n v="0"/>
    <n v="0"/>
    <n v="27"/>
    <n v="54"/>
    <n v="20"/>
    <n v="27"/>
    <n v="6"/>
    <n v="6"/>
    <n v="33"/>
    <n v="0"/>
    <n v="13"/>
    <n v="20"/>
  </r>
  <r>
    <n v="337"/>
    <d v="2024-12-02T00:00:00"/>
    <n v="2024"/>
    <x v="11"/>
    <x v="2"/>
    <n v="1194"/>
    <n v="675"/>
    <n v="501"/>
    <n v="455"/>
    <n v="238"/>
    <n v="202"/>
    <n v="419"/>
    <n v="54"/>
    <n v="266"/>
    <n v="44"/>
    <n v="66"/>
    <n v="44"/>
    <n v="66"/>
    <n v="154"/>
    <n v="31"/>
    <n v="31"/>
    <n v="40"/>
    <n v="452"/>
    <n v="94"/>
    <n v="6"/>
    <n v="40"/>
    <n v="6"/>
    <n v="19"/>
    <n v="54"/>
    <n v="13"/>
    <n v="13"/>
    <n v="27"/>
    <n v="20"/>
    <n v="0"/>
    <n v="33"/>
    <n v="6"/>
    <n v="6"/>
    <n v="13"/>
    <n v="54"/>
    <n v="40"/>
    <n v="13"/>
    <n v="20"/>
    <n v="0"/>
    <n v="13"/>
    <n v="6"/>
    <n v="54"/>
    <n v="13"/>
    <n v="40"/>
    <n v="6"/>
    <n v="6"/>
    <n v="40"/>
    <n v="0"/>
    <n v="20"/>
    <n v="0"/>
  </r>
  <r>
    <n v="338"/>
    <d v="2024-12-03T00:00:00"/>
    <n v="2024"/>
    <x v="11"/>
    <x v="3"/>
    <n v="1201"/>
    <n v="674"/>
    <n v="300"/>
    <n v="673"/>
    <n v="228"/>
    <n v="215"/>
    <n v="406"/>
    <n v="53"/>
    <n v="260"/>
    <n v="186"/>
    <n v="104"/>
    <n v="104"/>
    <n v="44"/>
    <n v="219"/>
    <n v="59"/>
    <n v="63"/>
    <n v="31"/>
    <n v="131"/>
    <n v="47"/>
    <n v="6"/>
    <n v="33"/>
    <n v="20"/>
    <n v="95"/>
    <n v="47"/>
    <n v="0"/>
    <n v="6"/>
    <n v="20"/>
    <n v="20"/>
    <n v="6"/>
    <n v="13"/>
    <n v="13"/>
    <n v="0"/>
    <n v="13"/>
    <n v="67"/>
    <n v="26"/>
    <n v="20"/>
    <n v="6"/>
    <n v="6"/>
    <n v="0"/>
    <n v="6"/>
    <n v="60"/>
    <n v="6"/>
    <n v="26"/>
    <n v="13"/>
    <n v="0"/>
    <n v="47"/>
    <n v="26"/>
    <n v="26"/>
    <n v="0"/>
  </r>
  <r>
    <n v="339"/>
    <d v="2024-12-04T00:00:00"/>
    <n v="2024"/>
    <x v="11"/>
    <x v="4"/>
    <n v="1221"/>
    <n v="683"/>
    <n v="415"/>
    <n v="611"/>
    <n v="195"/>
    <n v="300"/>
    <n v="336"/>
    <n v="47"/>
    <n v="416"/>
    <n v="128"/>
    <n v="90"/>
    <n v="45"/>
    <n v="45"/>
    <n v="255"/>
    <n v="125"/>
    <n v="37"/>
    <n v="46"/>
    <n v="34"/>
    <n v="88"/>
    <n v="13"/>
    <n v="47"/>
    <n v="6"/>
    <n v="54"/>
    <n v="47"/>
    <n v="6"/>
    <n v="0"/>
    <n v="27"/>
    <n v="6"/>
    <n v="0"/>
    <n v="13"/>
    <n v="20"/>
    <n v="6"/>
    <n v="13"/>
    <n v="68"/>
    <n v="27"/>
    <n v="34"/>
    <n v="6"/>
    <n v="6"/>
    <n v="20"/>
    <n v="20"/>
    <n v="47"/>
    <n v="6"/>
    <n v="34"/>
    <n v="13"/>
    <n v="0"/>
    <n v="34"/>
    <n v="13"/>
    <n v="0"/>
    <n v="9"/>
  </r>
  <r>
    <n v="340"/>
    <d v="2024-12-05T00:00:00"/>
    <n v="2024"/>
    <x v="11"/>
    <x v="5"/>
    <n v="1247"/>
    <n v="704"/>
    <n v="498"/>
    <n v="538"/>
    <n v="211"/>
    <n v="183"/>
    <n v="430"/>
    <n v="91"/>
    <n v="425"/>
    <n v="108"/>
    <n v="100"/>
    <n v="92"/>
    <n v="69"/>
    <n v="175"/>
    <n v="28"/>
    <n v="61"/>
    <n v="47"/>
    <n v="142"/>
    <n v="28"/>
    <n v="14"/>
    <n v="42"/>
    <n v="21"/>
    <n v="95"/>
    <n v="56"/>
    <n v="0"/>
    <n v="0"/>
    <n v="28"/>
    <n v="21"/>
    <n v="7"/>
    <n v="7"/>
    <n v="7"/>
    <n v="21"/>
    <n v="0"/>
    <n v="63"/>
    <n v="21"/>
    <n v="28"/>
    <n v="0"/>
    <n v="7"/>
    <n v="14"/>
    <n v="14"/>
    <n v="56"/>
    <n v="14"/>
    <n v="56"/>
    <n v="21"/>
    <n v="7"/>
    <n v="49"/>
    <n v="0"/>
    <n v="7"/>
    <n v="0"/>
  </r>
  <r>
    <n v="341"/>
    <d v="2024-12-06T00:00:00"/>
    <n v="2024"/>
    <x v="11"/>
    <x v="6"/>
    <n v="1256"/>
    <n v="734"/>
    <n v="401"/>
    <n v="642"/>
    <n v="213"/>
    <n v="337"/>
    <n v="251"/>
    <n v="146"/>
    <n v="400"/>
    <n v="225"/>
    <n v="109"/>
    <n v="116"/>
    <n v="70"/>
    <n v="195"/>
    <n v="66"/>
    <n v="52"/>
    <n v="23"/>
    <n v="0"/>
    <n v="36"/>
    <n v="7"/>
    <n v="51"/>
    <n v="22"/>
    <n v="3"/>
    <n v="58"/>
    <n v="14"/>
    <n v="22"/>
    <n v="36"/>
    <n v="14"/>
    <n v="7"/>
    <n v="36"/>
    <n v="0"/>
    <n v="22"/>
    <n v="14"/>
    <n v="58"/>
    <n v="44"/>
    <n v="29"/>
    <n v="22"/>
    <n v="7"/>
    <n v="0"/>
    <n v="7"/>
    <n v="80"/>
    <n v="22"/>
    <n v="29"/>
    <n v="7"/>
    <n v="7"/>
    <n v="44"/>
    <n v="29"/>
    <n v="7"/>
    <n v="0"/>
  </r>
  <r>
    <n v="342"/>
    <d v="2024-12-07T00:00:00"/>
    <n v="2024"/>
    <x v="11"/>
    <x v="7"/>
    <n v="1258"/>
    <n v="767"/>
    <n v="490"/>
    <n v="655"/>
    <n v="113"/>
    <n v="322"/>
    <n v="376"/>
    <n v="69"/>
    <n v="280"/>
    <n v="179"/>
    <n v="77"/>
    <n v="77"/>
    <n v="46"/>
    <n v="210"/>
    <n v="57"/>
    <n v="47"/>
    <n v="33"/>
    <n v="252"/>
    <n v="69"/>
    <n v="23"/>
    <n v="46"/>
    <n v="15"/>
    <n v="122"/>
    <n v="38"/>
    <n v="23"/>
    <n v="23"/>
    <n v="15"/>
    <n v="7"/>
    <n v="7"/>
    <n v="15"/>
    <n v="0"/>
    <n v="7"/>
    <n v="0"/>
    <n v="76"/>
    <n v="7"/>
    <n v="15"/>
    <n v="15"/>
    <n v="0"/>
    <n v="15"/>
    <n v="7"/>
    <n v="76"/>
    <n v="7"/>
    <n v="61"/>
    <n v="23"/>
    <n v="0"/>
    <n v="7"/>
    <n v="15"/>
    <n v="30"/>
    <n v="3"/>
  </r>
  <r>
    <n v="343"/>
    <d v="2024-12-08T00:00:00"/>
    <n v="2024"/>
    <x v="11"/>
    <x v="8"/>
    <n v="1250"/>
    <n v="799"/>
    <n v="350"/>
    <n v="588"/>
    <n v="312"/>
    <n v="207"/>
    <n v="441"/>
    <n v="151"/>
    <n v="410"/>
    <n v="139"/>
    <n v="69"/>
    <n v="46"/>
    <n v="54"/>
    <n v="166"/>
    <n v="61"/>
    <n v="61"/>
    <n v="52"/>
    <n v="192"/>
    <n v="71"/>
    <n v="15"/>
    <n v="55"/>
    <n v="7"/>
    <n v="71"/>
    <n v="39"/>
    <n v="7"/>
    <n v="7"/>
    <n v="39"/>
    <n v="0"/>
    <n v="7"/>
    <n v="7"/>
    <n v="0"/>
    <n v="0"/>
    <n v="7"/>
    <n v="63"/>
    <n v="23"/>
    <n v="7"/>
    <n v="0"/>
    <n v="7"/>
    <n v="7"/>
    <n v="31"/>
    <n v="63"/>
    <n v="7"/>
    <n v="71"/>
    <n v="7"/>
    <n v="0"/>
    <n v="15"/>
    <n v="31"/>
    <n v="7"/>
    <n v="128"/>
  </r>
  <r>
    <n v="344"/>
    <d v="2024-12-09T00:00:00"/>
    <n v="2024"/>
    <x v="11"/>
    <x v="9"/>
    <n v="1239"/>
    <n v="812"/>
    <n v="656"/>
    <n v="472"/>
    <n v="111"/>
    <n v="259"/>
    <n v="497"/>
    <n v="56"/>
    <n v="376"/>
    <n v="238"/>
    <n v="99"/>
    <n v="46"/>
    <n v="15"/>
    <n v="230"/>
    <n v="37"/>
    <n v="47"/>
    <n v="32"/>
    <n v="119"/>
    <n v="81"/>
    <n v="0"/>
    <n v="48"/>
    <n v="16"/>
    <n v="31"/>
    <n v="73"/>
    <n v="16"/>
    <n v="8"/>
    <n v="16"/>
    <n v="0"/>
    <n v="0"/>
    <n v="40"/>
    <n v="16"/>
    <n v="8"/>
    <n v="24"/>
    <n v="81"/>
    <n v="8"/>
    <n v="16"/>
    <n v="16"/>
    <n v="8"/>
    <n v="0"/>
    <n v="24"/>
    <n v="89"/>
    <n v="16"/>
    <n v="73"/>
    <n v="32"/>
    <n v="8"/>
    <n v="32"/>
    <n v="0"/>
    <n v="32"/>
    <n v="0"/>
  </r>
  <r>
    <n v="345"/>
    <d v="2024-12-10T00:00:00"/>
    <n v="2024"/>
    <x v="11"/>
    <x v="10"/>
    <n v="1214"/>
    <n v="814"/>
    <n v="607"/>
    <n v="316"/>
    <n v="291"/>
    <n v="301"/>
    <n v="440"/>
    <n v="73"/>
    <n v="368"/>
    <n v="105"/>
    <n v="105"/>
    <n v="45"/>
    <n v="30"/>
    <n v="221"/>
    <n v="133"/>
    <n v="32"/>
    <n v="32"/>
    <n v="143"/>
    <n v="97"/>
    <n v="0"/>
    <n v="32"/>
    <n v="0"/>
    <n v="81"/>
    <n v="40"/>
    <n v="16"/>
    <n v="0"/>
    <n v="16"/>
    <n v="8"/>
    <n v="8"/>
    <n v="24"/>
    <n v="0"/>
    <n v="16"/>
    <n v="8"/>
    <n v="32"/>
    <n v="32"/>
    <n v="40"/>
    <n v="0"/>
    <n v="0"/>
    <n v="32"/>
    <n v="16"/>
    <n v="81"/>
    <n v="24"/>
    <n v="48"/>
    <n v="32"/>
    <n v="8"/>
    <n v="16"/>
    <n v="32"/>
    <n v="32"/>
    <n v="43"/>
  </r>
  <r>
    <n v="346"/>
    <d v="2024-12-11T00:00:00"/>
    <n v="2024"/>
    <x v="11"/>
    <x v="11"/>
    <n v="1190"/>
    <n v="808"/>
    <n v="523"/>
    <n v="382"/>
    <n v="285"/>
    <n v="404"/>
    <n v="235"/>
    <n v="169"/>
    <n v="250"/>
    <n v="51"/>
    <n v="88"/>
    <n v="59"/>
    <n v="29"/>
    <n v="180"/>
    <n v="45"/>
    <n v="54"/>
    <n v="54"/>
    <n v="380"/>
    <n v="56"/>
    <n v="0"/>
    <n v="48"/>
    <n v="16"/>
    <n v="80"/>
    <n v="48"/>
    <n v="24"/>
    <n v="16"/>
    <n v="48"/>
    <n v="0"/>
    <n v="0"/>
    <n v="32"/>
    <n v="8"/>
    <n v="0"/>
    <n v="16"/>
    <n v="56"/>
    <n v="32"/>
    <n v="32"/>
    <n v="24"/>
    <n v="0"/>
    <n v="24"/>
    <n v="8"/>
    <n v="64"/>
    <n v="16"/>
    <n v="72"/>
    <n v="8"/>
    <n v="8"/>
    <n v="16"/>
    <n v="32"/>
    <n v="24"/>
    <n v="0"/>
  </r>
  <r>
    <n v="347"/>
    <d v="2024-12-12T00:00:00"/>
    <n v="2024"/>
    <x v="11"/>
    <x v="12"/>
    <n v="1167"/>
    <n v="790"/>
    <n v="291"/>
    <n v="783"/>
    <n v="93"/>
    <n v="229"/>
    <n v="514"/>
    <n v="47"/>
    <n v="253"/>
    <n v="50"/>
    <n v="86"/>
    <n v="86"/>
    <n v="28"/>
    <n v="208"/>
    <n v="22"/>
    <n v="48"/>
    <n v="39"/>
    <n v="347"/>
    <n v="79"/>
    <n v="23"/>
    <n v="47"/>
    <n v="0"/>
    <n v="110"/>
    <n v="47"/>
    <n v="0"/>
    <n v="7"/>
    <n v="15"/>
    <n v="15"/>
    <n v="0"/>
    <n v="39"/>
    <n v="15"/>
    <n v="23"/>
    <n v="7"/>
    <n v="55"/>
    <n v="39"/>
    <n v="23"/>
    <n v="0"/>
    <n v="0"/>
    <n v="7"/>
    <n v="7"/>
    <n v="79"/>
    <n v="7"/>
    <n v="47"/>
    <n v="31"/>
    <n v="7"/>
    <n v="7"/>
    <n v="0"/>
    <n v="31"/>
    <n v="23"/>
  </r>
  <r>
    <n v="348"/>
    <d v="2024-12-13T00:00:00"/>
    <n v="2024"/>
    <x v="11"/>
    <x v="13"/>
    <n v="1155"/>
    <n v="763"/>
    <n v="600"/>
    <n v="394"/>
    <n v="161"/>
    <n v="373"/>
    <n v="223"/>
    <n v="167"/>
    <n v="300"/>
    <n v="157"/>
    <n v="71"/>
    <n v="50"/>
    <n v="71"/>
    <n v="237"/>
    <n v="109"/>
    <n v="65"/>
    <n v="61"/>
    <n v="34"/>
    <n v="53"/>
    <n v="7"/>
    <n v="22"/>
    <n v="7"/>
    <n v="45"/>
    <n v="53"/>
    <n v="15"/>
    <n v="0"/>
    <n v="30"/>
    <n v="22"/>
    <n v="0"/>
    <n v="7"/>
    <n v="22"/>
    <n v="0"/>
    <n v="7"/>
    <n v="45"/>
    <n v="15"/>
    <n v="7"/>
    <n v="0"/>
    <n v="7"/>
    <n v="22"/>
    <n v="22"/>
    <n v="83"/>
    <n v="22"/>
    <n v="68"/>
    <n v="30"/>
    <n v="7"/>
    <n v="45"/>
    <n v="30"/>
    <n v="0"/>
    <n v="70"/>
  </r>
  <r>
    <n v="349"/>
    <d v="2024-12-14T00:00:00"/>
    <n v="2024"/>
    <x v="11"/>
    <x v="14"/>
    <n v="1148"/>
    <n v="733"/>
    <n v="287"/>
    <n v="735"/>
    <n v="126"/>
    <n v="146"/>
    <n v="536"/>
    <n v="51"/>
    <n v="306"/>
    <n v="241"/>
    <n v="99"/>
    <n v="49"/>
    <n v="71"/>
    <n v="157"/>
    <n v="34"/>
    <n v="30"/>
    <n v="56"/>
    <n v="105"/>
    <n v="95"/>
    <n v="21"/>
    <n v="51"/>
    <n v="14"/>
    <n v="1"/>
    <n v="65"/>
    <n v="0"/>
    <n v="21"/>
    <n v="14"/>
    <n v="21"/>
    <n v="0"/>
    <n v="36"/>
    <n v="7"/>
    <n v="21"/>
    <n v="14"/>
    <n v="43"/>
    <n v="36"/>
    <n v="36"/>
    <n v="14"/>
    <n v="7"/>
    <n v="0"/>
    <n v="7"/>
    <n v="51"/>
    <n v="7"/>
    <n v="65"/>
    <n v="36"/>
    <n v="7"/>
    <n v="43"/>
    <n v="0"/>
    <n v="0"/>
    <n v="0"/>
  </r>
  <r>
    <n v="350"/>
    <d v="2024-12-15T00:00:00"/>
    <n v="2024"/>
    <x v="11"/>
    <x v="15"/>
    <n v="1151"/>
    <n v="717"/>
    <n v="460"/>
    <n v="622"/>
    <n v="69"/>
    <n v="272"/>
    <n v="402"/>
    <n v="43"/>
    <n v="349"/>
    <n v="57"/>
    <n v="85"/>
    <n v="99"/>
    <n v="64"/>
    <n v="240"/>
    <n v="148"/>
    <n v="56"/>
    <n v="21"/>
    <n v="32"/>
    <n v="64"/>
    <n v="21"/>
    <n v="35"/>
    <n v="0"/>
    <n v="78"/>
    <n v="64"/>
    <n v="14"/>
    <n v="21"/>
    <n v="43"/>
    <n v="21"/>
    <n v="7"/>
    <n v="7"/>
    <n v="7"/>
    <n v="0"/>
    <n v="7"/>
    <n v="35"/>
    <n v="7"/>
    <n v="21"/>
    <n v="7"/>
    <n v="0"/>
    <n v="21"/>
    <n v="21"/>
    <n v="57"/>
    <n v="21"/>
    <n v="28"/>
    <n v="7"/>
    <n v="7"/>
    <n v="7"/>
    <n v="21"/>
    <n v="14"/>
    <n v="54"/>
  </r>
  <r>
    <n v="351"/>
    <d v="2024-12-16T00:00:00"/>
    <n v="2024"/>
    <x v="11"/>
    <x v="16"/>
    <n v="1172"/>
    <n v="713"/>
    <n v="257"/>
    <n v="833"/>
    <n v="82"/>
    <n v="292"/>
    <n v="329"/>
    <n v="92"/>
    <n v="247"/>
    <n v="247"/>
    <n v="87"/>
    <n v="43"/>
    <n v="50"/>
    <n v="213"/>
    <n v="84"/>
    <n v="48"/>
    <n v="57"/>
    <n v="96"/>
    <n v="28"/>
    <n v="21"/>
    <n v="35"/>
    <n v="21"/>
    <n v="71"/>
    <n v="57"/>
    <n v="14"/>
    <n v="7"/>
    <n v="14"/>
    <n v="7"/>
    <n v="7"/>
    <n v="14"/>
    <n v="21"/>
    <n v="0"/>
    <n v="14"/>
    <n v="35"/>
    <n v="49"/>
    <n v="28"/>
    <n v="0"/>
    <n v="0"/>
    <n v="7"/>
    <n v="14"/>
    <n v="71"/>
    <n v="14"/>
    <n v="57"/>
    <n v="7"/>
    <n v="7"/>
    <n v="21"/>
    <n v="7"/>
    <n v="28"/>
    <n v="37"/>
  </r>
  <r>
    <n v="352"/>
    <d v="2024-12-17T00:00:00"/>
    <n v="2024"/>
    <x v="11"/>
    <x v="17"/>
    <n v="1191"/>
    <n v="714"/>
    <n v="357"/>
    <n v="763"/>
    <n v="71"/>
    <n v="292"/>
    <n v="337"/>
    <n v="85"/>
    <n v="280"/>
    <n v="162"/>
    <n v="103"/>
    <n v="110"/>
    <n v="59"/>
    <n v="248"/>
    <n v="99"/>
    <n v="31"/>
    <n v="54"/>
    <n v="45"/>
    <n v="49"/>
    <n v="21"/>
    <n v="49"/>
    <n v="7"/>
    <n v="49"/>
    <n v="42"/>
    <n v="0"/>
    <n v="21"/>
    <n v="35"/>
    <n v="21"/>
    <n v="0"/>
    <n v="21"/>
    <n v="0"/>
    <n v="7"/>
    <n v="14"/>
    <n v="28"/>
    <n v="35"/>
    <n v="35"/>
    <n v="7"/>
    <n v="0"/>
    <n v="14"/>
    <n v="14"/>
    <n v="71"/>
    <n v="21"/>
    <n v="42"/>
    <n v="14"/>
    <n v="0"/>
    <n v="28"/>
    <n v="21"/>
    <n v="7"/>
    <n v="41"/>
  </r>
  <r>
    <n v="353"/>
    <d v="2024-12-18T00:00:00"/>
    <n v="2024"/>
    <x v="11"/>
    <x v="18"/>
    <n v="1194"/>
    <n v="719"/>
    <n v="489"/>
    <n v="562"/>
    <n v="143"/>
    <n v="309"/>
    <n v="231"/>
    <n v="179"/>
    <n v="355"/>
    <n v="103"/>
    <n v="66"/>
    <n v="103"/>
    <n v="66"/>
    <n v="172"/>
    <n v="40"/>
    <n v="40"/>
    <n v="49"/>
    <n v="200"/>
    <n v="100"/>
    <n v="21"/>
    <n v="28"/>
    <n v="7"/>
    <n v="19"/>
    <n v="50"/>
    <n v="14"/>
    <n v="14"/>
    <n v="28"/>
    <n v="14"/>
    <n v="7"/>
    <n v="21"/>
    <n v="7"/>
    <n v="21"/>
    <n v="7"/>
    <n v="57"/>
    <n v="43"/>
    <n v="7"/>
    <n v="21"/>
    <n v="7"/>
    <n v="0"/>
    <n v="7"/>
    <n v="57"/>
    <n v="14"/>
    <n v="43"/>
    <n v="35"/>
    <n v="7"/>
    <n v="14"/>
    <n v="28"/>
    <n v="21"/>
    <n v="0"/>
  </r>
  <r>
    <n v="354"/>
    <d v="2024-12-19T00:00:00"/>
    <n v="2024"/>
    <x v="11"/>
    <x v="19"/>
    <n v="1188"/>
    <n v="731"/>
    <n v="237"/>
    <n v="690"/>
    <n v="261"/>
    <n v="168"/>
    <n v="432"/>
    <n v="131"/>
    <n v="294"/>
    <n v="58"/>
    <n v="95"/>
    <n v="36"/>
    <n v="51"/>
    <n v="185"/>
    <n v="121"/>
    <n v="49"/>
    <n v="40"/>
    <n v="259"/>
    <n v="51"/>
    <n v="21"/>
    <n v="43"/>
    <n v="0"/>
    <n v="109"/>
    <n v="36"/>
    <n v="21"/>
    <n v="0"/>
    <n v="14"/>
    <n v="0"/>
    <n v="7"/>
    <n v="21"/>
    <n v="0"/>
    <n v="0"/>
    <n v="21"/>
    <n v="43"/>
    <n v="14"/>
    <n v="14"/>
    <n v="7"/>
    <n v="0"/>
    <n v="0"/>
    <n v="29"/>
    <n v="51"/>
    <n v="14"/>
    <n v="43"/>
    <n v="29"/>
    <n v="0"/>
    <n v="14"/>
    <n v="21"/>
    <n v="0"/>
    <n v="108"/>
  </r>
  <r>
    <n v="355"/>
    <d v="2024-12-20T00:00:00"/>
    <n v="2024"/>
    <x v="11"/>
    <x v="20"/>
    <n v="1173"/>
    <n v="754"/>
    <n v="492"/>
    <n v="517"/>
    <n v="164"/>
    <n v="286"/>
    <n v="333"/>
    <n v="135"/>
    <n v="378"/>
    <n v="232"/>
    <n v="94"/>
    <n v="43"/>
    <n v="50"/>
    <n v="151"/>
    <n v="115"/>
    <n v="66"/>
    <n v="44"/>
    <n v="0"/>
    <n v="30"/>
    <n v="22"/>
    <n v="45"/>
    <n v="15"/>
    <n v="60"/>
    <n v="37"/>
    <n v="0"/>
    <n v="7"/>
    <n v="22"/>
    <n v="15"/>
    <n v="0"/>
    <n v="15"/>
    <n v="15"/>
    <n v="22"/>
    <n v="0"/>
    <n v="67"/>
    <n v="37"/>
    <n v="30"/>
    <n v="7"/>
    <n v="0"/>
    <n v="30"/>
    <n v="22"/>
    <n v="52"/>
    <n v="22"/>
    <n v="60"/>
    <n v="15"/>
    <n v="7"/>
    <n v="22"/>
    <n v="15"/>
    <n v="7"/>
    <n v="56"/>
  </r>
  <r>
    <n v="356"/>
    <d v="2024-12-21T00:00:00"/>
    <n v="2024"/>
    <x v="11"/>
    <x v="21"/>
    <n v="1150"/>
    <n v="787"/>
    <n v="230"/>
    <n v="656"/>
    <n v="264"/>
    <n v="228"/>
    <n v="371"/>
    <n v="188"/>
    <n v="336"/>
    <n v="178"/>
    <n v="99"/>
    <n v="106"/>
    <n v="35"/>
    <n v="196"/>
    <n v="96"/>
    <n v="43"/>
    <n v="61"/>
    <n v="0"/>
    <n v="55"/>
    <n v="0"/>
    <n v="55"/>
    <n v="7"/>
    <n v="86"/>
    <n v="47"/>
    <n v="7"/>
    <n v="0"/>
    <n v="23"/>
    <n v="7"/>
    <n v="0"/>
    <n v="39"/>
    <n v="7"/>
    <n v="23"/>
    <n v="0"/>
    <n v="47"/>
    <n v="47"/>
    <n v="39"/>
    <n v="7"/>
    <n v="7"/>
    <n v="7"/>
    <n v="31"/>
    <n v="86"/>
    <n v="23"/>
    <n v="47"/>
    <n v="7"/>
    <n v="0"/>
    <n v="15"/>
    <n v="23"/>
    <n v="31"/>
    <n v="14"/>
  </r>
  <r>
    <n v="357"/>
    <d v="2024-12-22T00:00:00"/>
    <n v="2024"/>
    <x v="11"/>
    <x v="22"/>
    <n v="1119"/>
    <n v="823"/>
    <n v="537"/>
    <n v="515"/>
    <n v="67"/>
    <n v="378"/>
    <n v="363"/>
    <n v="82"/>
    <n v="242"/>
    <n v="145"/>
    <n v="55"/>
    <n v="62"/>
    <n v="41"/>
    <n v="233"/>
    <n v="25"/>
    <n v="46"/>
    <n v="59"/>
    <n v="211"/>
    <n v="49"/>
    <n v="0"/>
    <n v="32"/>
    <n v="16"/>
    <n v="106"/>
    <n v="74"/>
    <n v="0"/>
    <n v="8"/>
    <n v="16"/>
    <n v="24"/>
    <n v="8"/>
    <n v="16"/>
    <n v="8"/>
    <n v="8"/>
    <n v="16"/>
    <n v="57"/>
    <n v="24"/>
    <n v="16"/>
    <n v="8"/>
    <n v="8"/>
    <n v="24"/>
    <n v="32"/>
    <n v="90"/>
    <n v="24"/>
    <n v="49"/>
    <n v="16"/>
    <n v="8"/>
    <n v="32"/>
    <n v="8"/>
    <n v="32"/>
    <n v="14"/>
  </r>
  <r>
    <n v="358"/>
    <d v="2024-12-23T00:00:00"/>
    <n v="2024"/>
    <x v="11"/>
    <x v="23"/>
    <n v="1099"/>
    <n v="856"/>
    <n v="296"/>
    <n v="551"/>
    <n v="252"/>
    <n v="248"/>
    <n v="497"/>
    <n v="111"/>
    <n v="258"/>
    <n v="68"/>
    <n v="81"/>
    <n v="95"/>
    <n v="27"/>
    <n v="200"/>
    <n v="87"/>
    <n v="41"/>
    <n v="20"/>
    <n v="222"/>
    <n v="111"/>
    <n v="8"/>
    <n v="25"/>
    <n v="17"/>
    <n v="68"/>
    <n v="59"/>
    <n v="0"/>
    <n v="8"/>
    <n v="34"/>
    <n v="0"/>
    <n v="8"/>
    <n v="8"/>
    <n v="17"/>
    <n v="17"/>
    <n v="0"/>
    <n v="68"/>
    <n v="17"/>
    <n v="25"/>
    <n v="17"/>
    <n v="0"/>
    <n v="8"/>
    <n v="8"/>
    <n v="85"/>
    <n v="8"/>
    <n v="34"/>
    <n v="42"/>
    <n v="0"/>
    <n v="25"/>
    <n v="0"/>
    <n v="17"/>
    <n v="122"/>
  </r>
  <r>
    <n v="359"/>
    <d v="2024-12-24T00:00:00"/>
    <n v="2024"/>
    <x v="11"/>
    <x v="24"/>
    <n v="1086"/>
    <n v="880"/>
    <n v="293"/>
    <n v="555"/>
    <n v="238"/>
    <n v="202"/>
    <n v="520"/>
    <n v="158"/>
    <n v="282"/>
    <n v="215"/>
    <n v="60"/>
    <n v="94"/>
    <n v="53"/>
    <n v="198"/>
    <n v="119"/>
    <n v="41"/>
    <n v="24"/>
    <n v="0"/>
    <n v="105"/>
    <n v="26"/>
    <n v="44"/>
    <n v="0"/>
    <n v="70"/>
    <n v="70"/>
    <n v="0"/>
    <n v="0"/>
    <n v="44"/>
    <n v="17"/>
    <n v="8"/>
    <n v="17"/>
    <n v="8"/>
    <n v="26"/>
    <n v="0"/>
    <n v="52"/>
    <n v="44"/>
    <n v="8"/>
    <n v="26"/>
    <n v="0"/>
    <n v="8"/>
    <n v="17"/>
    <n v="61"/>
    <n v="17"/>
    <n v="26"/>
    <n v="35"/>
    <n v="8"/>
    <n v="52"/>
    <n v="35"/>
    <n v="26"/>
    <n v="30"/>
  </r>
  <r>
    <n v="360"/>
    <d v="2024-12-25T00:00:00"/>
    <n v="2024"/>
    <x v="11"/>
    <x v="25"/>
    <n v="1085"/>
    <n v="902"/>
    <n v="260"/>
    <n v="576"/>
    <n v="249"/>
    <n v="423"/>
    <n v="335"/>
    <n v="144"/>
    <n v="269"/>
    <n v="188"/>
    <n v="60"/>
    <n v="33"/>
    <n v="26"/>
    <n v="222"/>
    <n v="119"/>
    <n v="45"/>
    <n v="53"/>
    <n v="70"/>
    <n v="90"/>
    <n v="0"/>
    <n v="45"/>
    <n v="0"/>
    <n v="135"/>
    <n v="54"/>
    <n v="0"/>
    <n v="0"/>
    <n v="45"/>
    <n v="27"/>
    <n v="0"/>
    <n v="18"/>
    <n v="0"/>
    <n v="0"/>
    <n v="18"/>
    <n v="63"/>
    <n v="27"/>
    <n v="27"/>
    <n v="0"/>
    <n v="0"/>
    <n v="0"/>
    <n v="36"/>
    <n v="99"/>
    <n v="9"/>
    <n v="81"/>
    <n v="27"/>
    <n v="9"/>
    <n v="45"/>
    <n v="0"/>
    <n v="36"/>
    <n v="11"/>
  </r>
  <r>
    <n v="361"/>
    <d v="2024-12-26T00:00:00"/>
    <n v="2024"/>
    <x v="11"/>
    <x v="26"/>
    <n v="1087"/>
    <n v="911"/>
    <n v="445"/>
    <n v="566"/>
    <n v="76"/>
    <n v="300"/>
    <n v="429"/>
    <n v="182"/>
    <n v="229"/>
    <n v="101"/>
    <n v="94"/>
    <n v="94"/>
    <n v="60"/>
    <n v="144"/>
    <n v="41"/>
    <n v="41"/>
    <n v="28"/>
    <n v="255"/>
    <n v="54"/>
    <n v="18"/>
    <n v="27"/>
    <n v="9"/>
    <n v="119"/>
    <n v="45"/>
    <n v="9"/>
    <n v="27"/>
    <n v="27"/>
    <n v="9"/>
    <n v="9"/>
    <n v="27"/>
    <n v="0"/>
    <n v="9"/>
    <n v="18"/>
    <n v="81"/>
    <n v="45"/>
    <n v="36"/>
    <n v="27"/>
    <n v="0"/>
    <n v="36"/>
    <n v="36"/>
    <n v="81"/>
    <n v="9"/>
    <n v="36"/>
    <n v="45"/>
    <n v="0"/>
    <n v="45"/>
    <n v="0"/>
    <n v="27"/>
    <n v="0"/>
  </r>
  <r>
    <n v="362"/>
    <d v="2024-12-27T00:00:00"/>
    <n v="2024"/>
    <x v="11"/>
    <x v="27"/>
    <n v="1094"/>
    <n v="913"/>
    <n v="547"/>
    <n v="416"/>
    <n v="131"/>
    <n v="237"/>
    <n v="476"/>
    <n v="200"/>
    <n v="230"/>
    <n v="203"/>
    <n v="81"/>
    <n v="94"/>
    <n v="40"/>
    <n v="216"/>
    <n v="33"/>
    <n v="45"/>
    <n v="45"/>
    <n v="107"/>
    <n v="36"/>
    <n v="18"/>
    <n v="54"/>
    <n v="18"/>
    <n v="102"/>
    <n v="73"/>
    <n v="9"/>
    <n v="9"/>
    <n v="18"/>
    <n v="18"/>
    <n v="0"/>
    <n v="9"/>
    <n v="27"/>
    <n v="27"/>
    <n v="27"/>
    <n v="45"/>
    <n v="54"/>
    <n v="36"/>
    <n v="27"/>
    <n v="9"/>
    <n v="27"/>
    <n v="9"/>
    <n v="63"/>
    <n v="18"/>
    <n v="54"/>
    <n v="45"/>
    <n v="9"/>
    <n v="45"/>
    <n v="0"/>
    <n v="27"/>
    <n v="0"/>
  </r>
  <r>
    <n v="363"/>
    <d v="2024-12-28T00:00:00"/>
    <n v="2024"/>
    <x v="11"/>
    <x v="28"/>
    <n v="1106"/>
    <n v="907"/>
    <n v="409"/>
    <n v="576"/>
    <n v="121"/>
    <n v="444"/>
    <n v="391"/>
    <n v="72"/>
    <n v="246"/>
    <n v="61"/>
    <n v="54"/>
    <n v="75"/>
    <n v="41"/>
    <n v="201"/>
    <n v="147"/>
    <n v="42"/>
    <n v="25"/>
    <n v="214"/>
    <n v="90"/>
    <n v="0"/>
    <n v="63"/>
    <n v="0"/>
    <n v="126"/>
    <n v="45"/>
    <n v="9"/>
    <n v="27"/>
    <n v="36"/>
    <n v="0"/>
    <n v="9"/>
    <n v="9"/>
    <n v="9"/>
    <n v="27"/>
    <n v="27"/>
    <n v="45"/>
    <n v="9"/>
    <n v="45"/>
    <n v="0"/>
    <n v="9"/>
    <n v="27"/>
    <n v="27"/>
    <n v="72"/>
    <n v="27"/>
    <n v="45"/>
    <n v="36"/>
    <n v="0"/>
    <n v="27"/>
    <n v="9"/>
    <n v="0"/>
    <n v="52"/>
  </r>
  <r>
    <n v="364"/>
    <d v="2024-12-29T00:00:00"/>
    <n v="2024"/>
    <x v="11"/>
    <x v="29"/>
    <n v="1121"/>
    <n v="896"/>
    <n v="459"/>
    <n v="584"/>
    <n v="78"/>
    <n v="295"/>
    <n v="431"/>
    <n v="170"/>
    <n v="284"/>
    <n v="90"/>
    <n v="55"/>
    <n v="83"/>
    <n v="55"/>
    <n v="230"/>
    <n v="85"/>
    <n v="42"/>
    <n v="46"/>
    <n v="151"/>
    <n v="125"/>
    <n v="17"/>
    <n v="53"/>
    <n v="17"/>
    <n v="13"/>
    <n v="53"/>
    <n v="8"/>
    <n v="26"/>
    <n v="26"/>
    <n v="8"/>
    <n v="0"/>
    <n v="35"/>
    <n v="8"/>
    <n v="17"/>
    <n v="17"/>
    <n v="53"/>
    <n v="44"/>
    <n v="35"/>
    <n v="8"/>
    <n v="0"/>
    <n v="35"/>
    <n v="35"/>
    <n v="98"/>
    <n v="8"/>
    <n v="62"/>
    <n v="35"/>
    <n v="0"/>
    <n v="17"/>
    <n v="17"/>
    <n v="26"/>
    <n v="0"/>
  </r>
  <r>
    <n v="365"/>
    <d v="2024-12-30T00:00:00"/>
    <n v="2024"/>
    <x v="11"/>
    <x v="30"/>
    <n v="1140"/>
    <n v="881"/>
    <n v="342"/>
    <n v="741"/>
    <n v="57"/>
    <n v="387"/>
    <n v="406"/>
    <n v="88"/>
    <n v="381"/>
    <n v="155"/>
    <n v="56"/>
    <n v="63"/>
    <n v="14"/>
    <n v="207"/>
    <n v="112"/>
    <n v="51"/>
    <n v="25"/>
    <n v="76"/>
    <n v="79"/>
    <n v="17"/>
    <n v="52"/>
    <n v="0"/>
    <n v="56"/>
    <n v="70"/>
    <n v="26"/>
    <n v="26"/>
    <n v="44"/>
    <n v="8"/>
    <n v="8"/>
    <n v="35"/>
    <n v="8"/>
    <n v="17"/>
    <n v="26"/>
    <n v="35"/>
    <n v="8"/>
    <n v="17"/>
    <n v="0"/>
    <n v="0"/>
    <n v="0"/>
    <n v="26"/>
    <n v="96"/>
    <n v="17"/>
    <n v="44"/>
    <n v="44"/>
    <n v="0"/>
    <n v="52"/>
    <n v="35"/>
    <n v="35"/>
    <n v="0"/>
  </r>
  <r>
    <n v="366"/>
    <d v="2024-12-31T00:00:00"/>
    <n v="2024"/>
    <x v="11"/>
    <x v="31"/>
    <n v="1140"/>
    <n v="881"/>
    <n v="319"/>
    <n v="628"/>
    <n v="193"/>
    <n v="308"/>
    <n v="415"/>
    <n v="158"/>
    <n v="348"/>
    <n v="226"/>
    <n v="63"/>
    <n v="84"/>
    <n v="35"/>
    <n v="186"/>
    <n v="95"/>
    <n v="60"/>
    <n v="43"/>
    <n v="0"/>
    <n v="35"/>
    <n v="0"/>
    <n v="26"/>
    <n v="0"/>
    <n v="61"/>
    <n v="79"/>
    <n v="0"/>
    <n v="17"/>
    <n v="44"/>
    <n v="0"/>
    <n v="8"/>
    <n v="26"/>
    <n v="0"/>
    <n v="17"/>
    <n v="17"/>
    <n v="79"/>
    <n v="61"/>
    <n v="17"/>
    <n v="0"/>
    <n v="0"/>
    <n v="8"/>
    <n v="26"/>
    <n v="61"/>
    <n v="26"/>
    <n v="35"/>
    <n v="17"/>
    <n v="8"/>
    <n v="61"/>
    <n v="35"/>
    <n v="26"/>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27EF4-E62D-4866-B6AE-08F595D216F0}"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3" firstHeaderRow="1" firstDataRow="1" firstDataCol="1"/>
  <pivotFields count="54">
    <pivotField showAll="0"/>
    <pivotField showAll="0"/>
    <pivotField showAll="0"/>
    <pivotField axis="axisRow" showAll="0">
      <items count="13">
        <item h="1" x="0"/>
        <item h="1" x="1"/>
        <item h="1" x="2"/>
        <item h="1" x="3"/>
        <item h="1" x="4"/>
        <item x="5"/>
        <item h="1"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07225-BCD8-4E8F-B850-D5AD66C07423}"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V38" firstHeaderRow="0" firstDataRow="1" firstDataCol="1" rowPageCount="1" colPageCount="1"/>
  <pivotFields count="54">
    <pivotField showAll="0"/>
    <pivotField showAll="0"/>
    <pivotField showAll="0"/>
    <pivotField axis="axisPage" showAll="0">
      <items count="13">
        <item x="0"/>
        <item x="1"/>
        <item x="2"/>
        <item x="3"/>
        <item x="4"/>
        <item x="5"/>
        <item x="6"/>
        <item x="7"/>
        <item x="8"/>
        <item x="9"/>
        <item x="10"/>
        <item x="11"/>
        <item t="default"/>
      </items>
    </pivotField>
    <pivotField axis="axisRow" showAll="0">
      <items count="38">
        <item h="1" x="0"/>
        <item h="1" x="32"/>
        <item h="1" x="33"/>
        <item h="1" x="34"/>
        <item h="1" x="35"/>
        <item h="1" x="36"/>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4"/>
  </rowFields>
  <rowItems count="31">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4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colItems>
  <pageFields count="1">
    <pageField fld="3" item="5" hier="-1"/>
  </pageFields>
  <dataFields count="47">
    <dataField name="Sum of Non-Fixed Incom" fld="7" baseField="0" baseItem="0"/>
    <dataField name="Sum of Fixed Incom" fld="8" baseField="0" baseItem="0"/>
    <dataField name="Sum of Other Income" fld="9" baseField="0" baseItem="0"/>
    <dataField name="Sum of Non-Fixed Cost" fld="10" baseField="0" baseItem="0"/>
    <dataField name="Sum of Fixed Costs" fld="11" baseField="0" baseItem="0"/>
    <dataField name="Sum of Other Cost" fld="12" baseField="0" baseItem="0"/>
    <dataField name="Sum of Fixed Incom Business" fld="13" baseField="0" baseItem="0"/>
    <dataField name="Sum of Fixed Incom Securities" fld="14" baseField="0" baseItem="0"/>
    <dataField name="Sum of Fixed Incom Real estate" fld="15" baseField="0" baseItem="0"/>
    <dataField name="Sum of Fixed Incom Gold" fld="16" baseField="0" baseItem="0"/>
    <dataField name="Sum of Fixed Incom Cryptocurrency" fld="17" baseField="0" baseItem="0"/>
    <dataField name="Sum of Non-Fixed Incom Business" fld="18" baseField="0" baseItem="0"/>
    <dataField name="Sum of Non-Fixed Incom Securities" fld="19" baseField="0" baseItem="0"/>
    <dataField name="Sum of Non-Fixed Incom Real estate" fld="20" baseField="0" baseItem="0"/>
    <dataField name="Sum of Non-Fixed Incom Gold" fld="21" baseField="0" baseItem="0"/>
    <dataField name="Sum of Non-Fixed Incom Cryptocurrency" fld="22" baseField="0" baseItem="0"/>
    <dataField name="Sum of Loans" fld="23" baseField="0" baseItem="0"/>
    <dataField name="Sum of Training courses" fld="24" baseField="0" baseItem="0"/>
    <dataField name="Sum of Travel public transport" fld="25" baseField="0" baseItem="0"/>
    <dataField name="Sum of Mobile connection" fld="26" baseField="0" baseItem="0"/>
    <dataField name="Sum of Food" fld="27" baseField="0" baseItem="0"/>
    <dataField name="Sum of Utility Payments" fld="28" baseField="0" baseItem="0"/>
    <dataField name="Sum of Internet &amp; TV" fld="29" baseField="0" baseItem="0"/>
    <dataField name="Sum of Household chemicals" fld="30" baseField="0" baseItem="0"/>
    <dataField name="Sum of Furniture &amp; utensils" fld="31" baseField="0" baseItem="0"/>
    <dataField name="Sum of BedLinen &amp; tablecloth" fld="32" baseField="0" baseItem="0"/>
    <dataField name="Sum of Cat food" fld="33" baseField="0" baseItem="0"/>
    <dataField name="Sum of Clothing &amp; footwear" fld="34" baseField="0" baseItem="0"/>
    <dataField name="Sum of Gym" fld="35" baseField="0" baseItem="0"/>
    <dataField name="Sum of Hygiene products" fld="36" baseField="0" baseItem="0"/>
    <dataField name="Sum of Medications" fld="37" baseField="0" baseItem="0"/>
    <dataField name="Sum of Hairdresser" fld="38" baseField="0" baseItem="0"/>
    <dataField name="Sum of Cosmetics &amp; perfum" fld="39" baseField="0" baseItem="0"/>
    <dataField name="Sum of Fuel" fld="40" baseField="0" baseItem="0"/>
    <dataField name="Sum of Spare parts" fld="41" baseField="0" baseItem="0"/>
    <dataField name="Sum of Parking" fld="42" baseField="0" baseItem="0"/>
    <dataField name="Sum of Washing" fld="43" baseField="0" baseItem="0"/>
    <dataField name="Sum of Insurance" fld="44" baseField="0" baseItem="0"/>
    <dataField name="Sum of Holidays" fld="45" baseField="0" baseItem="0"/>
    <dataField name="Sum of Excursions" fld="46" baseField="0" baseItem="0"/>
    <dataField name="Sum of Restaurants" fld="47" baseField="0" baseItem="0"/>
    <dataField name="Sum of Gotheli" fld="48" baseField="0" baseItem="0"/>
    <dataField name="Sum of Bags, packages, boxes" fld="49" baseField="0" baseItem="0"/>
    <dataField name="Sum of Snacks on the way" fld="50" baseField="0" baseItem="0"/>
    <dataField name="Sum of Alcohol" fld="51" baseField="0" baseItem="0"/>
    <dataField name="Sum of Hobby" fld="52" baseField="0" baseItem="0"/>
    <dataField name="Sum of Unexpected expenses" fld="5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DDA0611-70A5-4D04-ADFD-D50B94230AE7}" sourceName="Month">
  <pivotTables>
    <pivotTable tabId="4" name="PivotTable1"/>
    <pivotTable tabId="4" name="PivotTable2"/>
  </pivotTables>
  <data>
    <tabular pivotCacheId="1317048171">
      <items count="12">
        <i x="0"/>
        <i x="1"/>
        <i x="2"/>
        <i x="3"/>
        <i x="4"/>
        <i x="5" s="1"/>
        <i x="6"/>
        <i x="7"/>
        <i x="8"/>
        <i x="9"/>
        <i x="10"/>
        <i x="1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B94F96C5-B78D-4939-887B-7387C9943AF3}" sourceName="Day">
  <pivotTables>
    <pivotTable tabId="4" name="PivotTable2"/>
  </pivotTables>
  <data>
    <tabular pivotCacheId="1317048171">
      <items count="37">
        <i x="0"/>
        <i x="32"/>
        <i x="33"/>
        <i x="34"/>
        <i x="35"/>
        <i x="36"/>
        <i x="1" s="1"/>
        <i x="2" s="1"/>
        <i x="3" s="1"/>
        <i x="4" s="1"/>
        <i x="5" s="1"/>
        <i x="6" s="1"/>
        <i x="7" s="1"/>
        <i x="8" s="1"/>
        <i x="9" s="1"/>
        <i x="10" s="1"/>
        <i x="11" s="1"/>
        <i x="12" s="1"/>
        <i x="13" s="1"/>
        <i x="14" s="1"/>
        <i x="15" s="1"/>
        <i x="16" s="1"/>
        <i x="17" s="1"/>
        <i x="18" s="1"/>
        <i x="19" s="1"/>
        <i x="20" s="1"/>
        <i x="21" s="1"/>
        <i x="22" s="1"/>
        <i x="23" s="1"/>
        <i x="24" s="1"/>
        <i x="25" s="1"/>
        <i x="26" s="1"/>
        <i x="27" s="1"/>
        <i x="28" s="1"/>
        <i x="29" s="1"/>
        <i x="30" s="1"/>
        <i x="3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B0ECC4A-6B23-456D-8F0B-6167EADACE13}" cache="Slicer_Month1" caption="Month" columnCount="12" showCaption="0"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8" xr10:uid="{3DBB1D6A-B0BA-4417-BA76-2D4A14A62183}" cache="Slicer_Month1" caption="Month" columnCount="12" showCaption="0" style="SlicerStyleLight1 2 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E16EE94C-72F9-4D94-8945-4E9B8A6D8EE3}" cache="Slicer_Month1" caption="Month" columnCount="12" showCaption="0" style="SlicerStyleLight1 2" rowHeight="234950"/>
  <slicer name="Day 5" xr10:uid="{8F3ED24E-2E2B-45D4-A833-114D345ADC11}" cache="Slicer_Day1" caption="Day" columnCount="7" showCaption="0" style="SlicerStyleLight1 2" rowHeight="39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65344642-5088-4079-B9AC-85191D432126}" cache="Slicer_Month1" caption="Month" columnCount="12" showCaption="0" style="SlicerStyleLight1 2 3" rowHeight="234950"/>
  <slicer name="Day 10" xr10:uid="{087C580A-7F01-4514-A77D-90DE00EDD807}" cache="Slicer_Day1" caption="Day" columnCount="7" showCaption="0" style="SlicerStyleLight1 2 3 2" rowHeight="39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FF30A7E6-8D20-47E1-98E4-FB8CD87D6E63}" cache="Slicer_Month1" caption="Month" columnCount="12" showCaption="0" style="SlicerStyleLight1 2" rowHeight="234950"/>
  <slicer name="Day 6" xr10:uid="{E7581C6D-D2E0-4CBF-8FEE-1A9F75EB7966}" cache="Slicer_Day1" caption="Day" columnCount="7" showCaption="0" style="SlicerStyleLight1 2" rowHeight="396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0" xr10:uid="{18CBC9EC-FEEA-4C7C-BA56-FE968FB077B1}" cache="Slicer_Month1" caption="Month" columnCount="12" showCaption="0" style="SlicerStyleLight1 2 3" rowHeight="234950"/>
  <slicer name="Day 11" xr10:uid="{80F04D6B-B7C2-432E-8EE4-446F21E9B1F8}" cache="Slicer_Day1" caption="Day" columnCount="7" showCaption="0" style="SlicerStyleLight1 2 3 2" rowHeight="396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06934A69-192F-4D38-B8B1-E8600348EEFC}" cache="Slicer_Month1" caption="Month" columnCount="12" showCaption="0" style="SlicerStyleLight1 2" rowHeight="234950"/>
  <slicer name="Day 7" xr10:uid="{8321B22B-27C9-48A8-B8C2-8D5859A81DB3}" cache="Slicer_Day1" caption="Day" columnCount="7" showCaption="0" style="SlicerStyleLight1 2" rowHeight="3960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177D5578-0E5D-4E61-B5EB-A313FB149AB5}" cache="Slicer_Month1" caption="Month" columnCount="12" showCaption="0" style="SlicerStyleLight1 2 3" rowHeight="234950"/>
  <slicer name="Day 12" xr10:uid="{F7FC87C2-40B0-470D-8CC1-E4D018FCB87E}" cache="Slicer_Day1" caption="Day" columnCount="7" showCaption="0" style="SlicerStyleLight1 2 3 2" rowHeight="3960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BE65660E-9EE7-4DC5-83C2-4C605B5E509F}" cache="Slicer_Month1" caption="Month" columnCount="12" showCaption="0" style="SlicerStyleLight1 2" rowHeight="234950"/>
  <slicer name="Day 8" xr10:uid="{CB3377D6-72D0-4D5A-8118-7371DDD580C1}" cache="Slicer_Day1" caption="Day" columnCount="7" showCaption="0" style="SlicerStyleLight1 2" rowHeight="3960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CF71260C-66BA-4DEA-AFBF-B92384ABB940}" cache="Slicer_Month1" caption="Month" columnCount="12" showCaption="0" style="SlicerStyleLight1 2 3" rowHeight="234950"/>
  <slicer name="Day 13" xr10:uid="{585A63A1-D35A-4E74-A275-2275EEC42884}" cache="Slicer_Day1" caption="Day" columnCount="7" showCaption="0" style="SlicerStyleLight1 2 3 2" rowHeight="3960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6E3A60A9-8528-461E-9B4B-E4839C8A8864}" cache="Slicer_Month1" caption="Month" columnCount="12" showCaption="0" style="SlicerStyleLight1 2" rowHeight="234950"/>
  <slicer name="Day 9" xr10:uid="{6750D2B3-D84C-41E0-85EF-FE4C50819D69}" cache="Slicer_Day1" caption="Day" columnCount="7" showCaption="0" style="SlicerStyleLight1 2" rowHeight="3960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3" xr10:uid="{DCD3F4C9-FBED-4370-B027-DA54079A3105}" cache="Slicer_Month1" caption="Month" columnCount="12" showCaption="0" style="SlicerStyleLight1 2 3" rowHeight="234950"/>
  <slicer name="Day 14" xr10:uid="{38055DA9-9699-4605-9BB8-B56CDD981EDE}" cache="Slicer_Day1" caption="Day" columnCount="7" showCaption="0" style="SlicerStyleLight1 2 3 2" rowHeight="3960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B1F12986-FD4A-4D88-BD2D-BBD757F361F3}" cache="Slicer_Month1" caption="Month" columnCount="12" showCaption="0" style="SlicerStyleLight1 2" rowHeight="2349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4" xr10:uid="{7AD9B6F9-4A53-47DB-8190-CECA775A10C0}" cache="Slicer_Month1" caption="Month" columnCount="12" showCaption="0" style="SlicerStyleLight1 2 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0.bin"/><Relationship Id="rId1" Type="http://schemas.openxmlformats.org/officeDocument/2006/relationships/hyperlink" Target="https://exceltable.com/en/templates/download-personal-finances-template" TargetMode="External"/><Relationship Id="rId4" Type="http://schemas.microsoft.com/office/2007/relationships/slicer" Target="../slicers/slicer1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1.bin"/><Relationship Id="rId1" Type="http://schemas.openxmlformats.org/officeDocument/2006/relationships/hyperlink" Target="https://exceltable.com/en/templates/download-personal-finances-template" TargetMode="External"/><Relationship Id="rId4" Type="http://schemas.microsoft.com/office/2007/relationships/slicer" Target="../slicers/slicer13.xml"/></Relationships>
</file>

<file path=xl/worksheets/_rels/sheet14.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D19C-52A4-4010-8E48-26BB2D9C9F10}">
  <sheetPr codeName="Sheet1"/>
  <dimension ref="A1:A52"/>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ht="14.45" customHeight="1" x14ac:dyDescent="0.25"/>
    <row r="52" ht="14.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742A-1CA4-4A33-9AA5-37F7683BE867}">
  <dimension ref="G1:Z52"/>
  <sheetViews>
    <sheetView showRowColHeaders="0" tabSelected="1" zoomScale="77" zoomScaleNormal="77" workbookViewId="0"/>
  </sheetViews>
  <sheetFormatPr defaultColWidth="8.85546875" defaultRowHeight="15" x14ac:dyDescent="0.25"/>
  <cols>
    <col min="1" max="16384" width="8.85546875" style="40"/>
  </cols>
  <sheetData>
    <row r="1" ht="87" customHeight="1" x14ac:dyDescent="0.25"/>
    <row r="51" spans="7:26" ht="14.45" customHeight="1" x14ac:dyDescent="0.25">
      <c r="G51" s="42"/>
      <c r="H51" s="43"/>
      <c r="I51" s="43"/>
      <c r="J51" s="43"/>
      <c r="K51" s="43"/>
      <c r="L51" s="43"/>
      <c r="M51" s="43"/>
      <c r="N51" s="43"/>
      <c r="O51" s="43"/>
      <c r="P51" s="43"/>
      <c r="Q51" s="43"/>
      <c r="R51" s="43"/>
      <c r="S51" s="43"/>
      <c r="T51" s="43"/>
      <c r="U51" s="43"/>
      <c r="V51" s="43"/>
      <c r="W51" s="43"/>
      <c r="X51" s="43"/>
      <c r="Y51" s="43"/>
      <c r="Z51" s="43"/>
    </row>
    <row r="52" spans="7:26" ht="14.45" customHeight="1" x14ac:dyDescent="0.25">
      <c r="G52" s="43"/>
      <c r="H52" s="43"/>
      <c r="I52" s="43"/>
      <c r="J52" s="43"/>
      <c r="K52" s="43"/>
      <c r="L52" s="43"/>
      <c r="M52" s="43"/>
      <c r="N52" s="43"/>
      <c r="O52" s="43"/>
      <c r="P52" s="43"/>
      <c r="Q52" s="43"/>
      <c r="R52" s="43"/>
      <c r="S52" s="43"/>
      <c r="T52" s="43"/>
      <c r="U52" s="43"/>
      <c r="V52" s="43"/>
      <c r="W52" s="43"/>
      <c r="X52" s="43"/>
      <c r="Y52" s="43"/>
      <c r="Z52" s="43"/>
    </row>
  </sheetData>
  <mergeCells count="1">
    <mergeCell ref="G51:Z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EB0A-CD94-4E20-84A5-B6D5723DC843}">
  <sheetPr codeName="Sheet2"/>
  <dimension ref="A1:A52"/>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ht="14.45" customHeight="1" x14ac:dyDescent="0.25"/>
    <row r="52" ht="14.45" customHeight="1" x14ac:dyDescent="0.2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87DA-9187-43B8-A788-29C5589112DE}">
  <dimension ref="G1:Z52"/>
  <sheetViews>
    <sheetView showRowColHeaders="0" zoomScale="77" zoomScaleNormal="77" workbookViewId="0"/>
  </sheetViews>
  <sheetFormatPr defaultColWidth="8.85546875" defaultRowHeight="15" x14ac:dyDescent="0.25"/>
  <cols>
    <col min="1" max="16384" width="8.85546875" style="40"/>
  </cols>
  <sheetData>
    <row r="1" ht="87" customHeight="1" x14ac:dyDescent="0.25"/>
    <row r="51" spans="7:26" ht="14.45" customHeight="1" x14ac:dyDescent="0.25">
      <c r="G51" s="42"/>
      <c r="H51" s="43"/>
      <c r="I51" s="43"/>
      <c r="J51" s="43"/>
      <c r="K51" s="43"/>
      <c r="L51" s="43"/>
      <c r="M51" s="43"/>
      <c r="N51" s="43"/>
      <c r="O51" s="43"/>
      <c r="P51" s="43"/>
      <c r="Q51" s="43"/>
      <c r="R51" s="43"/>
      <c r="S51" s="43"/>
      <c r="T51" s="43"/>
      <c r="U51" s="43"/>
      <c r="V51" s="43"/>
      <c r="W51" s="43"/>
      <c r="X51" s="43"/>
      <c r="Y51" s="43"/>
      <c r="Z51" s="43"/>
    </row>
    <row r="52" spans="7:26" ht="14.45" customHeight="1" x14ac:dyDescent="0.25">
      <c r="G52" s="43"/>
      <c r="H52" s="43"/>
      <c r="I52" s="43"/>
      <c r="J52" s="43"/>
      <c r="K52" s="43"/>
      <c r="L52" s="43"/>
      <c r="M52" s="43"/>
      <c r="N52" s="43"/>
      <c r="O52" s="43"/>
      <c r="P52" s="43"/>
      <c r="Q52" s="43"/>
      <c r="R52" s="43"/>
      <c r="S52" s="43"/>
      <c r="T52" s="43"/>
      <c r="U52" s="43"/>
      <c r="V52" s="43"/>
      <c r="W52" s="43"/>
      <c r="X52" s="43"/>
      <c r="Y52" s="43"/>
      <c r="Z52" s="43"/>
    </row>
  </sheetData>
  <mergeCells count="1">
    <mergeCell ref="G51:Z52"/>
  </mergeCells>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F88F-8511-44CC-AB7C-ADFB764C91BF}">
  <sheetPr codeName="Sheet3"/>
  <dimension ref="A1:A52"/>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ht="14.45" customHeight="1" x14ac:dyDescent="0.25"/>
    <row r="52" ht="14.45" customHeight="1" x14ac:dyDescent="0.2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E4A2-D119-42C6-A12F-2B72F310B6E7}">
  <dimension ref="G1:Z52"/>
  <sheetViews>
    <sheetView showRowColHeaders="0" zoomScale="77" zoomScaleNormal="77" workbookViewId="0"/>
  </sheetViews>
  <sheetFormatPr defaultColWidth="8.85546875" defaultRowHeight="15" x14ac:dyDescent="0.25"/>
  <cols>
    <col min="1" max="16384" width="8.85546875" style="40"/>
  </cols>
  <sheetData>
    <row r="1" ht="87" customHeight="1" x14ac:dyDescent="0.25"/>
    <row r="51" spans="7:26" ht="14.45" customHeight="1" x14ac:dyDescent="0.25">
      <c r="G51" s="42"/>
      <c r="H51" s="43"/>
      <c r="I51" s="43"/>
      <c r="J51" s="43"/>
      <c r="K51" s="43"/>
      <c r="L51" s="43"/>
      <c r="M51" s="43"/>
      <c r="N51" s="43"/>
      <c r="O51" s="43"/>
      <c r="P51" s="43"/>
      <c r="Q51" s="43"/>
      <c r="R51" s="43"/>
      <c r="S51" s="43"/>
      <c r="T51" s="43"/>
      <c r="U51" s="43"/>
      <c r="V51" s="43"/>
      <c r="W51" s="43"/>
      <c r="X51" s="43"/>
      <c r="Y51" s="43"/>
      <c r="Z51" s="43"/>
    </row>
    <row r="52" spans="7:26" ht="14.45" customHeight="1" x14ac:dyDescent="0.25">
      <c r="G52" s="43"/>
      <c r="H52" s="43"/>
      <c r="I52" s="43"/>
      <c r="J52" s="43"/>
      <c r="K52" s="43"/>
      <c r="L52" s="43"/>
      <c r="M52" s="43"/>
      <c r="N52" s="43"/>
      <c r="O52" s="43"/>
      <c r="P52" s="43"/>
      <c r="Q52" s="43"/>
      <c r="R52" s="43"/>
      <c r="S52" s="43"/>
      <c r="T52" s="43"/>
      <c r="U52" s="43"/>
      <c r="V52" s="43"/>
      <c r="W52" s="43"/>
      <c r="X52" s="43"/>
      <c r="Y52" s="43"/>
      <c r="Z52" s="43"/>
    </row>
  </sheetData>
  <mergeCells count="1">
    <mergeCell ref="G51:Z52"/>
  </mergeCells>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9DF8-E262-4194-A0D6-8FD727B3F0F8}">
  <sheetPr codeName="Sheet4"/>
  <dimension ref="A1:A52"/>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ht="14.45" customHeight="1" x14ac:dyDescent="0.25"/>
    <row r="52" ht="14.45" customHeight="1" x14ac:dyDescent="0.2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CAF1-5FA1-4356-9DDC-62F711F6B15B}">
  <dimension ref="G1:Z52"/>
  <sheetViews>
    <sheetView showRowColHeaders="0" zoomScale="77" zoomScaleNormal="77" workbookViewId="0"/>
  </sheetViews>
  <sheetFormatPr defaultColWidth="8.85546875" defaultRowHeight="15" x14ac:dyDescent="0.25"/>
  <cols>
    <col min="1" max="16384" width="8.85546875" style="40"/>
  </cols>
  <sheetData>
    <row r="1" ht="87" customHeight="1" x14ac:dyDescent="0.25"/>
    <row r="51" spans="7:26" ht="14.45" customHeight="1" x14ac:dyDescent="0.55000000000000004">
      <c r="G51" s="46"/>
      <c r="H51" s="47"/>
      <c r="I51" s="47"/>
      <c r="J51" s="47"/>
      <c r="K51" s="47"/>
      <c r="L51" s="47"/>
      <c r="M51" s="47"/>
      <c r="N51" s="47"/>
      <c r="O51" s="47"/>
      <c r="P51" s="47"/>
      <c r="Q51" s="47"/>
      <c r="R51" s="47"/>
      <c r="S51" s="47"/>
      <c r="T51" s="47"/>
      <c r="U51" s="47"/>
      <c r="V51" s="47"/>
      <c r="W51" s="47"/>
      <c r="X51" s="47"/>
      <c r="Y51" s="47"/>
      <c r="Z51" s="47"/>
    </row>
    <row r="52" spans="7:26" ht="14.45" customHeight="1" x14ac:dyDescent="0.55000000000000004">
      <c r="G52" s="47"/>
      <c r="H52" s="47"/>
      <c r="I52" s="47"/>
      <c r="J52" s="47"/>
      <c r="K52" s="47"/>
      <c r="L52" s="47"/>
      <c r="M52" s="47"/>
      <c r="N52" s="47"/>
      <c r="O52" s="47"/>
      <c r="P52" s="47"/>
      <c r="Q52" s="47"/>
      <c r="R52" s="47"/>
      <c r="S52" s="47"/>
      <c r="T52" s="47"/>
      <c r="U52" s="47"/>
      <c r="V52" s="47"/>
      <c r="W52" s="47"/>
      <c r="X52" s="47"/>
      <c r="Y52" s="47"/>
      <c r="Z52" s="47"/>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FCA0-4CD0-4B5D-AB64-693CDFF68B05}">
  <sheetPr codeName="Sheet5"/>
  <dimension ref="S1:S52"/>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0" spans="19:19" x14ac:dyDescent="0.25">
      <c r="S50" s="1" t="s">
        <v>122</v>
      </c>
    </row>
    <row r="51" spans="19:19" ht="14.45" customHeight="1" x14ac:dyDescent="0.25"/>
    <row r="52" spans="19:19" ht="14.45" customHeight="1" x14ac:dyDescent="0.2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17C2-666C-4652-8973-BD9BB851DAD4}">
  <dimension ref="G1:Z52"/>
  <sheetViews>
    <sheetView showRowColHeaders="0" zoomScale="77" zoomScaleNormal="77" workbookViewId="0"/>
  </sheetViews>
  <sheetFormatPr defaultColWidth="8.85546875" defaultRowHeight="15" x14ac:dyDescent="0.25"/>
  <cols>
    <col min="1" max="16384" width="8.85546875" style="40"/>
  </cols>
  <sheetData>
    <row r="1" ht="87" customHeight="1" x14ac:dyDescent="0.25"/>
    <row r="50" spans="7:26" x14ac:dyDescent="0.25">
      <c r="S50" s="40" t="s">
        <v>122</v>
      </c>
    </row>
    <row r="51" spans="7:26" ht="14.45" customHeight="1" x14ac:dyDescent="0.55000000000000004">
      <c r="G51" s="46"/>
      <c r="H51" s="47"/>
      <c r="I51" s="47"/>
      <c r="J51" s="47"/>
      <c r="K51" s="47"/>
      <c r="L51" s="47"/>
      <c r="M51" s="47"/>
      <c r="N51" s="47"/>
      <c r="O51" s="47"/>
      <c r="P51" s="47"/>
      <c r="Q51" s="47"/>
      <c r="R51" s="47"/>
      <c r="S51" s="47"/>
      <c r="T51" s="47"/>
      <c r="U51" s="47"/>
      <c r="V51" s="47"/>
      <c r="W51" s="47"/>
      <c r="X51" s="47"/>
      <c r="Y51" s="47"/>
      <c r="Z51" s="47"/>
    </row>
    <row r="52" spans="7:26" ht="14.45" customHeight="1" x14ac:dyDescent="0.55000000000000004">
      <c r="G52" s="47"/>
      <c r="H52" s="47"/>
      <c r="I52" s="47"/>
      <c r="J52" s="47"/>
      <c r="K52" s="47"/>
      <c r="L52" s="47"/>
      <c r="M52" s="47"/>
      <c r="N52" s="47"/>
      <c r="O52" s="47"/>
      <c r="P52" s="47"/>
      <c r="Q52" s="47"/>
      <c r="R52" s="47"/>
      <c r="S52" s="47"/>
      <c r="T52" s="47"/>
      <c r="U52" s="47"/>
      <c r="V52" s="47"/>
      <c r="W52" s="47"/>
      <c r="X52" s="47"/>
      <c r="Y52" s="47"/>
      <c r="Z52" s="47"/>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05D4-51FE-4DA0-ADBD-0B7548AF8B82}">
  <sheetPr codeName="Sheet6"/>
  <dimension ref="F1:Z53"/>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spans="6:26" ht="14.45" customHeight="1" x14ac:dyDescent="0.25">
      <c r="G51" s="48"/>
      <c r="H51" s="48"/>
      <c r="I51" s="48"/>
      <c r="J51" s="48"/>
      <c r="K51" s="48"/>
      <c r="L51" s="48"/>
      <c r="M51" s="48"/>
      <c r="N51" s="48"/>
      <c r="O51" s="48"/>
      <c r="P51" s="48"/>
      <c r="Q51" s="48"/>
      <c r="R51" s="48"/>
      <c r="S51" s="48"/>
      <c r="T51" s="48"/>
      <c r="U51" s="48"/>
      <c r="V51" s="48"/>
      <c r="W51" s="48"/>
      <c r="X51" s="48"/>
      <c r="Y51" s="48"/>
      <c r="Z51" s="48"/>
    </row>
    <row r="52" spans="6:26" ht="14.45" customHeight="1" x14ac:dyDescent="0.25">
      <c r="G52" s="48"/>
      <c r="H52" s="48"/>
      <c r="I52" s="48"/>
      <c r="J52" s="48"/>
      <c r="K52" s="48"/>
      <c r="L52" s="48"/>
      <c r="M52" s="48"/>
      <c r="N52" s="48"/>
      <c r="O52" s="48"/>
      <c r="P52" s="48"/>
      <c r="Q52" s="48"/>
      <c r="R52" s="48"/>
      <c r="S52" s="48"/>
      <c r="T52" s="48"/>
      <c r="U52" s="48"/>
      <c r="V52" s="48"/>
      <c r="W52" s="48"/>
      <c r="X52" s="48"/>
      <c r="Y52" s="48"/>
      <c r="Z52" s="48"/>
    </row>
    <row r="53" spans="6:26" x14ac:dyDescent="0.25">
      <c r="F53" s="1" t="s">
        <v>122</v>
      </c>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321E-B824-4695-BE90-B2826E978561}">
  <dimension ref="F1:Z54"/>
  <sheetViews>
    <sheetView showRowColHeaders="0" zoomScale="85" zoomScaleNormal="85" workbookViewId="0"/>
  </sheetViews>
  <sheetFormatPr defaultColWidth="8.85546875" defaultRowHeight="15" x14ac:dyDescent="0.25"/>
  <cols>
    <col min="1" max="16384" width="8.85546875" style="40"/>
  </cols>
  <sheetData>
    <row r="1" ht="87" customHeight="1" x14ac:dyDescent="0.25"/>
    <row r="51" spans="6:26" ht="14.45" customHeight="1" x14ac:dyDescent="0.25">
      <c r="G51" s="42" t="s">
        <v>242</v>
      </c>
      <c r="H51" s="43"/>
      <c r="I51" s="43"/>
      <c r="J51" s="43"/>
      <c r="K51" s="43"/>
      <c r="L51" s="43"/>
      <c r="M51" s="43"/>
      <c r="N51" s="43"/>
      <c r="O51" s="43"/>
      <c r="P51" s="43"/>
      <c r="Q51" s="43"/>
      <c r="R51" s="43"/>
      <c r="S51" s="43"/>
      <c r="T51" s="43"/>
      <c r="U51" s="43"/>
      <c r="V51" s="43"/>
      <c r="W51" s="43"/>
      <c r="X51" s="43"/>
      <c r="Y51" s="43"/>
      <c r="Z51" s="43"/>
    </row>
    <row r="52" spans="6:26" ht="14.45" customHeight="1" x14ac:dyDescent="0.25">
      <c r="G52" s="43"/>
      <c r="H52" s="43"/>
      <c r="I52" s="43"/>
      <c r="J52" s="43"/>
      <c r="K52" s="43"/>
      <c r="L52" s="43"/>
      <c r="M52" s="43"/>
      <c r="N52" s="43"/>
      <c r="O52" s="43"/>
      <c r="P52" s="43"/>
      <c r="Q52" s="43"/>
      <c r="R52" s="43"/>
      <c r="S52" s="43"/>
      <c r="T52" s="43"/>
      <c r="U52" s="43"/>
      <c r="V52" s="43"/>
      <c r="W52" s="43"/>
      <c r="X52" s="43"/>
      <c r="Y52" s="43"/>
      <c r="Z52" s="43"/>
    </row>
    <row r="53" spans="6:26" x14ac:dyDescent="0.25">
      <c r="F53" s="40" t="s">
        <v>122</v>
      </c>
    </row>
    <row r="54" spans="6:26" x14ac:dyDescent="0.25">
      <c r="H54" s="41"/>
    </row>
  </sheetData>
  <mergeCells count="1">
    <mergeCell ref="G51:Z52"/>
  </mergeCells>
  <hyperlinks>
    <hyperlink ref="G51" r:id="rId1" xr:uid="{00C36021-A790-4033-B146-B4DC8B8B3F80}"/>
  </hyperlinks>
  <pageMargins left="0.7" right="0.7" top="0.75" bottom="0.75" header="0.3" footer="0.3"/>
  <pageSetup paperSize="9"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39CFC-CCB4-48A1-AD0A-55318C3B05D2}">
  <dimension ref="G1:H53"/>
  <sheetViews>
    <sheetView showRowColHeaders="0" zoomScale="77" zoomScaleNormal="77" workbookViewId="0"/>
  </sheetViews>
  <sheetFormatPr defaultColWidth="8.85546875" defaultRowHeight="15" x14ac:dyDescent="0.25"/>
  <cols>
    <col min="1" max="16384" width="8.85546875" style="1"/>
  </cols>
  <sheetData>
    <row r="1" ht="87" customHeight="1" x14ac:dyDescent="0.25"/>
    <row r="51" spans="7:8" ht="14.45" customHeight="1" x14ac:dyDescent="0.25">
      <c r="G51" s="1" t="s">
        <v>242</v>
      </c>
    </row>
    <row r="52" spans="7:8" ht="14.45" customHeight="1" x14ac:dyDescent="0.25"/>
    <row r="53" spans="7:8" x14ac:dyDescent="0.25">
      <c r="H53" s="1" t="s">
        <v>242</v>
      </c>
    </row>
  </sheetData>
  <hyperlinks>
    <hyperlink ref="G51" r:id="rId1" xr:uid="{0A5ED567-F5E7-4953-81ED-BAFF15C2AEE3}"/>
  </hyperlinks>
  <pageMargins left="0.7" right="0.7" top="0.75" bottom="0.75" header="0.3" footer="0.3"/>
  <pageSetup paperSize="9"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5EDA-0150-49EF-BBE7-E8D98F83C379}">
  <dimension ref="A1:A52"/>
  <sheetViews>
    <sheetView showRowColHeaders="0" zoomScale="77" zoomScaleNormal="77" workbookViewId="0"/>
  </sheetViews>
  <sheetFormatPr defaultColWidth="8.85546875" defaultRowHeight="15" x14ac:dyDescent="0.25"/>
  <cols>
    <col min="1" max="16384" width="8.85546875" style="40"/>
  </cols>
  <sheetData>
    <row r="1" ht="87" customHeight="1" x14ac:dyDescent="0.25"/>
    <row r="51" ht="15" customHeight="1" x14ac:dyDescent="0.25"/>
    <row r="52" ht="15" customHeight="1" x14ac:dyDescent="0.2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6A0D-3852-4E95-810D-0A896B771E3E}">
  <sheetPr codeName="Sheet7"/>
  <dimension ref="A1:AO116"/>
  <sheetViews>
    <sheetView zoomScaleNormal="100" workbookViewId="0"/>
  </sheetViews>
  <sheetFormatPr defaultRowHeight="15" x14ac:dyDescent="0.25"/>
  <cols>
    <col min="1" max="1" width="17.5703125" bestFit="1" customWidth="1"/>
    <col min="2" max="2" width="19.5703125" bestFit="1" customWidth="1"/>
    <col min="3" max="3" width="12.140625" bestFit="1" customWidth="1"/>
    <col min="4" max="4" width="11.7109375" customWidth="1"/>
    <col min="5" max="6" width="10" bestFit="1" customWidth="1"/>
    <col min="7" max="7" width="10.42578125" bestFit="1" customWidth="1"/>
    <col min="8" max="8" width="11.140625" bestFit="1" customWidth="1"/>
    <col min="9" max="9" width="24.85546875" bestFit="1" customWidth="1"/>
    <col min="10" max="10" width="10" bestFit="1" customWidth="1"/>
    <col min="11" max="11" width="10.140625" bestFit="1" customWidth="1"/>
    <col min="12" max="12" width="11" bestFit="1" customWidth="1"/>
    <col min="13" max="13" width="12.140625" customWidth="1"/>
    <col min="14" max="15" width="9.28515625" customWidth="1"/>
    <col min="16" max="16" width="12" customWidth="1"/>
    <col min="17" max="17" width="11" bestFit="1" customWidth="1"/>
    <col min="18" max="18" width="9.42578125" customWidth="1"/>
    <col min="21" max="21" width="9.5703125" bestFit="1" customWidth="1"/>
    <col min="25" max="25" width="9.5703125" bestFit="1" customWidth="1"/>
    <col min="26" max="26" width="12.5703125" bestFit="1" customWidth="1"/>
    <col min="27" max="27" width="10.42578125" customWidth="1"/>
    <col min="28" max="28" width="9.5703125" customWidth="1"/>
    <col min="30" max="30" width="9.5703125" bestFit="1" customWidth="1"/>
    <col min="34" max="34" width="11.140625" bestFit="1" customWidth="1"/>
    <col min="35" max="35" width="15.42578125" bestFit="1" customWidth="1"/>
    <col min="39" max="39" width="9.42578125" bestFit="1" customWidth="1"/>
    <col min="40" max="40" width="13.7109375" bestFit="1" customWidth="1"/>
  </cols>
  <sheetData>
    <row r="1" spans="1:30" ht="15" customHeight="1" x14ac:dyDescent="0.25">
      <c r="A1" t="s">
        <v>38</v>
      </c>
      <c r="B1" s="2" t="s">
        <v>1</v>
      </c>
      <c r="C1">
        <f>'Structuring Data'!C2</f>
        <v>2024</v>
      </c>
      <c r="D1" s="2" t="s">
        <v>2</v>
      </c>
      <c r="E1">
        <f>Control!B2</f>
        <v>6</v>
      </c>
      <c r="F1" t="s">
        <v>64</v>
      </c>
      <c r="G1" t="s">
        <v>63</v>
      </c>
      <c r="H1" t="str" cm="1">
        <f t="array" aca="1" ref="H1" ca="1">"Today: "&amp;DAY(I1)&amp;" "&amp;INDEX(B4:B15,MONTH(I1))&amp;" "&amp;YEAR(I1)</f>
        <v>Today: 18 SEPTEMBER 2026</v>
      </c>
      <c r="I1" s="3">
        <f ca="1">TODAY()</f>
        <v>46283</v>
      </c>
      <c r="K1" t="s">
        <v>40</v>
      </c>
      <c r="L1" s="15">
        <f t="array" ref="L1">SUM(Data!$BN$2:$BN$367*(--(Data!$A$2:$A$367=DATE(Processing!$C$1,Processing!$E$1,MAX($L$26:$L$56)))))</f>
        <v>714</v>
      </c>
      <c r="N1" s="9" t="s">
        <v>67</v>
      </c>
      <c r="Q1" t="s">
        <v>31</v>
      </c>
      <c r="R1" s="7" t="s">
        <v>32</v>
      </c>
      <c r="S1" t="s">
        <v>34</v>
      </c>
    </row>
    <row r="2" spans="1:30" ht="15" customHeight="1" x14ac:dyDescent="0.25">
      <c r="A2" s="7" t="str">
        <f>C3&amp;" &amp; "&amp;D3</f>
        <v>Income &amp; Expenses</v>
      </c>
      <c r="E2" t="str" cm="1">
        <f t="array" ref="E2">INDEX($B$4:$B$15,E1)</f>
        <v>JUNE</v>
      </c>
      <c r="F2" t="s">
        <v>72</v>
      </c>
      <c r="H2" s="2" t="s">
        <v>33</v>
      </c>
      <c r="N2" s="5" t="s">
        <v>29</v>
      </c>
      <c r="O2" s="6">
        <f>P2/($P$8+$P$9)</f>
        <v>0.20678703968027404</v>
      </c>
      <c r="P2" s="24">
        <f>GETPIVOTDATA(""&amp;N2,Control!$A$7)</f>
        <v>11590</v>
      </c>
      <c r="R2" s="14">
        <f>$O$2</f>
        <v>0.20678703968027404</v>
      </c>
      <c r="S2" s="14">
        <f>$O$3</f>
        <v>0.26768127319440482</v>
      </c>
      <c r="T2" s="14">
        <f>$O$4</f>
        <v>8.2393662574935772E-2</v>
      </c>
      <c r="U2" s="14">
        <f>$O$5</f>
        <v>0.16114758778190122</v>
      </c>
      <c r="V2" s="14">
        <f>$O$6</f>
        <v>0.21544033685412503</v>
      </c>
      <c r="W2" s="14">
        <f>$O$7</f>
        <v>6.6550099914359118E-2</v>
      </c>
    </row>
    <row r="3" spans="1:30" x14ac:dyDescent="0.25">
      <c r="A3" s="9" t="s">
        <v>21</v>
      </c>
      <c r="B3" s="2" t="s">
        <v>2</v>
      </c>
      <c r="C3" s="2" t="s">
        <v>17</v>
      </c>
      <c r="D3" s="2" t="s">
        <v>16</v>
      </c>
      <c r="E3" s="2" t="s">
        <v>17</v>
      </c>
      <c r="F3" s="2" t="s">
        <v>16</v>
      </c>
      <c r="H3" s="2" t="s">
        <v>17</v>
      </c>
      <c r="I3" s="2" t="s">
        <v>16</v>
      </c>
      <c r="N3" s="5" t="s">
        <v>28</v>
      </c>
      <c r="O3" s="6">
        <f t="shared" ref="O3:O7" si="0">P3/($P$8+$P$9)</f>
        <v>0.26768127319440482</v>
      </c>
      <c r="P3" s="24">
        <f>GETPIVOTDATA(""&amp;N3,Control!$A$7)</f>
        <v>15003</v>
      </c>
      <c r="Q3" s="11">
        <f>P8</f>
        <v>31211</v>
      </c>
      <c r="R3" s="14">
        <f t="shared" ref="R3:R4" si="1">$O$2</f>
        <v>0.20678703968027404</v>
      </c>
      <c r="S3" s="14">
        <f t="shared" ref="S3:S4" si="2">$O$3</f>
        <v>0.26768127319440482</v>
      </c>
      <c r="T3" s="14">
        <f t="shared" ref="T3:T4" si="3">$O$4</f>
        <v>8.2393662574935772E-2</v>
      </c>
      <c r="U3" s="14">
        <f t="shared" ref="U3:U4" si="4">$O$5</f>
        <v>0.16114758778190122</v>
      </c>
      <c r="V3" s="14">
        <f t="shared" ref="V3:V4" si="5">$O$6</f>
        <v>0.21544033685412503</v>
      </c>
      <c r="W3" s="14">
        <f t="shared" ref="W3:W4" si="6">$O$7</f>
        <v>6.6550099914359118E-2</v>
      </c>
    </row>
    <row r="4" spans="1:30" x14ac:dyDescent="0.25">
      <c r="A4">
        <v>1</v>
      </c>
      <c r="B4" s="5" t="s">
        <v>4</v>
      </c>
      <c r="C4">
        <f>SUMIF('Structuring Data'!$D$2:$D$399,B4,'Structuring Data'!$F$2:$F$399)</f>
        <v>18166</v>
      </c>
      <c r="D4">
        <f>SUMIF('Structuring Data'!$D$2:$D$399,B4,'Structuring Data'!$G$2:$G$399)</f>
        <v>20397</v>
      </c>
      <c r="E4" s="6">
        <f>C4/SUM(C4:D4)</f>
        <v>0.47107330861188185</v>
      </c>
      <c r="F4" s="6">
        <f>D4/SUM(C4:D4)</f>
        <v>0.5289266913881181</v>
      </c>
      <c r="H4" s="6" cm="1">
        <f t="array" ref="H4">INDEX(E4:E15,$E$1)</f>
        <v>0.55686197544961458</v>
      </c>
      <c r="I4" s="6" cm="1">
        <f t="array" ref="I4">INDEX(F4:F15,$E$1)</f>
        <v>0.44313802455038537</v>
      </c>
      <c r="N4" s="5" t="s">
        <v>30</v>
      </c>
      <c r="O4" s="6">
        <f t="shared" si="0"/>
        <v>8.2393662574935772E-2</v>
      </c>
      <c r="P4" s="24">
        <f>GETPIVOTDATA(""&amp;N4,Control!$A$7)</f>
        <v>4618</v>
      </c>
      <c r="Q4" t="str">
        <f>N2&amp;CHAR(10)&amp;N3&amp;CHAR(10)&amp;N4&amp;CHAR(10)&amp;CHAR(10)&amp;CHAR(10)&amp;CHAR(10)&amp;N5&amp;CHAR(10)&amp;N6&amp;CHAR(10)&amp;N7</f>
        <v>Non-Fixed Incom
Fixed Incom
Other Income
Non-Fixed Cost
Fixed Costs
Other Cost</v>
      </c>
      <c r="R4" s="14">
        <f t="shared" si="1"/>
        <v>0.20678703968027404</v>
      </c>
      <c r="S4" s="14">
        <f t="shared" si="2"/>
        <v>0.26768127319440482</v>
      </c>
      <c r="T4" s="14">
        <f t="shared" si="3"/>
        <v>8.2393662574935772E-2</v>
      </c>
      <c r="U4" s="14">
        <f t="shared" si="4"/>
        <v>0.16114758778190122</v>
      </c>
      <c r="V4" s="14">
        <f t="shared" si="5"/>
        <v>0.21544033685412503</v>
      </c>
      <c r="W4" s="14">
        <f t="shared" si="6"/>
        <v>6.6550099914359118E-2</v>
      </c>
    </row>
    <row r="5" spans="1:30" x14ac:dyDescent="0.25">
      <c r="A5">
        <v>2</v>
      </c>
      <c r="B5" s="5" t="s">
        <v>5</v>
      </c>
      <c r="C5">
        <f>SUMIF('Structuring Data'!$D$2:$D$399,B5,'Structuring Data'!$F$2:$F$399)</f>
        <v>19801</v>
      </c>
      <c r="D5">
        <f>SUMIF('Structuring Data'!$D$2:$D$399,B5,'Structuring Data'!$G$2:$G$399)</f>
        <v>26548</v>
      </c>
      <c r="E5" s="6">
        <f t="shared" ref="E5:E15" si="7">C5/SUM(C5:D5)</f>
        <v>0.4272152581501219</v>
      </c>
      <c r="F5" s="6">
        <f t="shared" ref="F5:F15" si="8">D5/SUM(C5:D5)</f>
        <v>0.57278474184987815</v>
      </c>
      <c r="N5" s="5" t="s">
        <v>26</v>
      </c>
      <c r="O5" s="6">
        <f t="shared" si="0"/>
        <v>0.16114758778190122</v>
      </c>
      <c r="P5" s="24">
        <f>GETPIVOTDATA(""&amp;N5,Control!$A$7)</f>
        <v>9032</v>
      </c>
      <c r="Q5" t="str">
        <f>TEXT(O2,"0%")&amp;CHAR(10)&amp;TEXT(O3,"0%")&amp;CHAR(10)&amp;TEXT(O4,"0%")&amp;CHAR(10)&amp;CHAR(10)&amp;CHAR(10)&amp;CHAR(10)&amp;TEXT(O5,"0%")&amp;CHAR(10)&amp;TEXT(O6,"0%")&amp;CHAR(10)&amp;TEXT(O7,"0%")</f>
        <v>21%
27%
8%
16%
22%
7%</v>
      </c>
    </row>
    <row r="6" spans="1:30" x14ac:dyDescent="0.25">
      <c r="A6">
        <v>3</v>
      </c>
      <c r="B6" s="5" t="s">
        <v>6</v>
      </c>
      <c r="C6">
        <f>SUMIF('Structuring Data'!$D$2:$D$399,B6,'Structuring Data'!$F$2:$F$399)</f>
        <v>22196</v>
      </c>
      <c r="D6">
        <f>SUMIF('Structuring Data'!$D$2:$D$399,B6,'Structuring Data'!$G$2:$G$399)</f>
        <v>22099</v>
      </c>
      <c r="E6" s="6">
        <f t="shared" si="7"/>
        <v>0.50109493170786767</v>
      </c>
      <c r="F6" s="6">
        <f t="shared" si="8"/>
        <v>0.49890506829213227</v>
      </c>
      <c r="H6" s="7" t="s">
        <v>18</v>
      </c>
      <c r="N6" s="5" t="s">
        <v>25</v>
      </c>
      <c r="O6" s="6">
        <f t="shared" si="0"/>
        <v>0.21544033685412503</v>
      </c>
      <c r="P6" s="24">
        <f>GETPIVOTDATA(""&amp;N6,Control!$A$7)</f>
        <v>12075</v>
      </c>
      <c r="Q6" t="str">
        <f>TEXT(P2,"$ 0 0")&amp;CHAR(10)&amp;TEXT(P3,"$ 0 0")&amp;CHAR(10)&amp;TEXT(P4,"$ 0 0")&amp;CHAR(10)&amp;CHAR(10)&amp;CHAR(10)&amp;CHAR(10)&amp;TEXT(P5,"$ 0 0")&amp;CHAR(10)&amp;TEXT(P6,"$ 0 0")&amp;CHAR(10)&amp;TEXT($P7,"$ 0 0")</f>
        <v>$ 11 590
$ 15 003
$ 4 618
$ 9 032
$ 12 075
$ 3 730</v>
      </c>
    </row>
    <row r="7" spans="1:30" x14ac:dyDescent="0.25">
      <c r="A7">
        <v>4</v>
      </c>
      <c r="B7" s="5" t="s">
        <v>7</v>
      </c>
      <c r="C7">
        <f>SUMIF('Structuring Data'!$D$2:$D$399,B7,'Structuring Data'!$F$2:$F$399)</f>
        <v>25558</v>
      </c>
      <c r="D7">
        <f>SUMIF('Structuring Data'!$D$2:$D$399,B7,'Structuring Data'!$G$2:$G$399)</f>
        <v>19614</v>
      </c>
      <c r="E7" s="6">
        <f t="shared" si="7"/>
        <v>0.56579296909590016</v>
      </c>
      <c r="F7" s="6">
        <f t="shared" si="8"/>
        <v>0.4342070309040999</v>
      </c>
      <c r="H7" s="9" t="s">
        <v>19</v>
      </c>
      <c r="I7" s="9" t="s">
        <v>20</v>
      </c>
      <c r="K7" s="10" t="s">
        <v>19</v>
      </c>
      <c r="L7" s="10" t="s">
        <v>20</v>
      </c>
      <c r="N7" s="5" t="s">
        <v>27</v>
      </c>
      <c r="O7" s="6">
        <f t="shared" si="0"/>
        <v>6.6550099914359118E-2</v>
      </c>
      <c r="P7" s="24">
        <f>GETPIVOTDATA(""&amp;N7,Control!$A$7)</f>
        <v>3730</v>
      </c>
      <c r="Q7" t="s">
        <v>68</v>
      </c>
    </row>
    <row r="8" spans="1:30" x14ac:dyDescent="0.25">
      <c r="A8">
        <v>5</v>
      </c>
      <c r="B8" s="5" t="s">
        <v>8</v>
      </c>
      <c r="C8">
        <f>SUMIF('Structuring Data'!$D$2:$D$399,B8,'Structuring Data'!$F$2:$F$399)</f>
        <v>31043</v>
      </c>
      <c r="D8">
        <f>SUMIF('Structuring Data'!$D$2:$D$399,B8,'Structuring Data'!$G$2:$G$399)</f>
        <v>24519</v>
      </c>
      <c r="E8" s="6">
        <f t="shared" si="7"/>
        <v>0.55870918973399086</v>
      </c>
      <c r="F8" s="6">
        <f t="shared" si="8"/>
        <v>0.44129081026600914</v>
      </c>
      <c r="G8" s="8" t="s">
        <v>17</v>
      </c>
      <c r="H8">
        <f>E1</f>
        <v>6</v>
      </c>
      <c r="I8" s="11" cm="1">
        <f t="array" ref="I8">INDEX(C4:C15,$E$1)</f>
        <v>31211</v>
      </c>
      <c r="K8" s="10">
        <v>0</v>
      </c>
      <c r="L8" s="10">
        <v>1</v>
      </c>
      <c r="N8" s="5" t="s">
        <v>65</v>
      </c>
      <c r="O8" s="14">
        <f>O2+O3+O4</f>
        <v>0.55686197544961458</v>
      </c>
      <c r="P8" s="24">
        <f>P2+P3+P4</f>
        <v>31211</v>
      </c>
      <c r="Q8" s="6">
        <f>J58</f>
        <v>0.79577712985806281</v>
      </c>
      <c r="R8" s="14">
        <f>1-Q8</f>
        <v>0.20422287014193719</v>
      </c>
    </row>
    <row r="9" spans="1:30" x14ac:dyDescent="0.25">
      <c r="A9">
        <v>6</v>
      </c>
      <c r="B9" s="5" t="s">
        <v>9</v>
      </c>
      <c r="C9">
        <f>SUMIF('Structuring Data'!$D$2:$D$399,B9,'Structuring Data'!$F$2:$F$399)</f>
        <v>31211</v>
      </c>
      <c r="D9">
        <f>SUMIF('Structuring Data'!$D$2:$D$399,B9,'Structuring Data'!$G$2:$G$399)</f>
        <v>24837</v>
      </c>
      <c r="E9" s="6">
        <f t="shared" si="7"/>
        <v>0.55686197544961458</v>
      </c>
      <c r="F9" s="6">
        <f t="shared" si="8"/>
        <v>0.44313802455038537</v>
      </c>
      <c r="G9" s="8" t="s">
        <v>16</v>
      </c>
      <c r="H9">
        <f>E1</f>
        <v>6</v>
      </c>
      <c r="I9" s="11" cm="1">
        <f t="array" ref="I9">INDEX(D4:D15,$E$1)</f>
        <v>24837</v>
      </c>
      <c r="K9" s="10">
        <f>SIN(H4*2*PI())</f>
        <v>-0.34972198073313576</v>
      </c>
      <c r="L9" s="10">
        <f>COS(I4*2*PI())</f>
        <v>-0.93685352974309277</v>
      </c>
      <c r="N9" s="5" t="s">
        <v>66</v>
      </c>
      <c r="O9" s="14">
        <f>O5+O6+O7</f>
        <v>0.44313802455038537</v>
      </c>
      <c r="P9" s="24">
        <f>P5+P6+P7</f>
        <v>24837</v>
      </c>
    </row>
    <row r="10" spans="1:30" x14ac:dyDescent="0.25">
      <c r="A10">
        <v>7</v>
      </c>
      <c r="B10" s="5" t="s">
        <v>10</v>
      </c>
      <c r="C10">
        <f>SUMIF('Structuring Data'!$D$2:$D$399,B10,'Structuring Data'!$F$2:$F$399)</f>
        <v>30268</v>
      </c>
      <c r="D10">
        <f>SUMIF('Structuring Data'!$D$2:$D$399,B10,'Structuring Data'!$G$2:$G$399)</f>
        <v>21183</v>
      </c>
      <c r="E10" s="6">
        <f t="shared" si="7"/>
        <v>0.58828788556101919</v>
      </c>
      <c r="F10" s="6">
        <f t="shared" si="8"/>
        <v>0.41171211443898076</v>
      </c>
    </row>
    <row r="11" spans="1:30" x14ac:dyDescent="0.25">
      <c r="A11">
        <v>8</v>
      </c>
      <c r="B11" s="5" t="s">
        <v>11</v>
      </c>
      <c r="C11">
        <f>SUMIF('Structuring Data'!$D$2:$D$399,B11,'Structuring Data'!$F$2:$F$399)</f>
        <v>35419</v>
      </c>
      <c r="D11">
        <f>SUMIF('Structuring Data'!$D$2:$D$399,B11,'Structuring Data'!$G$2:$G$399)</f>
        <v>22263</v>
      </c>
      <c r="E11" s="6">
        <f t="shared" si="7"/>
        <v>0.61403904164210676</v>
      </c>
      <c r="F11" s="6">
        <f t="shared" si="8"/>
        <v>0.38596095835789329</v>
      </c>
    </row>
    <row r="12" spans="1:30" x14ac:dyDescent="0.25">
      <c r="A12">
        <v>9</v>
      </c>
      <c r="B12" s="5" t="s">
        <v>12</v>
      </c>
      <c r="C12">
        <f>SUMIF('Structuring Data'!$D$2:$D$399,B12,'Structuring Data'!$F$2:$F$399)</f>
        <v>35296</v>
      </c>
      <c r="D12">
        <f>SUMIF('Structuring Data'!$D$2:$D$399,B12,'Structuring Data'!$G$2:$G$399)</f>
        <v>25507</v>
      </c>
      <c r="E12" s="6">
        <f t="shared" si="7"/>
        <v>0.58049767281219677</v>
      </c>
      <c r="F12" s="6">
        <f t="shared" si="8"/>
        <v>0.41950232718780323</v>
      </c>
      <c r="Q12" t="s">
        <v>37</v>
      </c>
    </row>
    <row r="13" spans="1:30" x14ac:dyDescent="0.25">
      <c r="A13">
        <v>10</v>
      </c>
      <c r="B13" s="5" t="s">
        <v>13</v>
      </c>
      <c r="C13">
        <f>SUMIF('Structuring Data'!$D$2:$D$399,B13,'Structuring Data'!$F$2:$F$399)</f>
        <v>33397</v>
      </c>
      <c r="D13">
        <f>SUMIF('Structuring Data'!$D$2:$D$399,B13,'Structuring Data'!$G$2:$G$399)</f>
        <v>20455</v>
      </c>
      <c r="E13" s="6">
        <f t="shared" si="7"/>
        <v>0.62016266805318276</v>
      </c>
      <c r="F13" s="6">
        <f t="shared" si="8"/>
        <v>0.37983733194681718</v>
      </c>
      <c r="R13" s="22" t="s">
        <v>146</v>
      </c>
      <c r="T13" s="17" t="s">
        <v>52</v>
      </c>
    </row>
    <row r="14" spans="1:30" x14ac:dyDescent="0.25">
      <c r="A14">
        <v>11</v>
      </c>
      <c r="B14" s="5" t="s">
        <v>14</v>
      </c>
      <c r="C14">
        <f>SUMIF('Structuring Data'!$D$2:$D$399,B14,'Structuring Data'!$F$2:$F$399)</f>
        <v>33613</v>
      </c>
      <c r="D14">
        <f>SUMIF('Structuring Data'!$D$2:$D$399,B14,'Structuring Data'!$G$2:$G$399)</f>
        <v>26772</v>
      </c>
      <c r="E14" s="6">
        <f t="shared" si="7"/>
        <v>0.55664486213463604</v>
      </c>
      <c r="F14" s="6">
        <f t="shared" si="8"/>
        <v>0.4433551378653639</v>
      </c>
      <c r="Q14" s="11">
        <v>217000</v>
      </c>
      <c r="R14" s="14">
        <v>0.44250000000000006</v>
      </c>
      <c r="T14" s="23">
        <f>Q14*R15</f>
        <v>64665.194805194813</v>
      </c>
    </row>
    <row r="15" spans="1:30" x14ac:dyDescent="0.25">
      <c r="A15">
        <v>12</v>
      </c>
      <c r="B15" s="5" t="s">
        <v>15</v>
      </c>
      <c r="C15">
        <f>SUMIF('Structuring Data'!$D$2:$D$399,B15,'Structuring Data'!$F$2:$F$399)</f>
        <v>36231</v>
      </c>
      <c r="D15">
        <f>SUMIF('Structuring Data'!$D$2:$D$399,B15,'Structuring Data'!$G$2:$G$399)</f>
        <v>24419</v>
      </c>
      <c r="E15" s="6">
        <f t="shared" si="7"/>
        <v>0.59737840065952186</v>
      </c>
      <c r="F15" s="6">
        <f t="shared" si="8"/>
        <v>0.40262159934047814</v>
      </c>
      <c r="Q15" s="17">
        <v>8</v>
      </c>
      <c r="R15" s="18">
        <f>AVERAGE(R18:X18)</f>
        <v>0.29799628942486089</v>
      </c>
      <c r="T15" s="19" t="str">
        <f>X22&amp;CHAR(10)&amp;V22&amp;CHAR(10)&amp;T22&amp;CHAR(10)&amp;R22</f>
        <v>Goal  1
Goal  2
Goal  3
Goal  4</v>
      </c>
    </row>
    <row r="16" spans="1:30" x14ac:dyDescent="0.25">
      <c r="H16" t="s">
        <v>35</v>
      </c>
      <c r="I16" s="11">
        <f>SUM(H17:H21)</f>
        <v>89000</v>
      </c>
      <c r="Q16" s="14">
        <f>AVERAGE(AA21:AD21)</f>
        <v>0.74675324675324672</v>
      </c>
      <c r="R16" s="14"/>
      <c r="S16" s="14"/>
      <c r="T16" s="14" t="str">
        <f>TEXT(W29,"$0 0")&amp;CHAR(10)&amp;TEXT(V29,"$0 0")&amp;CHAR(10)&amp;TEXT(X29,"$0 0")&amp;CHAR(10)&amp;TEXT(Y29,"$0 0")</f>
        <v>$65 000
$77 000
$58 000
$30 000</v>
      </c>
      <c r="U16" s="14"/>
      <c r="V16" s="14"/>
      <c r="W16" s="14"/>
      <c r="X16" s="14"/>
      <c r="Y16" s="14"/>
      <c r="AA16" s="11"/>
      <c r="AB16" s="11"/>
      <c r="AC16" s="11"/>
      <c r="AD16" s="11"/>
    </row>
    <row r="17" spans="1:41" x14ac:dyDescent="0.25">
      <c r="A17" t="s">
        <v>36</v>
      </c>
      <c r="B17" s="9" t="s">
        <v>48</v>
      </c>
      <c r="C17" s="16" t="s">
        <v>47</v>
      </c>
      <c r="E17" t="s">
        <v>131</v>
      </c>
      <c r="G17" t="s">
        <v>41</v>
      </c>
      <c r="H17" s="11">
        <f t="array" ref="H17">SUM(Data!$AZ$2:$AZ$367*(--(Data!$A$2:$A$367=DATE(Processing!$C$1,Processing!$E$1,MAX($L$26:$L$56)))))</f>
        <v>27590</v>
      </c>
      <c r="I17" s="14">
        <f>H17/$I$16</f>
        <v>0.31</v>
      </c>
      <c r="J17" s="14">
        <f>$I17</f>
        <v>0.31</v>
      </c>
      <c r="K17" s="14">
        <f t="shared" ref="K17:M21" si="9">$I17</f>
        <v>0.31</v>
      </c>
      <c r="L17" s="14">
        <f t="shared" si="9"/>
        <v>0.31</v>
      </c>
      <c r="M17" s="14">
        <f t="shared" si="9"/>
        <v>0.31</v>
      </c>
      <c r="Q17" s="7" t="s">
        <v>53</v>
      </c>
      <c r="R17" t="b">
        <v>1</v>
      </c>
      <c r="AA17" t="s">
        <v>147</v>
      </c>
      <c r="AB17" s="11"/>
      <c r="AC17" s="11"/>
      <c r="AD17" s="11"/>
    </row>
    <row r="18" spans="1:41" x14ac:dyDescent="0.25">
      <c r="A18" s="7" t="str" cm="1">
        <f t="array" ref="A18">INDEX($A$23:$B$26,MATCH($C18,$C$23:$C$26,0),COLUMN())</f>
        <v>Mortgage</v>
      </c>
      <c r="B18" s="14" cm="1">
        <f t="array" ref="B18">INDEX($A$23:$B$26,MATCH($C18,$C$23:$C$26,0),COLUMN())</f>
        <v>0.03</v>
      </c>
      <c r="C18" s="11">
        <f>LARGE($C$23:$C$26,D18)</f>
        <v>29000</v>
      </c>
      <c r="D18">
        <v>1</v>
      </c>
      <c r="E18" s="6">
        <f>C18/SUM($C$27:$C$28)</f>
        <v>0.28155339805825241</v>
      </c>
      <c r="G18" t="s">
        <v>42</v>
      </c>
      <c r="H18" s="11">
        <f t="array" ref="H18">SUM(Data!$BA$2:$BA$367*(--(Data!$A$2:$A$367=DATE(Processing!$C$1,Processing!$E$1,MAX($L$26:$L$56)))))</f>
        <v>12460</v>
      </c>
      <c r="I18" s="14">
        <f t="shared" ref="I18:I21" si="10">H18/$I$16</f>
        <v>0.14000000000000001</v>
      </c>
      <c r="J18" s="14">
        <f t="shared" ref="J18:J21" si="11">$I18</f>
        <v>0.14000000000000001</v>
      </c>
      <c r="K18" s="14">
        <f t="shared" si="9"/>
        <v>0.14000000000000001</v>
      </c>
      <c r="L18" s="14">
        <f t="shared" si="9"/>
        <v>0.14000000000000001</v>
      </c>
      <c r="M18" s="14">
        <f t="shared" si="9"/>
        <v>0.14000000000000001</v>
      </c>
      <c r="Q18" s="14">
        <f>IF(R17,Q16,NA())</f>
        <v>0.74675324675324672</v>
      </c>
      <c r="R18" s="6">
        <f>(1-R20)*Y27/Y29</f>
        <v>0.15554545454545457</v>
      </c>
      <c r="S18" s="6">
        <f>R18</f>
        <v>0.15554545454545457</v>
      </c>
      <c r="T18" s="6">
        <f>(1-T20)*X27/X29</f>
        <v>0.27824675324675324</v>
      </c>
      <c r="U18" s="6">
        <f>T18</f>
        <v>0.27824675324675324</v>
      </c>
      <c r="V18" s="6">
        <f>(1-V20)*W27/W29</f>
        <v>0.29564935064935066</v>
      </c>
      <c r="W18" s="6">
        <f>V18</f>
        <v>0.29564935064935066</v>
      </c>
      <c r="X18" s="6">
        <f>(1-X20)*V27/V29</f>
        <v>0.62709090909090914</v>
      </c>
      <c r="Y18" s="14" t="s">
        <v>54</v>
      </c>
      <c r="Z18" s="33" t="s">
        <v>139</v>
      </c>
      <c r="AA18" s="11">
        <f>V29</f>
        <v>77000</v>
      </c>
      <c r="AB18" s="11">
        <f>W29</f>
        <v>65000</v>
      </c>
      <c r="AC18" s="11">
        <f>X29</f>
        <v>58000</v>
      </c>
      <c r="AD18" s="11">
        <f>Y29</f>
        <v>30000</v>
      </c>
    </row>
    <row r="19" spans="1:41" x14ac:dyDescent="0.25">
      <c r="A19" s="7" t="str" cm="1">
        <f t="array" ref="A19">INDEX($A$23:$B$26,MATCH($C19,$C$23:$C$26,0),COLUMN())</f>
        <v>Credit Card</v>
      </c>
      <c r="B19" s="14" cm="1">
        <f t="array" ref="B19">INDEX($A$23:$B$26,MATCH($C19,$C$23:$C$26,0),COLUMN())</f>
        <v>9.5000000000000001E-2</v>
      </c>
      <c r="C19" s="11">
        <f t="shared" ref="C19:C21" si="12">LARGE($C$23:$C$26,D19)</f>
        <v>17694</v>
      </c>
      <c r="D19">
        <v>2</v>
      </c>
      <c r="G19" t="s">
        <v>43</v>
      </c>
      <c r="H19" s="11">
        <f t="array" ref="H19">SUM(Data!$BB$2:$BB$367*(--(Data!$A$2:$A$367=DATE(Processing!$C$1,Processing!$E$1,MAX($L$26:$L$56)))))</f>
        <v>22250</v>
      </c>
      <c r="I19" s="14">
        <f t="shared" si="10"/>
        <v>0.25</v>
      </c>
      <c r="J19" s="14">
        <f t="shared" si="11"/>
        <v>0.25</v>
      </c>
      <c r="K19" s="14">
        <f t="shared" si="9"/>
        <v>0.25</v>
      </c>
      <c r="L19" s="14">
        <f t="shared" si="9"/>
        <v>0.25</v>
      </c>
      <c r="M19" s="14">
        <f t="shared" si="9"/>
        <v>0.25</v>
      </c>
      <c r="Q19" s="20">
        <f>IF(R17,1%,NA())</f>
        <v>0.01</v>
      </c>
      <c r="R19" s="6">
        <f>(1-R20)-R18</f>
        <v>0.23406493506493506</v>
      </c>
      <c r="S19" s="6">
        <f t="shared" ref="S19:U21" si="13">R19</f>
        <v>0.23406493506493506</v>
      </c>
      <c r="T19" s="6">
        <f>(1-T20)-T18</f>
        <v>0.47500000000000003</v>
      </c>
      <c r="U19" s="6">
        <f>T19</f>
        <v>0.47500000000000003</v>
      </c>
      <c r="V19" s="6">
        <f>(1-V20)-V18</f>
        <v>0.54850649350649339</v>
      </c>
      <c r="W19" s="6">
        <f t="shared" ref="W19:W21" si="14">V19</f>
        <v>0.54850649350649339</v>
      </c>
      <c r="X19" s="6">
        <f>(1-X20)-X18</f>
        <v>0.37290909090909086</v>
      </c>
      <c r="Y19" s="14" t="s">
        <v>55</v>
      </c>
      <c r="Z19" s="28" t="s">
        <v>138</v>
      </c>
      <c r="AA19" s="11">
        <f>V27</f>
        <v>48286</v>
      </c>
      <c r="AB19" s="11">
        <f>W27</f>
        <v>22765</v>
      </c>
      <c r="AC19" s="11">
        <f>X27</f>
        <v>21425</v>
      </c>
      <c r="AD19" s="11">
        <f>Y27</f>
        <v>11977</v>
      </c>
    </row>
    <row r="20" spans="1:41" x14ac:dyDescent="0.25">
      <c r="A20" s="7" t="str" cm="1">
        <f t="array" ref="A20">INDEX($A$23:$B$26,MATCH($C20,$C$23:$C$26,0),COLUMN())</f>
        <v>Car Leasing</v>
      </c>
      <c r="B20" s="14" cm="1">
        <f t="array" ref="B20">INDEX($A$23:$B$26,MATCH($C20,$C$23:$C$26,0),COLUMN())</f>
        <v>0.05</v>
      </c>
      <c r="C20" s="11">
        <f t="shared" si="12"/>
        <v>13750</v>
      </c>
      <c r="D20">
        <v>3</v>
      </c>
      <c r="G20" t="s">
        <v>44</v>
      </c>
      <c r="H20" s="11">
        <f t="array" ref="H20">SUM(Data!$BC$2:$BC$367*(--(Data!$A$2:$A$367=DATE(Processing!$C$1,Processing!$E$1,MAX($L$26:$L$56)))))</f>
        <v>13350</v>
      </c>
      <c r="I20" s="14">
        <f t="shared" si="10"/>
        <v>0.15</v>
      </c>
      <c r="J20" s="14">
        <f t="shared" si="11"/>
        <v>0.15</v>
      </c>
      <c r="K20" s="14">
        <f t="shared" si="9"/>
        <v>0.15</v>
      </c>
      <c r="L20" s="14">
        <f t="shared" si="9"/>
        <v>0.15</v>
      </c>
      <c r="M20" s="14">
        <f t="shared" si="9"/>
        <v>0.15</v>
      </c>
      <c r="Q20" s="14">
        <f>1-SUM(Q18:Q19)</f>
        <v>0.24324675324675327</v>
      </c>
      <c r="R20" s="6">
        <f>1-Y29/V30</f>
        <v>0.61038961038961037</v>
      </c>
      <c r="S20" s="6">
        <f t="shared" si="13"/>
        <v>0.61038961038961037</v>
      </c>
      <c r="T20" s="6">
        <f>1-X29/V30</f>
        <v>0.24675324675324672</v>
      </c>
      <c r="U20" s="6">
        <f t="shared" si="13"/>
        <v>0.24675324675324672</v>
      </c>
      <c r="V20" s="6">
        <f>1-W29/V30</f>
        <v>0.1558441558441559</v>
      </c>
      <c r="W20" s="6">
        <f t="shared" si="14"/>
        <v>0.1558441558441559</v>
      </c>
      <c r="X20" s="6">
        <f>1-V29/V30</f>
        <v>0</v>
      </c>
      <c r="Y20" s="14" t="s">
        <v>56</v>
      </c>
      <c r="AA20" s="21" t="s">
        <v>141</v>
      </c>
      <c r="AB20" s="21" t="s">
        <v>142</v>
      </c>
      <c r="AC20" s="21" t="s">
        <v>143</v>
      </c>
      <c r="AD20" s="21" t="s">
        <v>144</v>
      </c>
    </row>
    <row r="21" spans="1:41" x14ac:dyDescent="0.25">
      <c r="A21" s="7" t="str" cm="1">
        <f t="array" ref="A21">INDEX($A$23:$B$26,MATCH($C21,$C$23:$C$26,0),COLUMN())</f>
        <v>Consumer Credit</v>
      </c>
      <c r="B21" s="14" cm="1">
        <f t="array" ref="B21">INDEX($A$23:$B$26,MATCH($C21,$C$23:$C$26,0),COLUMN())</f>
        <v>7.0000000000000007E-2</v>
      </c>
      <c r="C21" s="11">
        <f t="shared" si="12"/>
        <v>6498</v>
      </c>
      <c r="D21">
        <v>4</v>
      </c>
      <c r="G21" t="s">
        <v>45</v>
      </c>
      <c r="H21" s="11">
        <f t="array" ref="H21">SUM(Data!$BD$2:$BD$367*(--(Data!$A$2:$A$367=DATE(Processing!$C$1,Processing!$E$1,MAX($L$26:$L$56)))))</f>
        <v>13350</v>
      </c>
      <c r="I21" s="14">
        <f t="shared" si="10"/>
        <v>0.15</v>
      </c>
      <c r="J21" s="14">
        <f t="shared" si="11"/>
        <v>0.15</v>
      </c>
      <c r="K21" s="14">
        <f t="shared" si="9"/>
        <v>0.15</v>
      </c>
      <c r="L21" s="14">
        <f t="shared" si="9"/>
        <v>0.15</v>
      </c>
      <c r="M21" s="14">
        <f t="shared" si="9"/>
        <v>0.15</v>
      </c>
      <c r="Q21" s="14">
        <f>IF(R17,R21,NA())</f>
        <v>0.34</v>
      </c>
      <c r="R21" s="6">
        <v>0.34</v>
      </c>
      <c r="S21" s="6">
        <f t="shared" si="13"/>
        <v>0.34</v>
      </c>
      <c r="T21" s="6">
        <v>0.34</v>
      </c>
      <c r="U21" s="6">
        <f t="shared" si="13"/>
        <v>0.34</v>
      </c>
      <c r="V21" s="6">
        <v>0.34</v>
      </c>
      <c r="W21" s="6">
        <f t="shared" si="14"/>
        <v>0.34</v>
      </c>
      <c r="X21" s="6">
        <v>0.34</v>
      </c>
      <c r="Y21" s="14"/>
      <c r="AA21" s="14">
        <f>R18+R19</f>
        <v>0.38961038961038963</v>
      </c>
      <c r="AB21" s="14">
        <f>T18+T19</f>
        <v>0.75324675324675328</v>
      </c>
      <c r="AC21" s="14">
        <f>V18+V19</f>
        <v>0.8441558441558441</v>
      </c>
      <c r="AD21" s="14">
        <f>X18+X19</f>
        <v>1</v>
      </c>
    </row>
    <row r="22" spans="1:41" x14ac:dyDescent="0.25">
      <c r="A22" t="s">
        <v>136</v>
      </c>
      <c r="C22" s="11"/>
      <c r="I22" s="14">
        <f>SUM(I17:I21)</f>
        <v>1</v>
      </c>
      <c r="J22" s="14">
        <f t="shared" ref="J22:M22" si="15">SUM(J17:J21)</f>
        <v>1</v>
      </c>
      <c r="K22" s="14">
        <f t="shared" si="15"/>
        <v>1</v>
      </c>
      <c r="L22" s="14">
        <f t="shared" si="15"/>
        <v>1</v>
      </c>
      <c r="M22" s="14">
        <f t="shared" si="15"/>
        <v>1</v>
      </c>
      <c r="R22" s="21" t="s">
        <v>62</v>
      </c>
      <c r="T22" s="21" t="s">
        <v>61</v>
      </c>
      <c r="V22" s="21" t="s">
        <v>60</v>
      </c>
      <c r="X22" s="21" t="s">
        <v>59</v>
      </c>
      <c r="AA22" s="14"/>
      <c r="AB22" s="14"/>
      <c r="AC22" s="14"/>
    </row>
    <row r="23" spans="1:41" x14ac:dyDescent="0.25">
      <c r="A23" s="7" t="s">
        <v>49</v>
      </c>
      <c r="B23" s="14">
        <v>0.03</v>
      </c>
      <c r="C23" s="11">
        <f t="array" ref="C23">SUM(Data!$BE$2:$BE$367*(--(Data!$A$2:$A$367=DATE(Processing!$C$1,Processing!$E$1,MAX($L$26:$L$56)))))</f>
        <v>29000</v>
      </c>
      <c r="D23" s="6">
        <f>C23/SUM($C$27:$C$28)</f>
        <v>0.28155339805825241</v>
      </c>
      <c r="S23">
        <f>Y28/Y29</f>
        <v>0.60076666666666667</v>
      </c>
    </row>
    <row r="24" spans="1:41" x14ac:dyDescent="0.25">
      <c r="A24" s="7" t="s">
        <v>50</v>
      </c>
      <c r="B24" s="14">
        <v>0.05</v>
      </c>
      <c r="C24" s="11">
        <f t="array" ref="C24">SUM(Data!$BF$2:$BF$367*(--(Data!$A$2:$A$367=DATE(Processing!$C$1,Processing!$E$1,MAX($L$26:$L$56)))))</f>
        <v>13750</v>
      </c>
      <c r="D24" s="6">
        <f t="shared" ref="D24:D28" si="16">C24/SUM($C$27:$C$28)</f>
        <v>0.13349514563106796</v>
      </c>
      <c r="I24" s="45" t="s">
        <v>70</v>
      </c>
      <c r="J24" s="45" t="s">
        <v>71</v>
      </c>
      <c r="L24" t="s">
        <v>128</v>
      </c>
      <c r="O24" s="11">
        <f t="array" ref="O24">INDEX(Data!$AY$2:$AY$367,MATCH(TRUE,Data!$AY$2:$AY$367&gt;0,0))</f>
        <v>117000</v>
      </c>
      <c r="S24">
        <f>Y29/V29</f>
        <v>0.38961038961038963</v>
      </c>
      <c r="AE24" s="14"/>
      <c r="AF24" s="14"/>
      <c r="AG24" s="14"/>
      <c r="AH24" s="14" t="s">
        <v>191</v>
      </c>
      <c r="AI24" s="14"/>
    </row>
    <row r="25" spans="1:41" x14ac:dyDescent="0.25">
      <c r="A25" s="7" t="s">
        <v>51</v>
      </c>
      <c r="B25" s="14">
        <v>7.0000000000000007E-2</v>
      </c>
      <c r="C25" s="11">
        <f t="array" ref="C25">SUM(Data!$BG$2:$BG$367*(--(Data!$A$2:$A$367=DATE(Processing!$C$1,Processing!$E$1,MAX($L$26:$L$56)))))</f>
        <v>6498</v>
      </c>
      <c r="D25" s="6">
        <f t="shared" si="16"/>
        <v>6.3087378640776695E-2</v>
      </c>
      <c r="F25" s="25"/>
      <c r="H25" s="7" t="s">
        <v>3</v>
      </c>
      <c r="I25" s="45"/>
      <c r="J25" s="45"/>
      <c r="K25" t="s">
        <v>170</v>
      </c>
      <c r="L25" t="s">
        <v>230</v>
      </c>
      <c r="M25" s="9" t="s">
        <v>69</v>
      </c>
      <c r="N25" s="9" t="s">
        <v>123</v>
      </c>
      <c r="O25" s="9" t="s">
        <v>234</v>
      </c>
      <c r="P25" s="9" t="s">
        <v>232</v>
      </c>
      <c r="Q25" s="9" t="s">
        <v>69</v>
      </c>
      <c r="R25" s="9" t="s">
        <v>236</v>
      </c>
      <c r="T25" s="9" t="s">
        <v>170</v>
      </c>
      <c r="V25" t="s">
        <v>149</v>
      </c>
      <c r="Z25" t="s">
        <v>150</v>
      </c>
      <c r="AA25" t="s">
        <v>148</v>
      </c>
      <c r="AB25" s="6"/>
      <c r="AC25" s="6"/>
      <c r="AD25" s="6"/>
      <c r="AG25" s="7" t="s">
        <v>3</v>
      </c>
      <c r="AH25" s="28" t="s">
        <v>28</v>
      </c>
      <c r="AI25" s="28" t="s">
        <v>29</v>
      </c>
      <c r="AJ25" t="s">
        <v>170</v>
      </c>
      <c r="AL25" s="7" t="s">
        <v>3</v>
      </c>
      <c r="AM25" s="28" t="s">
        <v>223</v>
      </c>
      <c r="AN25" s="28" t="s">
        <v>26</v>
      </c>
      <c r="AO25" t="s">
        <v>170</v>
      </c>
    </row>
    <row r="26" spans="1:41" x14ac:dyDescent="0.25">
      <c r="A26" s="7" t="s">
        <v>46</v>
      </c>
      <c r="B26" s="14">
        <v>9.5000000000000001E-2</v>
      </c>
      <c r="C26" s="11">
        <f t="array" ref="C26">SUM(Data!$BH$2:$BH$367*(--(Data!$A$2:$A$367=DATE(Processing!$C$1,Processing!$E$1,MAX($L$26:$L$56)))))</f>
        <v>17694</v>
      </c>
      <c r="D26" s="6">
        <f t="shared" si="16"/>
        <v>0.17178640776699028</v>
      </c>
      <c r="F26" s="5" t="s">
        <v>4</v>
      </c>
      <c r="G26">
        <f>DAY(EOMONTH(DATE($C$1,H26,1),0))</f>
        <v>31</v>
      </c>
      <c r="H26">
        <v>1</v>
      </c>
      <c r="I26">
        <f t="array" ref="I26">IFERROR(GETPIVOTDATA(""&amp;$N$2,Control!$A$7,""&amp;$H$25,H26)+GETPIVOTDATA(""&amp;$N$3,Control!$A$7,""&amp;$H$25,H26)+GETPIVOTDATA(""&amp;$N$4,Control!$A$7,""&amp;$H$25,H26),NA())</f>
        <v>1117</v>
      </c>
      <c r="J26">
        <f t="array" ref="J26">IFERROR(GETPIVOTDATA(""&amp;$N$5,Control!$A$7,""&amp;$H$25,H26)+GETPIVOTDATA(""&amp;$N$6,Control!$A$7,""&amp;$H$25,H26)+GETPIVOTDATA(""&amp;$N$7,Control!$A$7,""&amp;$H$25,H26),NA())</f>
        <v>833</v>
      </c>
      <c r="K26">
        <f t="array" ref="K26">SUM(Data!$D$2:$F$367*(--(Data!$A$2:$A$367=DATE(Processing!$C$1,Processing!$E$1,Processing!H26))))</f>
        <v>1117</v>
      </c>
      <c r="L26">
        <f>IF(ISNA(I26),0,H26)</f>
        <v>1</v>
      </c>
      <c r="M26">
        <f t="shared" ref="M26:M56" si="17">H26</f>
        <v>1</v>
      </c>
      <c r="N26" s="11">
        <f t="array" ref="N26">IF(ISNA(I26),NA(),SUM(Data!$AY$2:$AY$367*(--(Data!$A$2:$A$367=DATE(Processing!$C$1,Processing!$E$1,Processing!H26)))))</f>
        <v>106000</v>
      </c>
      <c r="O26" s="11">
        <f t="array" ref="O26">INDEX(Data!$AY$2:$AY$367,MATCH(TRUE,Data!$AY$2:$AY$367&gt;0,0))</f>
        <v>117000</v>
      </c>
      <c r="P26" s="11" t="e" cm="1">
        <f t="array" ref="P26">IFERROR(IF(NOT(ISNA(I26)),NA(),SUM(Data!$AY$2:$AY$367*(--(Data!$A$2:$A$367=DATE(Processing!$C$1,Processing!$E$1,Processing!H26))))),NA())</f>
        <v>#N/A</v>
      </c>
      <c r="Q26">
        <f t="shared" ref="Q26:Q56" si="18">H26</f>
        <v>1</v>
      </c>
      <c r="R26" s="30">
        <f t="array" ref="R26">IF(ISNA(I26),NA(),SUM(Data!$BE$2:$BH$367*(--(Data!$A$2:$A$367=DATE(Processing!$C$1,Processing!$E$1,Processing!H26)))))</f>
        <v>74443</v>
      </c>
      <c r="S26" s="30">
        <f>(R26&gt;0)*$C$28</f>
        <v>36058</v>
      </c>
      <c r="T26">
        <f t="array" ref="T26">ISNUMBER(Q26)*SUM(Data!$BE$2:$BH$367*(--(Data!$A$2:$A$367=DATE(Processing!$C$1,Processing!$E$1,Processing!H26))))</f>
        <v>74443</v>
      </c>
      <c r="U26" s="9" t="s">
        <v>240</v>
      </c>
      <c r="V26" s="9">
        <v>1</v>
      </c>
      <c r="W26" s="9">
        <v>2</v>
      </c>
      <c r="X26" s="9">
        <v>3</v>
      </c>
      <c r="Y26" s="9">
        <v>4</v>
      </c>
      <c r="Z26" s="21" t="s">
        <v>75</v>
      </c>
      <c r="AA26" s="21" t="s">
        <v>141</v>
      </c>
      <c r="AB26" s="21" t="s">
        <v>142</v>
      </c>
      <c r="AC26" s="21" t="s">
        <v>143</v>
      </c>
      <c r="AD26" s="21" t="s">
        <v>144</v>
      </c>
      <c r="AG26">
        <f>H26</f>
        <v>1</v>
      </c>
      <c r="AH26">
        <f t="array" ref="AH26">IF(ISNA(I26),NA(),SUM(Data!$J$2:$S$367*(--(Data!$A$2:$A$367=DATE(Processing!$C$1,Processing!$E$1,Processing!H26)))))</f>
        <v>1117</v>
      </c>
      <c r="AI26">
        <f t="array" ref="AI26">IF(ISNA(I26),NA(),SUM(Data!$O$2:$S$367*(--(Data!$A$2:$A$367=DATE(Processing!$C$1,Processing!$E$1,Processing!H26)))))</f>
        <v>385</v>
      </c>
      <c r="AJ26">
        <f t="array" ref="AJ26">SUM(Data!$J$2:$S$367*(--(Data!$A$2:$A$367=DATE(Processing!$C$1,Processing!$E$1,Processing!H26))))</f>
        <v>1117</v>
      </c>
      <c r="AL26">
        <f>H26</f>
        <v>1</v>
      </c>
      <c r="AM26" cm="1">
        <f t="array" ref="AM26">IF(ISNA(I26),NA(),SUM(Data!$T$2:$AX$367*(--(Data!$A$2:$A$367=DATE(Processing!$C$1,Processing!$E$1,Processing!H26)))))</f>
        <v>833</v>
      </c>
      <c r="AN26">
        <f t="array" ref="AN26">IF(ISNA(I26),NA(),SUM(Data!$AP$2:$AX$367*(--(Data!$A$2:$A$367=DATE(Processing!$C$1,Processing!$E$1,Processing!H26)))))</f>
        <v>295</v>
      </c>
      <c r="AO26" cm="1">
        <f t="array" ref="AO26">SUM(Data!$T$2:$AX$367*(--(Data!$A$2:$A$367=DATE(Processing!$C$1,Processing!$E$1,Processing!H26))))</f>
        <v>833</v>
      </c>
    </row>
    <row r="27" spans="1:41" x14ac:dyDescent="0.25">
      <c r="A27" s="7" t="s">
        <v>58</v>
      </c>
      <c r="B27" t="s">
        <v>133</v>
      </c>
      <c r="C27" s="11">
        <f>SUM(C23:C26)</f>
        <v>66942</v>
      </c>
      <c r="F27" s="5" t="s">
        <v>5</v>
      </c>
      <c r="G27">
        <f t="shared" ref="G27:G37" si="19">DAY(EOMONTH(DATE($C$1,H27,1),0))</f>
        <v>29</v>
      </c>
      <c r="H27">
        <v>2</v>
      </c>
      <c r="I27">
        <f t="array" ref="I27">IFERROR(GETPIVOTDATA(""&amp;$N$2,Control!$A$7,""&amp;$H$25,H27)+GETPIVOTDATA(""&amp;$N$3,Control!$A$7,""&amp;$H$25,H27)+GETPIVOTDATA(""&amp;$N$4,Control!$A$7,""&amp;$H$25,H27),NA())</f>
        <v>1093</v>
      </c>
      <c r="J27">
        <f t="array" ref="J27">IFERROR(GETPIVOTDATA(""&amp;$N$5,Control!$A$7,""&amp;$H$25,H27)+GETPIVOTDATA(""&amp;$N$6,Control!$A$7,""&amp;$H$25,H27)+GETPIVOTDATA(""&amp;$N$7,Control!$A$7,""&amp;$H$25,H27),NA())</f>
        <v>846</v>
      </c>
      <c r="K27">
        <f t="array" ref="K27">SUM(Data!$D$2:$F$367*(--(Data!$A$2:$A$367=DATE(Processing!$C$1,Processing!$E$1,Processing!H27))))</f>
        <v>1093</v>
      </c>
      <c r="L27">
        <f t="shared" ref="L27:L56" si="20">IF(ISNA(I27),0,H27)</f>
        <v>2</v>
      </c>
      <c r="M27">
        <f t="shared" si="17"/>
        <v>2</v>
      </c>
      <c r="N27" s="11">
        <f t="array" ref="N27">IF(ISNA(I27),NA(),SUM(Data!$AY$2:$AY$367*(--(Data!$A$2:$A$367=DATE(Processing!$C$1,Processing!$E$1,Processing!H27)))))</f>
        <v>105333.5</v>
      </c>
      <c r="O27" s="11">
        <f t="array" ref="O27">INDEX(Data!$AY$2:$AY$367,MATCH(TRUE,Data!$AY$2:$AY$367&gt;0,0))</f>
        <v>117000</v>
      </c>
      <c r="P27" s="11" t="e" cm="1">
        <f t="array" ref="P27">IFERROR(IF(NOT(ISNA(I27)),NA(),SUM(Data!$AY$2:$AY$367*(--(Data!$A$2:$A$367=DATE(Processing!$C$1,Processing!$E$1,Processing!H27))))),NA())</f>
        <v>#N/A</v>
      </c>
      <c r="Q27">
        <f t="shared" si="18"/>
        <v>2</v>
      </c>
      <c r="R27" s="30">
        <f t="array" ref="R27">IF(ISNA(I27),NA(),SUM(Data!$BE$2:$BH$367*(--(Data!$A$2:$A$367=DATE(Processing!$C$1,Processing!$E$1,Processing!H27)))))</f>
        <v>72807</v>
      </c>
      <c r="S27" s="30">
        <f t="shared" ref="S27:S56" si="21">(R27&gt;0)*$C$28</f>
        <v>36058</v>
      </c>
      <c r="T27">
        <f t="array" ref="T27">ISNUMBER(Q27)*SUM(Data!$BE$2:$BH$367*(--(Data!$A$2:$A$367=DATE(Processing!$C$1,Processing!$E$1,Processing!H27))))</f>
        <v>72807</v>
      </c>
      <c r="U27" s="9" t="s">
        <v>54</v>
      </c>
      <c r="V27" cm="1">
        <f t="array" ref="V27">INDEX($AA$33:$AD$44,$E$1,V26)</f>
        <v>48286</v>
      </c>
      <c r="W27" cm="1">
        <f t="array" ref="W27">INDEX($AA$33:$AD$44,$E$1,W26)</f>
        <v>22765</v>
      </c>
      <c r="X27" cm="1">
        <f t="array" ref="X27">INDEX($AA$33:$AD$44,$E$1,X26)</f>
        <v>21425</v>
      </c>
      <c r="Y27" cm="1">
        <f t="array" ref="Y27">INDEX($AA$33:$AD$44,$E$1,Y26)</f>
        <v>11977</v>
      </c>
      <c r="Z27" s="11">
        <f>SUM(V27:Y27)</f>
        <v>104453</v>
      </c>
      <c r="AA27" s="11">
        <f>V27</f>
        <v>48286</v>
      </c>
      <c r="AB27" s="11">
        <f t="shared" ref="AB27:AD27" si="22">W27</f>
        <v>22765</v>
      </c>
      <c r="AC27" s="11">
        <f t="shared" si="22"/>
        <v>21425</v>
      </c>
      <c r="AD27" s="11">
        <f t="shared" si="22"/>
        <v>11977</v>
      </c>
      <c r="AG27">
        <f t="shared" ref="AG27:AG56" si="23">H27</f>
        <v>2</v>
      </c>
      <c r="AH27">
        <f t="array" ref="AH27">IF(ISNA(I27),NA(),SUM(Data!$J$2:$S$367*(--(Data!$A$2:$A$367=DATE(Processing!$C$1,Processing!$E$1,Processing!H27)))))</f>
        <v>1093</v>
      </c>
      <c r="AI27">
        <f t="array" ref="AI27">IF(ISNA(I27),NA(),SUM(Data!$O$2:$S$367*(--(Data!$A$2:$A$367=DATE(Processing!$C$1,Processing!$E$1,Processing!H27)))))</f>
        <v>506</v>
      </c>
      <c r="AJ27">
        <f t="array" ref="AJ27">SUM(Data!$J$2:$S$367*(--(Data!$A$2:$A$367=DATE(Processing!$C$1,Processing!$E$1,Processing!H27))))</f>
        <v>1093</v>
      </c>
      <c r="AL27">
        <f t="shared" ref="AL27:AL56" si="24">H27</f>
        <v>2</v>
      </c>
      <c r="AM27" cm="1">
        <f t="array" ref="AM27">IF(ISNA(I27),NA(),SUM(Data!$T$2:$AX$367*(--(Data!$A$2:$A$367=DATE(Processing!$C$1,Processing!$E$1,Processing!H27)))))</f>
        <v>846</v>
      </c>
      <c r="AN27">
        <f t="array" ref="AN27">IF(ISNA(I27),NA(),SUM(Data!$AP$2:$AX$367*(--(Data!$A$2:$A$367=DATE(Processing!$C$1,Processing!$E$1,Processing!H27)))))</f>
        <v>333</v>
      </c>
      <c r="AO27" cm="1">
        <f t="array" ref="AO27">SUM(Data!$T$2:$AX$367*(--(Data!$A$2:$A$367=DATE(Processing!$C$1,Processing!$E$1,Processing!H27))))</f>
        <v>846</v>
      </c>
    </row>
    <row r="28" spans="1:41" x14ac:dyDescent="0.25">
      <c r="A28" s="7" t="s">
        <v>137</v>
      </c>
      <c r="B28" t="s">
        <v>134</v>
      </c>
      <c r="C28" s="11">
        <f>C29-C27</f>
        <v>36058</v>
      </c>
      <c r="D28" s="6">
        <f t="shared" si="16"/>
        <v>0.35007766990291261</v>
      </c>
      <c r="F28" s="5" t="s">
        <v>6</v>
      </c>
      <c r="G28">
        <f t="shared" si="19"/>
        <v>31</v>
      </c>
      <c r="H28">
        <v>3</v>
      </c>
      <c r="I28">
        <f t="array" ref="I28">IFERROR(GETPIVOTDATA(""&amp;$N$2,Control!$A$7,""&amp;$H$25,H28)+GETPIVOTDATA(""&amp;$N$3,Control!$A$7,""&amp;$H$25,H28)+GETPIVOTDATA(""&amp;$N$4,Control!$A$7,""&amp;$H$25,H28),NA())</f>
        <v>1063</v>
      </c>
      <c r="J28">
        <f t="array" ref="J28">IFERROR(GETPIVOTDATA(""&amp;$N$5,Control!$A$7,""&amp;$H$25,H28)+GETPIVOTDATA(""&amp;$N$6,Control!$A$7,""&amp;$H$25,H28)+GETPIVOTDATA(""&amp;$N$7,Control!$A$7,""&amp;$H$25,H28),NA())</f>
        <v>856</v>
      </c>
      <c r="K28">
        <f t="array" ref="K28">SUM(Data!$D$2:$F$367*(--(Data!$A$2:$A$367=DATE(Processing!$C$1,Processing!$E$1,Processing!H28))))</f>
        <v>1063</v>
      </c>
      <c r="L28">
        <f t="shared" si="20"/>
        <v>3</v>
      </c>
      <c r="M28">
        <f t="shared" si="17"/>
        <v>3</v>
      </c>
      <c r="N28" s="11">
        <f t="array" ref="N28">IF(ISNA(I28),NA(),SUM(Data!$AY$2:$AY$367*(--(Data!$A$2:$A$367=DATE(Processing!$C$1,Processing!$E$1,Processing!H28)))))</f>
        <v>105201.7</v>
      </c>
      <c r="O28" s="11">
        <f t="array" ref="O28">INDEX(Data!$AY$2:$AY$367,MATCH(TRUE,Data!$AY$2:$AY$367&gt;0,0))</f>
        <v>117000</v>
      </c>
      <c r="P28" s="11" t="e" cm="1">
        <f t="array" ref="P28">IFERROR(IF(NOT(ISNA(I28)),NA(),SUM(Data!$AY$2:$AY$367*(--(Data!$A$2:$A$367=DATE(Processing!$C$1,Processing!$E$1,Processing!H28))))),NA())</f>
        <v>#N/A</v>
      </c>
      <c r="Q28">
        <f t="shared" si="18"/>
        <v>3</v>
      </c>
      <c r="R28" s="30">
        <f t="array" ref="R28">IF(ISNA(I28),NA(),SUM(Data!$BE$2:$BH$367*(--(Data!$A$2:$A$367=DATE(Processing!$C$1,Processing!$E$1,Processing!H28)))))</f>
        <v>72807</v>
      </c>
      <c r="S28" s="30">
        <f t="shared" si="21"/>
        <v>36058</v>
      </c>
      <c r="T28">
        <f t="array" ref="T28">ISNUMBER(Q28)*SUM(Data!$BE$2:$BH$367*(--(Data!$A$2:$A$367=DATE(Processing!$C$1,Processing!$E$1,Processing!H28))))</f>
        <v>72807</v>
      </c>
      <c r="U28" s="9" t="s">
        <v>140</v>
      </c>
      <c r="V28" s="11">
        <f>V29-V27</f>
        <v>28714</v>
      </c>
      <c r="W28" s="11">
        <f>W29-W27</f>
        <v>42235</v>
      </c>
      <c r="X28" s="11">
        <f t="shared" ref="X28" si="25">X29-X27</f>
        <v>36575</v>
      </c>
      <c r="Y28" s="11">
        <f>Y29-Y27</f>
        <v>18023</v>
      </c>
      <c r="Z28" s="11">
        <f>SUM(V28:Y28)</f>
        <v>125547</v>
      </c>
      <c r="AG28">
        <f t="shared" si="23"/>
        <v>3</v>
      </c>
      <c r="AH28">
        <f t="array" ref="AH28">IF(ISNA(I28),NA(),SUM(Data!$J$2:$S$367*(--(Data!$A$2:$A$367=DATE(Processing!$C$1,Processing!$E$1,Processing!H28)))))</f>
        <v>1063</v>
      </c>
      <c r="AI28">
        <f t="array" ref="AI28">IF(ISNA(I28),NA(),SUM(Data!$O$2:$S$367*(--(Data!$A$2:$A$367=DATE(Processing!$C$1,Processing!$E$1,Processing!H28)))))</f>
        <v>335</v>
      </c>
      <c r="AJ28">
        <f t="array" ref="AJ28">SUM(Data!$J$2:$S$367*(--(Data!$A$2:$A$367=DATE(Processing!$C$1,Processing!$E$1,Processing!H28))))</f>
        <v>1063</v>
      </c>
      <c r="AL28">
        <f t="shared" si="24"/>
        <v>3</v>
      </c>
      <c r="AM28" cm="1">
        <f t="array" ref="AM28">IF(ISNA(I28),NA(),SUM(Data!$T$2:$AX$367*(--(Data!$A$2:$A$367=DATE(Processing!$C$1,Processing!$E$1,Processing!H28)))))</f>
        <v>856</v>
      </c>
      <c r="AN28">
        <f t="array" ref="AN28">IF(ISNA(I28),NA(),SUM(Data!$AP$2:$AX$367*(--(Data!$A$2:$A$367=DATE(Processing!$C$1,Processing!$E$1,Processing!H28)))))</f>
        <v>272</v>
      </c>
      <c r="AO28" cm="1">
        <f t="array" ref="AO28">SUM(Data!$T$2:$AX$367*(--(Data!$A$2:$A$367=DATE(Processing!$C$1,Processing!$E$1,Processing!H28))))</f>
        <v>856</v>
      </c>
    </row>
    <row r="29" spans="1:41" x14ac:dyDescent="0.25">
      <c r="B29" t="s">
        <v>235</v>
      </c>
      <c r="C29" s="11">
        <f>SUM(Data!BE2:BH2)</f>
        <v>103000</v>
      </c>
      <c r="F29" s="5" t="s">
        <v>7</v>
      </c>
      <c r="G29">
        <f t="shared" si="19"/>
        <v>30</v>
      </c>
      <c r="H29">
        <v>4</v>
      </c>
      <c r="I29">
        <f t="array" ref="I29">IFERROR(GETPIVOTDATA(""&amp;$N$2,Control!$A$7,""&amp;$H$25,H29)+GETPIVOTDATA(""&amp;$N$3,Control!$A$7,""&amp;$H$25,H29)+GETPIVOTDATA(""&amp;$N$4,Control!$A$7,""&amp;$H$25,H29),NA())</f>
        <v>1045</v>
      </c>
      <c r="J29">
        <f t="array" ref="J29">IFERROR(GETPIVOTDATA(""&amp;$N$5,Control!$A$7,""&amp;$H$25,H29)+GETPIVOTDATA(""&amp;$N$6,Control!$A$7,""&amp;$H$25,H29)+GETPIVOTDATA(""&amp;$N$7,Control!$A$7,""&amp;$H$25,H29),NA())</f>
        <v>859</v>
      </c>
      <c r="K29">
        <f t="array" ref="K29">SUM(Data!$D$2:$F$367*(--(Data!$A$2:$A$367=DATE(Processing!$C$1,Processing!$E$1,Processing!H29))))</f>
        <v>1045</v>
      </c>
      <c r="L29">
        <f t="shared" si="20"/>
        <v>4</v>
      </c>
      <c r="M29">
        <f t="shared" si="17"/>
        <v>4</v>
      </c>
      <c r="N29" s="11">
        <f t="array" ref="N29">IF(ISNA(I29),NA(),SUM(Data!$AY$2:$AY$367*(--(Data!$A$2:$A$367=DATE(Processing!$C$1,Processing!$E$1,Processing!H29)))))</f>
        <v>105333.2</v>
      </c>
      <c r="O29" s="11">
        <f t="array" ref="O29">INDEX(Data!$AY$2:$AY$367,MATCH(TRUE,Data!$AY$2:$AY$367&gt;0,0))</f>
        <v>117000</v>
      </c>
      <c r="P29" s="11" t="e" cm="1">
        <f t="array" ref="P29">IFERROR(IF(NOT(ISNA(I29)),NA(),SUM(Data!$AY$2:$AY$367*(--(Data!$A$2:$A$367=DATE(Processing!$C$1,Processing!$E$1,Processing!H29))))),NA())</f>
        <v>#N/A</v>
      </c>
      <c r="Q29">
        <f t="shared" si="18"/>
        <v>4</v>
      </c>
      <c r="R29" s="30">
        <f t="array" ref="R29">IF(ISNA(I29),NA(),SUM(Data!$BE$2:$BH$367*(--(Data!$A$2:$A$367=DATE(Processing!$C$1,Processing!$E$1,Processing!H29)))))</f>
        <v>72807</v>
      </c>
      <c r="S29" s="30">
        <f t="shared" si="21"/>
        <v>36058</v>
      </c>
      <c r="T29">
        <f t="array" ref="T29">ISNUMBER(Q29)*SUM(Data!$BE$2:$BH$367*(--(Data!$A$2:$A$367=DATE(Processing!$C$1,Processing!$E$1,Processing!H29))))</f>
        <v>72807</v>
      </c>
      <c r="U29" s="21" t="s">
        <v>238</v>
      </c>
      <c r="V29" s="31">
        <v>77000</v>
      </c>
      <c r="W29" s="31">
        <v>65000</v>
      </c>
      <c r="X29" s="31">
        <v>58000</v>
      </c>
      <c r="Y29" s="31">
        <v>30000</v>
      </c>
      <c r="Z29" s="32">
        <f>SUM(Z27:Z28)</f>
        <v>230000</v>
      </c>
      <c r="AA29" s="21"/>
      <c r="AB29" s="21"/>
      <c r="AC29" s="21"/>
      <c r="AD29" s="21"/>
      <c r="AG29">
        <f t="shared" si="23"/>
        <v>4</v>
      </c>
      <c r="AH29">
        <f t="array" ref="AH29">IF(ISNA(I29),NA(),SUM(Data!$J$2:$S$367*(--(Data!$A$2:$A$367=DATE(Processing!$C$1,Processing!$E$1,Processing!H29)))))</f>
        <v>1045</v>
      </c>
      <c r="AI29">
        <f t="array" ref="AI29">IF(ISNA(I29),NA(),SUM(Data!$O$2:$S$367*(--(Data!$A$2:$A$367=DATE(Processing!$C$1,Processing!$E$1,Processing!H29)))))</f>
        <v>399</v>
      </c>
      <c r="AJ29">
        <f t="array" ref="AJ29">SUM(Data!$J$2:$S$367*(--(Data!$A$2:$A$367=DATE(Processing!$C$1,Processing!$E$1,Processing!H29))))</f>
        <v>1045</v>
      </c>
      <c r="AL29">
        <f t="shared" si="24"/>
        <v>4</v>
      </c>
      <c r="AM29" cm="1">
        <f t="array" ref="AM29">IF(ISNA(I29),NA(),SUM(Data!$T$2:$AX$367*(--(Data!$A$2:$A$367=DATE(Processing!$C$1,Processing!$E$1,Processing!H29)))))</f>
        <v>859</v>
      </c>
      <c r="AN29">
        <f t="array" ref="AN29">IF(ISNA(I29),NA(),SUM(Data!$AP$2:$AX$367*(--(Data!$A$2:$A$367=DATE(Processing!$C$1,Processing!$E$1,Processing!H29)))))</f>
        <v>387</v>
      </c>
      <c r="AO29" cm="1">
        <f t="array" ref="AO29">SUM(Data!$T$2:$AX$367*(--(Data!$A$2:$A$367=DATE(Processing!$C$1,Processing!$E$1,Processing!H29))))</f>
        <v>859</v>
      </c>
    </row>
    <row r="30" spans="1:41" x14ac:dyDescent="0.25">
      <c r="A30" s="7" t="s">
        <v>57</v>
      </c>
      <c r="B30" t="s">
        <v>132</v>
      </c>
      <c r="D30" s="10" t="s">
        <v>19</v>
      </c>
      <c r="E30" s="10" t="s">
        <v>20</v>
      </c>
      <c r="F30" s="5" t="s">
        <v>8</v>
      </c>
      <c r="G30">
        <f t="shared" si="19"/>
        <v>31</v>
      </c>
      <c r="H30">
        <v>5</v>
      </c>
      <c r="I30">
        <f t="array" ref="I30">IFERROR(GETPIVOTDATA(""&amp;$N$2,Control!$A$7,""&amp;$H$25,H30)+GETPIVOTDATA(""&amp;$N$3,Control!$A$7,""&amp;$H$25,H30)+GETPIVOTDATA(""&amp;$N$4,Control!$A$7,""&amp;$H$25,H30),NA())</f>
        <v>1035</v>
      </c>
      <c r="J30">
        <f t="array" ref="J30">IFERROR(GETPIVOTDATA(""&amp;$N$5,Control!$A$7,""&amp;$H$25,H30)+GETPIVOTDATA(""&amp;$N$6,Control!$A$7,""&amp;$H$25,H30)+GETPIVOTDATA(""&amp;$N$7,Control!$A$7,""&amp;$H$25,H30),NA())</f>
        <v>860</v>
      </c>
      <c r="K30">
        <f t="array" ref="K30">SUM(Data!$D$2:$F$367*(--(Data!$A$2:$A$367=DATE(Processing!$C$1,Processing!$E$1,Processing!H30))))</f>
        <v>1035</v>
      </c>
      <c r="L30">
        <f t="shared" si="20"/>
        <v>5</v>
      </c>
      <c r="M30">
        <f t="shared" si="17"/>
        <v>5</v>
      </c>
      <c r="N30" s="11">
        <f t="array" ref="N30">IF(ISNA(I30),NA(),SUM(Data!$AY$2:$AY$367*(--(Data!$A$2:$A$367=DATE(Processing!$C$1,Processing!$E$1,Processing!H30)))))</f>
        <v>106914.78</v>
      </c>
      <c r="O30" s="11">
        <f t="array" ref="O30">INDEX(Data!$AY$2:$AY$367,MATCH(TRUE,Data!$AY$2:$AY$367&gt;0,0))</f>
        <v>117000</v>
      </c>
      <c r="P30" s="11" t="e" cm="1">
        <f t="array" ref="P30">IFERROR(IF(NOT(ISNA(I30)),NA(),SUM(Data!$AY$2:$AY$367*(--(Data!$A$2:$A$367=DATE(Processing!$C$1,Processing!$E$1,Processing!H30))))),NA())</f>
        <v>#N/A</v>
      </c>
      <c r="Q30">
        <f t="shared" si="18"/>
        <v>5</v>
      </c>
      <c r="R30" s="30">
        <f t="array" ref="R30">IF(ISNA(I30),NA(),SUM(Data!$BE$2:$BH$367*(--(Data!$A$2:$A$367=DATE(Processing!$C$1,Processing!$E$1,Processing!H30)))))</f>
        <v>72807</v>
      </c>
      <c r="S30" s="30">
        <f t="shared" si="21"/>
        <v>36058</v>
      </c>
      <c r="T30">
        <f t="array" ref="T30">ISNUMBER(Q30)*SUM(Data!$BE$2:$BH$367*(--(Data!$A$2:$A$367=DATE(Processing!$C$1,Processing!$E$1,Processing!H30))))</f>
        <v>72807</v>
      </c>
      <c r="U30" s="9" t="s">
        <v>145</v>
      </c>
      <c r="V30" s="11">
        <f>MAX(V29:Y29)</f>
        <v>77000</v>
      </c>
      <c r="AA30" s="11"/>
      <c r="AB30" s="11"/>
      <c r="AC30" s="11"/>
      <c r="AD30" s="11"/>
      <c r="AG30">
        <f t="shared" si="23"/>
        <v>5</v>
      </c>
      <c r="AH30">
        <f t="array" ref="AH30">IF(ISNA(I30),NA(),SUM(Data!$J$2:$S$367*(--(Data!$A$2:$A$367=DATE(Processing!$C$1,Processing!$E$1,Processing!H30)))))</f>
        <v>1035</v>
      </c>
      <c r="AI30">
        <f t="array" ref="AI30">IF(ISNA(I30),NA(),SUM(Data!$O$2:$S$367*(--(Data!$A$2:$A$367=DATE(Processing!$C$1,Processing!$E$1,Processing!H30)))))</f>
        <v>523</v>
      </c>
      <c r="AJ30">
        <f t="array" ref="AJ30">SUM(Data!$J$2:$S$367*(--(Data!$A$2:$A$367=DATE(Processing!$C$1,Processing!$E$1,Processing!H30))))</f>
        <v>1035</v>
      </c>
      <c r="AL30">
        <f t="shared" si="24"/>
        <v>5</v>
      </c>
      <c r="AM30" cm="1">
        <f t="array" ref="AM30">IF(ISNA(I30),NA(),SUM(Data!$T$2:$AX$367*(--(Data!$A$2:$A$367=DATE(Processing!$C$1,Processing!$E$1,Processing!H30)))))</f>
        <v>860</v>
      </c>
      <c r="AN30">
        <f t="array" ref="AN30">IF(ISNA(I30),NA(),SUM(Data!$AP$2:$AX$367*(--(Data!$A$2:$A$367=DATE(Processing!$C$1,Processing!$E$1,Processing!H30)))))</f>
        <v>231</v>
      </c>
      <c r="AO30" cm="1">
        <f t="array" ref="AO30">SUM(Data!$T$2:$AX$367*(--(Data!$A$2:$A$367=DATE(Processing!$C$1,Processing!$E$1,Processing!H30))))</f>
        <v>860</v>
      </c>
    </row>
    <row r="31" spans="1:41" x14ac:dyDescent="0.25">
      <c r="A31" s="7" t="s">
        <v>39</v>
      </c>
      <c r="B31" s="6">
        <f>1-C31</f>
        <v>0.64992233009708733</v>
      </c>
      <c r="C31" s="14">
        <f>C28/SUM(C27:C28)</f>
        <v>0.35007766990291261</v>
      </c>
      <c r="D31" s="10">
        <v>0</v>
      </c>
      <c r="E31" s="10">
        <v>1</v>
      </c>
      <c r="F31" s="5" t="s">
        <v>9</v>
      </c>
      <c r="G31">
        <f t="shared" si="19"/>
        <v>30</v>
      </c>
      <c r="H31">
        <v>6</v>
      </c>
      <c r="I31">
        <f t="array" ref="I31">IFERROR(GETPIVOTDATA(""&amp;$N$2,Control!$A$7,""&amp;$H$25,H31)+GETPIVOTDATA(""&amp;$N$3,Control!$A$7,""&amp;$H$25,H31)+GETPIVOTDATA(""&amp;$N$4,Control!$A$7,""&amp;$H$25,H31),NA())</f>
        <v>1031</v>
      </c>
      <c r="J31">
        <f t="array" ref="J31">IFERROR(GETPIVOTDATA(""&amp;$N$5,Control!$A$7,""&amp;$H$25,H31)+GETPIVOTDATA(""&amp;$N$6,Control!$A$7,""&amp;$H$25,H31)+GETPIVOTDATA(""&amp;$N$7,Control!$A$7,""&amp;$H$25,H31),NA())</f>
        <v>858</v>
      </c>
      <c r="K31">
        <f t="array" ref="K31">SUM(Data!$D$2:$F$367*(--(Data!$A$2:$A$367=DATE(Processing!$C$1,Processing!$E$1,Processing!H31))))</f>
        <v>1031</v>
      </c>
      <c r="L31">
        <f t="shared" si="20"/>
        <v>6</v>
      </c>
      <c r="M31">
        <f t="shared" si="17"/>
        <v>6</v>
      </c>
      <c r="N31" s="11">
        <f t="array" ref="N31">IF(ISNA(I31),NA(),SUM(Data!$AY$2:$AY$367*(--(Data!$A$2:$A$367=DATE(Processing!$C$1,Processing!$E$1,Processing!H31)))))</f>
        <v>109081.24</v>
      </c>
      <c r="O31" s="11">
        <f t="array" ref="O31">INDEX(Data!$AY$2:$AY$367,MATCH(TRUE,Data!$AY$2:$AY$367&gt;0,0))</f>
        <v>117000</v>
      </c>
      <c r="P31" s="11" t="e" cm="1">
        <f t="array" ref="P31">IFERROR(IF(NOT(ISNA(I31)),NA(),SUM(Data!$AY$2:$AY$367*(--(Data!$A$2:$A$367=DATE(Processing!$C$1,Processing!$E$1,Processing!H31))))),NA())</f>
        <v>#N/A</v>
      </c>
      <c r="Q31">
        <f t="shared" si="18"/>
        <v>6</v>
      </c>
      <c r="R31" s="30">
        <f t="array" ref="R31">IF(ISNA(I31),NA(),SUM(Data!$BE$2:$BH$367*(--(Data!$A$2:$A$367=DATE(Processing!$C$1,Processing!$E$1,Processing!H31)))))</f>
        <v>72807</v>
      </c>
      <c r="S31" s="30">
        <f t="shared" si="21"/>
        <v>36058</v>
      </c>
      <c r="T31">
        <f t="array" ref="T31">ISNUMBER(Q31)*SUM(Data!$BE$2:$BH$367*(--(Data!$A$2:$A$367=DATE(Processing!$C$1,Processing!$E$1,Processing!H31))))</f>
        <v>72807</v>
      </c>
      <c r="V31" t="s">
        <v>162</v>
      </c>
      <c r="AA31" s="11"/>
      <c r="AB31" s="11"/>
      <c r="AC31" s="11"/>
      <c r="AD31" s="11"/>
      <c r="AG31">
        <f t="shared" si="23"/>
        <v>6</v>
      </c>
      <c r="AH31">
        <f t="array" ref="AH31">IF(ISNA(I31),NA(),SUM(Data!$J$2:$S$367*(--(Data!$A$2:$A$367=DATE(Processing!$C$1,Processing!$E$1,Processing!H31)))))</f>
        <v>1031</v>
      </c>
      <c r="AI31">
        <f t="array" ref="AI31">IF(ISNA(I31),NA(),SUM(Data!$O$2:$S$367*(--(Data!$A$2:$A$367=DATE(Processing!$C$1,Processing!$E$1,Processing!H31)))))</f>
        <v>555</v>
      </c>
      <c r="AJ31">
        <f t="array" ref="AJ31">SUM(Data!$J$2:$S$367*(--(Data!$A$2:$A$367=DATE(Processing!$C$1,Processing!$E$1,Processing!H31))))</f>
        <v>1031</v>
      </c>
      <c r="AL31">
        <f t="shared" si="24"/>
        <v>6</v>
      </c>
      <c r="AM31" cm="1">
        <f t="array" ref="AM31">IF(ISNA(I31),NA(),SUM(Data!$T$2:$AX$367*(--(Data!$A$2:$A$367=DATE(Processing!$C$1,Processing!$E$1,Processing!H31)))))</f>
        <v>858</v>
      </c>
      <c r="AN31">
        <f t="array" ref="AN31">IF(ISNA(I31),NA(),SUM(Data!$AP$2:$AX$367*(--(Data!$A$2:$A$367=DATE(Processing!$C$1,Processing!$E$1,Processing!H31)))))</f>
        <v>352</v>
      </c>
      <c r="AO31" cm="1">
        <f t="array" ref="AO31">SUM(Data!$T$2:$AX$367*(--(Data!$A$2:$A$367=DATE(Processing!$C$1,Processing!$E$1,Processing!H31))))</f>
        <v>858</v>
      </c>
    </row>
    <row r="32" spans="1:41" x14ac:dyDescent="0.25">
      <c r="A32" t="s">
        <v>135</v>
      </c>
      <c r="D32" s="10">
        <f>SIN(B31*2*PI())</f>
        <v>-0.80873005038639234</v>
      </c>
      <c r="E32" s="10">
        <f>COS(C31*2*PI())</f>
        <v>-0.58817999422117651</v>
      </c>
      <c r="F32" s="5" t="s">
        <v>10</v>
      </c>
      <c r="G32">
        <f t="shared" si="19"/>
        <v>31</v>
      </c>
      <c r="H32">
        <v>7</v>
      </c>
      <c r="I32">
        <f t="array" ref="I32">IFERROR(GETPIVOTDATA(""&amp;$N$2,Control!$A$7,""&amp;$H$25,H32)+GETPIVOTDATA(""&amp;$N$3,Control!$A$7,""&amp;$H$25,H32)+GETPIVOTDATA(""&amp;$N$4,Control!$A$7,""&amp;$H$25,H32),NA())</f>
        <v>1037</v>
      </c>
      <c r="J32">
        <f t="array" ref="J32">IFERROR(GETPIVOTDATA(""&amp;$N$5,Control!$A$7,""&amp;$H$25,H32)+GETPIVOTDATA(""&amp;$N$6,Control!$A$7,""&amp;$H$25,H32)+GETPIVOTDATA(""&amp;$N$7,Control!$A$7,""&amp;$H$25,H32),NA())</f>
        <v>843</v>
      </c>
      <c r="K32">
        <f t="array" ref="K32">SUM(Data!$D$2:$F$367*(--(Data!$A$2:$A$367=DATE(Processing!$C$1,Processing!$E$1,Processing!H32))))</f>
        <v>1037</v>
      </c>
      <c r="L32">
        <f t="shared" si="20"/>
        <v>7</v>
      </c>
      <c r="M32">
        <f t="shared" si="17"/>
        <v>7</v>
      </c>
      <c r="N32" s="11">
        <f t="array" ref="N32">IF(ISNA(I32),NA(),SUM(Data!$AY$2:$AY$367*(--(Data!$A$2:$A$367=DATE(Processing!$C$1,Processing!$E$1,Processing!H32)))))</f>
        <v>112591.84</v>
      </c>
      <c r="O32" s="11">
        <f t="array" ref="O32">INDEX(Data!$AY$2:$AY$367,MATCH(TRUE,Data!$AY$2:$AY$367&gt;0,0))</f>
        <v>117000</v>
      </c>
      <c r="P32" s="11" t="e" cm="1">
        <f t="array" ref="P32">IFERROR(IF(NOT(ISNA(I32)),NA(),SUM(Data!$AY$2:$AY$367*(--(Data!$A$2:$A$367=DATE(Processing!$C$1,Processing!$E$1,Processing!H32))))),NA())</f>
        <v>#N/A</v>
      </c>
      <c r="Q32">
        <f t="shared" si="18"/>
        <v>7</v>
      </c>
      <c r="R32" s="30">
        <f t="array" ref="R32">IF(ISNA(I32),NA(),SUM(Data!$BE$2:$BH$367*(--(Data!$A$2:$A$367=DATE(Processing!$C$1,Processing!$E$1,Processing!H32)))))</f>
        <v>81746</v>
      </c>
      <c r="S32" s="30">
        <f t="shared" si="21"/>
        <v>36058</v>
      </c>
      <c r="T32">
        <f t="array" ref="T32">ISNUMBER(Q32)*SUM(Data!$BE$2:$BH$367*(--(Data!$A$2:$A$367=DATE(Processing!$C$1,Processing!$E$1,Processing!H32))))</f>
        <v>81746</v>
      </c>
      <c r="U32" s="21" t="s">
        <v>237</v>
      </c>
      <c r="V32" s="21" t="s">
        <v>141</v>
      </c>
      <c r="W32" s="21" t="s">
        <v>142</v>
      </c>
      <c r="X32" s="21" t="s">
        <v>143</v>
      </c>
      <c r="Y32" s="21" t="s">
        <v>144</v>
      </c>
      <c r="Z32" s="21" t="s">
        <v>239</v>
      </c>
      <c r="AA32" s="21" t="s">
        <v>141</v>
      </c>
      <c r="AB32" s="21" t="s">
        <v>142</v>
      </c>
      <c r="AC32" s="21" t="s">
        <v>143</v>
      </c>
      <c r="AD32" s="21" t="s">
        <v>144</v>
      </c>
      <c r="AE32" s="21" t="s">
        <v>237</v>
      </c>
      <c r="AF32" s="21" t="s">
        <v>241</v>
      </c>
      <c r="AG32">
        <f t="shared" ref="AG32:AG44" si="26">H32</f>
        <v>7</v>
      </c>
      <c r="AH32">
        <f t="array" ref="AH32">IF(ISNA(I32),NA(),SUM(Data!$J$2:$S$367*(--(Data!$A$2:$A$367=DATE(Processing!$C$1,Processing!$E$1,Processing!H32)))))</f>
        <v>1037</v>
      </c>
      <c r="AI32">
        <f t="array" ref="AI32">IF(ISNA(I32),NA(),SUM(Data!$O$2:$S$367*(--(Data!$A$2:$A$367=DATE(Processing!$C$1,Processing!$E$1,Processing!H32)))))</f>
        <v>402</v>
      </c>
      <c r="AJ32">
        <f t="array" ref="AJ32">SUM(Data!$J$2:$S$367*(--(Data!$A$2:$A$367=DATE(Processing!$C$1,Processing!$E$1,Processing!H32))))</f>
        <v>1037</v>
      </c>
      <c r="AL32">
        <f t="shared" ref="AL32:AL44" si="27">H32</f>
        <v>7</v>
      </c>
      <c r="AM32" cm="1">
        <f t="array" ref="AM32">IF(ISNA(I32),NA(),SUM(Data!$T$2:$AX$367*(--(Data!$A$2:$A$367=DATE(Processing!$C$1,Processing!$E$1,Processing!H32)))))</f>
        <v>843</v>
      </c>
      <c r="AN32">
        <f t="array" ref="AN32">IF(ISNA(I32),NA(),SUM(Data!$AP$2:$AX$367*(--(Data!$A$2:$A$367=DATE(Processing!$C$1,Processing!$E$1,Processing!H32)))))</f>
        <v>338</v>
      </c>
      <c r="AO32" cm="1">
        <f t="array" ref="AO32">SUM(Data!$T$2:$AX$367*(--(Data!$A$2:$A$367=DATE(Processing!$C$1,Processing!$E$1,Processing!H32))))</f>
        <v>843</v>
      </c>
    </row>
    <row r="33" spans="1:41" x14ac:dyDescent="0.25">
      <c r="A33" s="6">
        <f>$D$24</f>
        <v>0.13349514563106796</v>
      </c>
      <c r="B33" s="6">
        <f>$D$23</f>
        <v>0.28155339805825241</v>
      </c>
      <c r="C33" s="6">
        <f>$D$25</f>
        <v>6.3087378640776695E-2</v>
      </c>
      <c r="D33" s="6">
        <f>$D$26</f>
        <v>0.17178640776699028</v>
      </c>
      <c r="E33" s="6">
        <f>$D$28</f>
        <v>0.35007766990291261</v>
      </c>
      <c r="F33" s="5" t="s">
        <v>11</v>
      </c>
      <c r="G33">
        <f t="shared" si="19"/>
        <v>31</v>
      </c>
      <c r="H33">
        <v>8</v>
      </c>
      <c r="I33">
        <f t="array" ref="I33">IFERROR(GETPIVOTDATA(""&amp;$N$2,Control!$A$7,""&amp;$H$25,H33)+GETPIVOTDATA(""&amp;$N$3,Control!$A$7,""&amp;$H$25,H33)+GETPIVOTDATA(""&amp;$N$4,Control!$A$7,""&amp;$H$25,H33),NA())</f>
        <v>1056</v>
      </c>
      <c r="J33">
        <f t="array" ref="J33">IFERROR(GETPIVOTDATA(""&amp;$N$5,Control!$A$7,""&amp;$H$25,H33)+GETPIVOTDATA(""&amp;$N$6,Control!$A$7,""&amp;$H$25,H33)+GETPIVOTDATA(""&amp;$N$7,Control!$A$7,""&amp;$H$25,H33),NA())</f>
        <v>826</v>
      </c>
      <c r="K33">
        <f t="array" ref="K33">SUM(Data!$D$2:$F$367*(--(Data!$A$2:$A$367=DATE(Processing!$C$1,Processing!$E$1,Processing!H33))))</f>
        <v>1056</v>
      </c>
      <c r="L33">
        <f t="shared" si="20"/>
        <v>8</v>
      </c>
      <c r="M33">
        <f t="shared" si="17"/>
        <v>8</v>
      </c>
      <c r="N33" s="11">
        <f t="array" ref="N33">IF(ISNA(I33),NA(),SUM(Data!$AY$2:$AY$367*(--(Data!$A$2:$A$367=DATE(Processing!$C$1,Processing!$E$1,Processing!H33)))))</f>
        <v>116459.95</v>
      </c>
      <c r="O33" s="11">
        <f t="array" ref="O33">INDEX(Data!$AY$2:$AY$367,MATCH(TRUE,Data!$AY$2:$AY$367&gt;0,0))</f>
        <v>117000</v>
      </c>
      <c r="P33" s="11" t="e" cm="1">
        <f t="array" ref="P33">IFERROR(IF(NOT(ISNA(I33)),NA(),SUM(Data!$AY$2:$AY$367*(--(Data!$A$2:$A$367=DATE(Processing!$C$1,Processing!$E$1,Processing!H33))))),NA())</f>
        <v>#N/A</v>
      </c>
      <c r="Q33">
        <f t="shared" si="18"/>
        <v>8</v>
      </c>
      <c r="R33" s="30">
        <f t="array" ref="R33">IF(ISNA(I33),NA(),SUM(Data!$BE$2:$BH$367*(--(Data!$A$2:$A$367=DATE(Processing!$C$1,Processing!$E$1,Processing!H33)))))</f>
        <v>81746</v>
      </c>
      <c r="S33" s="30">
        <f t="shared" si="21"/>
        <v>36058</v>
      </c>
      <c r="T33">
        <f t="array" ref="T33">ISNUMBER(Q33)*SUM(Data!$BE$2:$BH$367*(--(Data!$A$2:$A$367=DATE(Processing!$C$1,Processing!$E$1,Processing!H33))))</f>
        <v>81746</v>
      </c>
      <c r="U33" s="5" t="s">
        <v>151</v>
      </c>
      <c r="V33" s="14">
        <f>AA33/$Z33</f>
        <v>0.4100344827586207</v>
      </c>
      <c r="W33" s="14">
        <f t="shared" ref="W33:Y33" si="28">AB33/$Z33</f>
        <v>0.12</v>
      </c>
      <c r="X33" s="14">
        <f t="shared" si="28"/>
        <v>0.17</v>
      </c>
      <c r="Y33" s="14">
        <f t="shared" si="28"/>
        <v>6.0034482758620687E-2</v>
      </c>
      <c r="Z33">
        <f t="array" ref="Z33">SUM(Data!BM$2:BM$367*(--(Data!$A$2:$A$367=DATE(Processing!$C$1,$AE33,1))))</f>
        <v>29000</v>
      </c>
      <c r="AA33">
        <f t="array" ref="AA33">SUM(Data!BI$2:BI$367*(--(Data!$A$2:$A$367=DATE(Processing!$C$1,$AE33,1))))</f>
        <v>11891</v>
      </c>
      <c r="AB33">
        <f t="array" ref="AB33">SUM(Data!BJ$2:BJ$367*(--(Data!$A$2:$A$367=DATE(Processing!$C$1,$AE33,1))))</f>
        <v>3480</v>
      </c>
      <c r="AC33">
        <f t="array" ref="AC33">SUM(Data!BK$2:BK$367*(--(Data!$A$2:$A$367=DATE(Processing!$C$1,$AE33,1))))</f>
        <v>4930</v>
      </c>
      <c r="AD33">
        <f t="array" ref="AD33">SUM(Data!BL$2:BL$367*(--(Data!$A$2:$A$367=DATE(Processing!$C$1,$AE33,1))))</f>
        <v>1741</v>
      </c>
      <c r="AE33">
        <v>1</v>
      </c>
      <c r="AF33" s="14" t="e">
        <f>IF(AE33=$E$1,SUM(V33:Y33),NA())</f>
        <v>#N/A</v>
      </c>
      <c r="AG33">
        <f t="shared" si="26"/>
        <v>8</v>
      </c>
      <c r="AH33">
        <f t="array" ref="AH33">IF(ISNA(I33),NA(),SUM(Data!$J$2:$S$367*(--(Data!$A$2:$A$367=DATE(Processing!$C$1,Processing!$E$1,Processing!H33)))))</f>
        <v>1056</v>
      </c>
      <c r="AI33">
        <f t="array" ref="AI33">IF(ISNA(I33),NA(),SUM(Data!$O$2:$S$367*(--(Data!$A$2:$A$367=DATE(Processing!$C$1,Processing!$E$1,Processing!H33)))))</f>
        <v>448</v>
      </c>
      <c r="AJ33">
        <f t="array" ref="AJ33">SUM(Data!$J$2:$S$367*(--(Data!$A$2:$A$367=DATE(Processing!$C$1,Processing!$E$1,Processing!H33))))</f>
        <v>1056</v>
      </c>
      <c r="AL33">
        <f t="shared" si="27"/>
        <v>8</v>
      </c>
      <c r="AM33" cm="1">
        <f t="array" ref="AM33">IF(ISNA(I33),NA(),SUM(Data!$T$2:$AX$367*(--(Data!$A$2:$A$367=DATE(Processing!$C$1,Processing!$E$1,Processing!H33)))))</f>
        <v>826</v>
      </c>
      <c r="AN33">
        <f t="array" ref="AN33">IF(ISNA(I33),NA(),SUM(Data!$AP$2:$AX$367*(--(Data!$A$2:$A$367=DATE(Processing!$C$1,Processing!$E$1,Processing!H33)))))</f>
        <v>269</v>
      </c>
      <c r="AO33" cm="1">
        <f t="array" ref="AO33">SUM(Data!$T$2:$AX$367*(--(Data!$A$2:$A$367=DATE(Processing!$C$1,Processing!$E$1,Processing!H33))))</f>
        <v>826</v>
      </c>
    </row>
    <row r="34" spans="1:41" x14ac:dyDescent="0.25">
      <c r="A34" s="6">
        <f t="shared" ref="A34:A35" si="29">$D$24</f>
        <v>0.13349514563106796</v>
      </c>
      <c r="B34" s="6">
        <f t="shared" ref="B34:B35" si="30">$D$23</f>
        <v>0.28155339805825241</v>
      </c>
      <c r="C34" s="6">
        <f t="shared" ref="C34:C35" si="31">$D$25</f>
        <v>6.3087378640776695E-2</v>
      </c>
      <c r="D34" s="6">
        <f t="shared" ref="D34:D35" si="32">$D$26</f>
        <v>0.17178640776699028</v>
      </c>
      <c r="E34" s="6">
        <f t="shared" ref="E34:E35" si="33">$D$28</f>
        <v>0.35007766990291261</v>
      </c>
      <c r="F34" s="5" t="s">
        <v>12</v>
      </c>
      <c r="G34">
        <f t="shared" si="19"/>
        <v>30</v>
      </c>
      <c r="H34">
        <v>9</v>
      </c>
      <c r="I34">
        <f t="array" ref="I34">IFERROR(GETPIVOTDATA(""&amp;$N$2,Control!$A$7,""&amp;$H$25,H34)+GETPIVOTDATA(""&amp;$N$3,Control!$A$7,""&amp;$H$25,H34)+GETPIVOTDATA(""&amp;$N$4,Control!$A$7,""&amp;$H$25,H34),NA())</f>
        <v>1082</v>
      </c>
      <c r="J34">
        <f t="array" ref="J34">IFERROR(GETPIVOTDATA(""&amp;$N$5,Control!$A$7,""&amp;$H$25,H34)+GETPIVOTDATA(""&amp;$N$6,Control!$A$7,""&amp;$H$25,H34)+GETPIVOTDATA(""&amp;$N$7,Control!$A$7,""&amp;$H$25,H34),NA())</f>
        <v>800</v>
      </c>
      <c r="K34">
        <f t="array" ref="K34">SUM(Data!$D$2:$F$367*(--(Data!$A$2:$A$367=DATE(Processing!$C$1,Processing!$E$1,Processing!H34))))</f>
        <v>1082</v>
      </c>
      <c r="L34">
        <f t="shared" si="20"/>
        <v>9</v>
      </c>
      <c r="M34">
        <f t="shared" si="17"/>
        <v>9</v>
      </c>
      <c r="N34" s="11">
        <f t="array" ref="N34">IF(ISNA(I34),NA(),SUM(Data!$AY$2:$AY$367*(--(Data!$A$2:$A$367=DATE(Processing!$C$1,Processing!$E$1,Processing!H34)))))</f>
        <v>119624.63</v>
      </c>
      <c r="O34" s="11">
        <f t="array" ref="O34">INDEX(Data!$AY$2:$AY$367,MATCH(TRUE,Data!$AY$2:$AY$367&gt;0,0))</f>
        <v>117000</v>
      </c>
      <c r="P34" s="11" t="e" cm="1">
        <f t="array" ref="P34">IFERROR(IF(NOT(ISNA(I34)),NA(),SUM(Data!$AY$2:$AY$367*(--(Data!$A$2:$A$367=DATE(Processing!$C$1,Processing!$E$1,Processing!H34))))),NA())</f>
        <v>#N/A</v>
      </c>
      <c r="Q34">
        <f t="shared" si="18"/>
        <v>9</v>
      </c>
      <c r="R34" s="30">
        <f t="array" ref="R34">IF(ISNA(I34),NA(),SUM(Data!$BE$2:$BH$367*(--(Data!$A$2:$A$367=DATE(Processing!$C$1,Processing!$E$1,Processing!H34)))))</f>
        <v>81746</v>
      </c>
      <c r="S34" s="30">
        <f t="shared" si="21"/>
        <v>36058</v>
      </c>
      <c r="T34">
        <f t="array" ref="T34">ISNUMBER(Q34)*SUM(Data!$BE$2:$BH$367*(--(Data!$A$2:$A$367=DATE(Processing!$C$1,Processing!$E$1,Processing!H34))))</f>
        <v>81746</v>
      </c>
      <c r="U34" s="5" t="s">
        <v>152</v>
      </c>
      <c r="V34" s="14">
        <f t="shared" ref="V34:V44" si="34">AA34/$Z34</f>
        <v>0.58321052631578951</v>
      </c>
      <c r="W34" s="14">
        <f t="shared" ref="W34:W44" si="35">AB34/$Z34</f>
        <v>0.15107894736842106</v>
      </c>
      <c r="X34" s="14">
        <f t="shared" ref="X34:X44" si="36">AC34/$Z34</f>
        <v>0.14002631578947369</v>
      </c>
      <c r="Y34" s="14">
        <f t="shared" ref="Y34:Y44" si="37">AD34/$Z34</f>
        <v>5.0052631578947369E-2</v>
      </c>
      <c r="Z34">
        <f t="array" ref="Z34">SUM(Data!BM$2:BM$367*(--(Data!$A$2:$A$367=DATE(Processing!$C$1,$AE34,1))))</f>
        <v>38000</v>
      </c>
      <c r="AA34">
        <f t="array" ref="AA34">SUM(Data!BI$2:BI$367*(--(Data!$A$2:$A$367=DATE(Processing!$C$1,$AE34,1))))</f>
        <v>22162</v>
      </c>
      <c r="AB34">
        <f t="array" ref="AB34">SUM(Data!BJ$2:BJ$367*(--(Data!$A$2:$A$367=DATE(Processing!$C$1,$AE34,1))))</f>
        <v>5741</v>
      </c>
      <c r="AC34">
        <f t="array" ref="AC34">SUM(Data!BK$2:BK$367*(--(Data!$A$2:$A$367=DATE(Processing!$C$1,$AE34,1))))</f>
        <v>5321</v>
      </c>
      <c r="AD34">
        <f t="array" ref="AD34">SUM(Data!BL$2:BL$367*(--(Data!$A$2:$A$367=DATE(Processing!$C$1,$AE34,1))))</f>
        <v>1902</v>
      </c>
      <c r="AE34">
        <v>2</v>
      </c>
      <c r="AF34" s="14" t="e">
        <f t="shared" ref="AF34:AF44" si="38">IF(AE34=$E$1,SUM(V34:Y34),NA())</f>
        <v>#N/A</v>
      </c>
      <c r="AG34">
        <f t="shared" si="26"/>
        <v>9</v>
      </c>
      <c r="AH34">
        <f t="array" ref="AH34">IF(ISNA(I34),NA(),SUM(Data!$J$2:$S$367*(--(Data!$A$2:$A$367=DATE(Processing!$C$1,Processing!$E$1,Processing!H34)))))</f>
        <v>1082</v>
      </c>
      <c r="AI34">
        <f t="array" ref="AI34">IF(ISNA(I34),NA(),SUM(Data!$O$2:$S$367*(--(Data!$A$2:$A$367=DATE(Processing!$C$1,Processing!$E$1,Processing!H34)))))</f>
        <v>474</v>
      </c>
      <c r="AJ34">
        <f t="array" ref="AJ34">SUM(Data!$J$2:$S$367*(--(Data!$A$2:$A$367=DATE(Processing!$C$1,Processing!$E$1,Processing!H34))))</f>
        <v>1082</v>
      </c>
      <c r="AL34">
        <f t="shared" si="27"/>
        <v>9</v>
      </c>
      <c r="AM34" cm="1">
        <f t="array" ref="AM34">IF(ISNA(I34),NA(),SUM(Data!$T$2:$AX$367*(--(Data!$A$2:$A$367=DATE(Processing!$C$1,Processing!$E$1,Processing!H34)))))</f>
        <v>800</v>
      </c>
      <c r="AN34">
        <f t="array" ref="AN34">IF(ISNA(I34),NA(),SUM(Data!$AP$2:$AX$367*(--(Data!$A$2:$A$367=DATE(Processing!$C$1,Processing!$E$1,Processing!H34)))))</f>
        <v>288</v>
      </c>
      <c r="AO34" cm="1">
        <f t="array" ref="AO34">SUM(Data!$T$2:$AX$367*(--(Data!$A$2:$A$367=DATE(Processing!$C$1,Processing!$E$1,Processing!H34))))</f>
        <v>800</v>
      </c>
    </row>
    <row r="35" spans="1:41" x14ac:dyDescent="0.25">
      <c r="A35" s="6">
        <f t="shared" si="29"/>
        <v>0.13349514563106796</v>
      </c>
      <c r="B35" s="6">
        <f t="shared" si="30"/>
        <v>0.28155339805825241</v>
      </c>
      <c r="C35" s="6">
        <f t="shared" si="31"/>
        <v>6.3087378640776695E-2</v>
      </c>
      <c r="D35" s="6">
        <f t="shared" si="32"/>
        <v>0.17178640776699028</v>
      </c>
      <c r="E35" s="6">
        <f t="shared" si="33"/>
        <v>0.35007766990291261</v>
      </c>
      <c r="F35" s="5" t="s">
        <v>13</v>
      </c>
      <c r="G35">
        <f t="shared" si="19"/>
        <v>31</v>
      </c>
      <c r="H35">
        <v>10</v>
      </c>
      <c r="I35">
        <f t="array" ref="I35">IFERROR(GETPIVOTDATA(""&amp;$N$2,Control!$A$7,""&amp;$H$25,H35)+GETPIVOTDATA(""&amp;$N$3,Control!$A$7,""&amp;$H$25,H35)+GETPIVOTDATA(""&amp;$N$4,Control!$A$7,""&amp;$H$25,H35),NA())</f>
        <v>1095</v>
      </c>
      <c r="J35">
        <f t="array" ref="J35">IFERROR(GETPIVOTDATA(""&amp;$N$5,Control!$A$7,""&amp;$H$25,H35)+GETPIVOTDATA(""&amp;$N$6,Control!$A$7,""&amp;$H$25,H35)+GETPIVOTDATA(""&amp;$N$7,Control!$A$7,""&amp;$H$25,H35),NA())</f>
        <v>772</v>
      </c>
      <c r="K35">
        <f t="array" ref="K35">SUM(Data!$D$2:$F$367*(--(Data!$A$2:$A$367=DATE(Processing!$C$1,Processing!$E$1,Processing!H35))))</f>
        <v>1095</v>
      </c>
      <c r="L35">
        <f t="shared" si="20"/>
        <v>10</v>
      </c>
      <c r="M35">
        <f t="shared" si="17"/>
        <v>10</v>
      </c>
      <c r="N35" s="11">
        <f t="array" ref="N35">IF(ISNA(I35),NA(),SUM(Data!$AY$2:$AY$367*(--(Data!$A$2:$A$367=DATE(Processing!$C$1,Processing!$E$1,Processing!H35)))))</f>
        <v>121950.66</v>
      </c>
      <c r="O35" s="11">
        <f t="array" ref="O35">INDEX(Data!$AY$2:$AY$367,MATCH(TRUE,Data!$AY$2:$AY$367&gt;0,0))</f>
        <v>117000</v>
      </c>
      <c r="P35" s="11" t="e" cm="1">
        <f t="array" ref="P35">IFERROR(IF(NOT(ISNA(I35)),NA(),SUM(Data!$AY$2:$AY$367*(--(Data!$A$2:$A$367=DATE(Processing!$C$1,Processing!$E$1,Processing!H35))))),NA())</f>
        <v>#N/A</v>
      </c>
      <c r="Q35">
        <f t="shared" si="18"/>
        <v>10</v>
      </c>
      <c r="R35" s="30">
        <f t="array" ref="R35">IF(ISNA(I35),NA(),SUM(Data!$BE$2:$BH$367*(--(Data!$A$2:$A$367=DATE(Processing!$C$1,Processing!$E$1,Processing!H35)))))</f>
        <v>81746</v>
      </c>
      <c r="S35" s="30">
        <f t="shared" si="21"/>
        <v>36058</v>
      </c>
      <c r="T35">
        <f t="array" ref="T35">ISNUMBER(Q35)*SUM(Data!$BE$2:$BH$367*(--(Data!$A$2:$A$367=DATE(Processing!$C$1,Processing!$E$1,Processing!H35))))</f>
        <v>81746</v>
      </c>
      <c r="U35" s="5" t="s">
        <v>153</v>
      </c>
      <c r="V35" s="14">
        <f t="shared" si="34"/>
        <v>0.62495918367346937</v>
      </c>
      <c r="W35" s="14">
        <f t="shared" si="35"/>
        <v>0.17799999999999999</v>
      </c>
      <c r="X35" s="14">
        <f t="shared" si="36"/>
        <v>0.12595918367346939</v>
      </c>
      <c r="Y35" s="14">
        <f t="shared" si="37"/>
        <v>4.3734693877551023E-2</v>
      </c>
      <c r="Z35">
        <f t="array" ref="Z35">SUM(Data!BM$2:BM$367*(--(Data!$A$2:$A$367=DATE(Processing!$C$1,$AE35,1))))</f>
        <v>49000</v>
      </c>
      <c r="AA35">
        <f t="array" ref="AA35">SUM(Data!BI$2:BI$367*(--(Data!$A$2:$A$367=DATE(Processing!$C$1,$AE35,1))))</f>
        <v>30623</v>
      </c>
      <c r="AB35">
        <f t="array" ref="AB35">SUM(Data!BJ$2:BJ$367*(--(Data!$A$2:$A$367=DATE(Processing!$C$1,$AE35,1))))</f>
        <v>8722</v>
      </c>
      <c r="AC35">
        <f t="array" ref="AC35">SUM(Data!BK$2:BK$367*(--(Data!$A$2:$A$367=DATE(Processing!$C$1,$AE35,1))))</f>
        <v>6172</v>
      </c>
      <c r="AD35">
        <f t="array" ref="AD35">SUM(Data!BL$2:BL$367*(--(Data!$A$2:$A$367=DATE(Processing!$C$1,$AE35,1))))</f>
        <v>2143</v>
      </c>
      <c r="AE35">
        <v>3</v>
      </c>
      <c r="AF35" s="14" t="e">
        <f t="shared" si="38"/>
        <v>#N/A</v>
      </c>
      <c r="AG35">
        <f t="shared" si="26"/>
        <v>10</v>
      </c>
      <c r="AH35">
        <f t="array" ref="AH35">IF(ISNA(I35),NA(),SUM(Data!$J$2:$S$367*(--(Data!$A$2:$A$367=DATE(Processing!$C$1,Processing!$E$1,Processing!H35)))))</f>
        <v>1095</v>
      </c>
      <c r="AI35">
        <f t="array" ref="AI35">IF(ISNA(I35),NA(),SUM(Data!$O$2:$S$367*(--(Data!$A$2:$A$367=DATE(Processing!$C$1,Processing!$E$1,Processing!H35)))))</f>
        <v>385</v>
      </c>
      <c r="AJ35">
        <f t="array" ref="AJ35">SUM(Data!$J$2:$S$367*(--(Data!$A$2:$A$367=DATE(Processing!$C$1,Processing!$E$1,Processing!H35))))</f>
        <v>1095</v>
      </c>
      <c r="AL35">
        <f t="shared" si="27"/>
        <v>10</v>
      </c>
      <c r="AM35" cm="1">
        <f t="array" ref="AM35">IF(ISNA(I35),NA(),SUM(Data!$T$2:$AX$367*(--(Data!$A$2:$A$367=DATE(Processing!$C$1,Processing!$E$1,Processing!H35)))))</f>
        <v>772</v>
      </c>
      <c r="AN35">
        <f t="array" ref="AN35">IF(ISNA(I35),NA(),SUM(Data!$AP$2:$AX$367*(--(Data!$A$2:$A$367=DATE(Processing!$C$1,Processing!$E$1,Processing!H35)))))</f>
        <v>272</v>
      </c>
      <c r="AO35" cm="1">
        <f t="array" ref="AO35">SUM(Data!$T$2:$AX$367*(--(Data!$A$2:$A$367=DATE(Processing!$C$1,Processing!$E$1,Processing!H35))))</f>
        <v>772</v>
      </c>
    </row>
    <row r="36" spans="1:41" x14ac:dyDescent="0.25">
      <c r="F36" s="5" t="s">
        <v>14</v>
      </c>
      <c r="G36">
        <f t="shared" si="19"/>
        <v>30</v>
      </c>
      <c r="H36">
        <v>11</v>
      </c>
      <c r="I36">
        <f t="array" ref="I36">IFERROR(GETPIVOTDATA(""&amp;$N$2,Control!$A$7,""&amp;$H$25,H36)+GETPIVOTDATA(""&amp;$N$3,Control!$A$7,""&amp;$H$25,H36)+GETPIVOTDATA(""&amp;$N$4,Control!$A$7,""&amp;$H$25,H36),NA())</f>
        <v>1101</v>
      </c>
      <c r="J36">
        <f t="array" ref="J36">IFERROR(GETPIVOTDATA(""&amp;$N$5,Control!$A$7,""&amp;$H$25,H36)+GETPIVOTDATA(""&amp;$N$6,Control!$A$7,""&amp;$H$25,H36)+GETPIVOTDATA(""&amp;$N$7,Control!$A$7,""&amp;$H$25,H36),NA())</f>
        <v>749</v>
      </c>
      <c r="K36">
        <f t="array" ref="K36">SUM(Data!$D$2:$F$367*(--(Data!$A$2:$A$367=DATE(Processing!$C$1,Processing!$E$1,Processing!H36))))</f>
        <v>1101</v>
      </c>
      <c r="L36">
        <f t="shared" si="20"/>
        <v>11</v>
      </c>
      <c r="M36">
        <f t="shared" si="17"/>
        <v>11</v>
      </c>
      <c r="N36" s="11">
        <f t="array" ref="N36">IF(ISNA(I36),NA(),SUM(Data!$AY$2:$AY$367*(--(Data!$A$2:$A$367=DATE(Processing!$C$1,Processing!$E$1,Processing!H36)))))</f>
        <v>122466.82</v>
      </c>
      <c r="O36" s="11">
        <f t="array" ref="O36">INDEX(Data!$AY$2:$AY$367,MATCH(TRUE,Data!$AY$2:$AY$367&gt;0,0))</f>
        <v>117000</v>
      </c>
      <c r="P36" s="11" t="e" cm="1">
        <f t="array" ref="P36">IFERROR(IF(NOT(ISNA(I36)),NA(),SUM(Data!$AY$2:$AY$367*(--(Data!$A$2:$A$367=DATE(Processing!$C$1,Processing!$E$1,Processing!H36))))),NA())</f>
        <v>#N/A</v>
      </c>
      <c r="Q36">
        <f t="shared" si="18"/>
        <v>11</v>
      </c>
      <c r="R36" s="30">
        <f t="array" ref="R36">IF(ISNA(I36),NA(),SUM(Data!$BE$2:$BH$367*(--(Data!$A$2:$A$367=DATE(Processing!$C$1,Processing!$E$1,Processing!H36)))))</f>
        <v>81746</v>
      </c>
      <c r="S36" s="30">
        <f t="shared" si="21"/>
        <v>36058</v>
      </c>
      <c r="T36">
        <f t="array" ref="T36">ISNUMBER(Q36)*SUM(Data!$BE$2:$BH$367*(--(Data!$A$2:$A$367=DATE(Processing!$C$1,Processing!$E$1,Processing!H36))))</f>
        <v>81746</v>
      </c>
      <c r="U36" s="5" t="s">
        <v>154</v>
      </c>
      <c r="V36" s="14">
        <f t="shared" si="34"/>
        <v>0.49672222222222223</v>
      </c>
      <c r="W36" s="14">
        <f t="shared" si="35"/>
        <v>0.19059722222222222</v>
      </c>
      <c r="X36" s="14">
        <f t="shared" si="36"/>
        <v>0.12004166666666667</v>
      </c>
      <c r="Y36" s="14">
        <f t="shared" si="37"/>
        <v>8.005555555555556E-2</v>
      </c>
      <c r="Z36">
        <f t="array" ref="Z36">SUM(Data!BM$2:BM$367*(--(Data!$A$2:$A$367=DATE(Processing!$C$1,$AE36,1))))</f>
        <v>72000</v>
      </c>
      <c r="AA36">
        <f t="array" ref="AA36">SUM(Data!BI$2:BI$367*(--(Data!$A$2:$A$367=DATE(Processing!$C$1,$AE36,1))))</f>
        <v>35764</v>
      </c>
      <c r="AB36">
        <f t="array" ref="AB36">SUM(Data!BJ$2:BJ$367*(--(Data!$A$2:$A$367=DATE(Processing!$C$1,$AE36,1))))</f>
        <v>13723</v>
      </c>
      <c r="AC36">
        <f t="array" ref="AC36">SUM(Data!BK$2:BK$367*(--(Data!$A$2:$A$367=DATE(Processing!$C$1,$AE36,1))))</f>
        <v>8643</v>
      </c>
      <c r="AD36">
        <f t="array" ref="AD36">SUM(Data!BL$2:BL$367*(--(Data!$A$2:$A$367=DATE(Processing!$C$1,$AE36,1))))</f>
        <v>5764</v>
      </c>
      <c r="AE36">
        <v>4</v>
      </c>
      <c r="AF36" s="14" t="e">
        <f t="shared" si="38"/>
        <v>#N/A</v>
      </c>
      <c r="AG36">
        <f t="shared" si="26"/>
        <v>11</v>
      </c>
      <c r="AH36">
        <f t="array" ref="AH36">IF(ISNA(I36),NA(),SUM(Data!$J$2:$S$367*(--(Data!$A$2:$A$367=DATE(Processing!$C$1,Processing!$E$1,Processing!H36)))))</f>
        <v>1101</v>
      </c>
      <c r="AI36">
        <f t="array" ref="AI36">IF(ISNA(I36),NA(),SUM(Data!$O$2:$S$367*(--(Data!$A$2:$A$367=DATE(Processing!$C$1,Processing!$E$1,Processing!H36)))))</f>
        <v>421</v>
      </c>
      <c r="AJ36">
        <f t="array" ref="AJ36">SUM(Data!$J$2:$S$367*(--(Data!$A$2:$A$367=DATE(Processing!$C$1,Processing!$E$1,Processing!H36))))</f>
        <v>1101</v>
      </c>
      <c r="AL36">
        <f t="shared" si="27"/>
        <v>11</v>
      </c>
      <c r="AM36" cm="1">
        <f t="array" ref="AM36">IF(ISNA(I36),NA(),SUM(Data!$T$2:$AX$367*(--(Data!$A$2:$A$367=DATE(Processing!$C$1,Processing!$E$1,Processing!H36)))))</f>
        <v>749</v>
      </c>
      <c r="AN36">
        <f t="array" ref="AN36">IF(ISNA(I36),NA(),SUM(Data!$AP$2:$AX$367*(--(Data!$A$2:$A$367=DATE(Processing!$C$1,Processing!$E$1,Processing!H36)))))</f>
        <v>283</v>
      </c>
      <c r="AO36" cm="1">
        <f t="array" ref="AO36">SUM(Data!$T$2:$AX$367*(--(Data!$A$2:$A$367=DATE(Processing!$C$1,Processing!$E$1,Processing!H36))))</f>
        <v>749</v>
      </c>
    </row>
    <row r="37" spans="1:41" x14ac:dyDescent="0.25">
      <c r="F37" s="5" t="s">
        <v>15</v>
      </c>
      <c r="G37">
        <f t="shared" si="19"/>
        <v>31</v>
      </c>
      <c r="H37">
        <v>12</v>
      </c>
      <c r="I37">
        <f t="array" ref="I37">IFERROR(GETPIVOTDATA(""&amp;$N$2,Control!$A$7,""&amp;$H$25,H37)+GETPIVOTDATA(""&amp;$N$3,Control!$A$7,""&amp;$H$25,H37)+GETPIVOTDATA(""&amp;$N$4,Control!$A$7,""&amp;$H$25,H37),NA())</f>
        <v>1101</v>
      </c>
      <c r="J37">
        <f t="array" ref="J37">IFERROR(GETPIVOTDATA(""&amp;$N$5,Control!$A$7,""&amp;$H$25,H37)+GETPIVOTDATA(""&amp;$N$6,Control!$A$7,""&amp;$H$25,H37)+GETPIVOTDATA(""&amp;$N$7,Control!$A$7,""&amp;$H$25,H37),NA())</f>
        <v>730</v>
      </c>
      <c r="K37">
        <f t="array" ref="K37">SUM(Data!$D$2:$F$367*(--(Data!$A$2:$A$367=DATE(Processing!$C$1,Processing!$E$1,Processing!H37))))</f>
        <v>1101</v>
      </c>
      <c r="L37">
        <f t="shared" si="20"/>
        <v>12</v>
      </c>
      <c r="M37">
        <f t="shared" si="17"/>
        <v>12</v>
      </c>
      <c r="N37" s="11">
        <f t="array" ref="N37">IF(ISNA(I37),NA(),SUM(Data!$AY$2:$AY$367*(--(Data!$A$2:$A$367=DATE(Processing!$C$1,Processing!$E$1,Processing!H37)))))</f>
        <v>122640.18</v>
      </c>
      <c r="O37" s="11">
        <f t="array" ref="O37">INDEX(Data!$AY$2:$AY$367,MATCH(TRUE,Data!$AY$2:$AY$367&gt;0,0))</f>
        <v>117000</v>
      </c>
      <c r="P37" s="11" t="e" cm="1">
        <f t="array" ref="P37">IFERROR(IF(NOT(ISNA(I37)),NA(),SUM(Data!$AY$2:$AY$367*(--(Data!$A$2:$A$367=DATE(Processing!$C$1,Processing!$E$1,Processing!H37))))),NA())</f>
        <v>#N/A</v>
      </c>
      <c r="Q37">
        <f t="shared" si="18"/>
        <v>12</v>
      </c>
      <c r="R37" s="30">
        <f t="array" ref="R37">IF(ISNA(I37),NA(),SUM(Data!$BE$2:$BH$367*(--(Data!$A$2:$A$367=DATE(Processing!$C$1,Processing!$E$1,Processing!H37)))))</f>
        <v>81746</v>
      </c>
      <c r="S37" s="30">
        <f t="shared" si="21"/>
        <v>36058</v>
      </c>
      <c r="T37">
        <f t="array" ref="T37">ISNUMBER(Q37)*SUM(Data!$BE$2:$BH$367*(--(Data!$A$2:$A$367=DATE(Processing!$C$1,Processing!$E$1,Processing!H37))))</f>
        <v>81746</v>
      </c>
      <c r="U37" s="5" t="s">
        <v>8</v>
      </c>
      <c r="V37" s="14">
        <f t="shared" si="34"/>
        <v>0.39212264150943399</v>
      </c>
      <c r="W37" s="14">
        <f t="shared" si="35"/>
        <v>0.17569811320754716</v>
      </c>
      <c r="X37" s="14">
        <f t="shared" si="36"/>
        <v>0.12003773584905661</v>
      </c>
      <c r="Y37" s="14">
        <f t="shared" si="37"/>
        <v>9.0047169811320757E-2</v>
      </c>
      <c r="Z37">
        <f t="array" ref="Z37">SUM(Data!BM$2:BM$367*(--(Data!$A$2:$A$367=DATE(Processing!$C$1,$AE37,1))))</f>
        <v>106000</v>
      </c>
      <c r="AA37">
        <f t="array" ref="AA37">SUM(Data!BI$2:BI$367*(--(Data!$A$2:$A$367=DATE(Processing!$C$1,$AE37,1))))</f>
        <v>41565</v>
      </c>
      <c r="AB37">
        <f t="array" ref="AB37">SUM(Data!BJ$2:BJ$367*(--(Data!$A$2:$A$367=DATE(Processing!$C$1,$AE37,1))))</f>
        <v>18624</v>
      </c>
      <c r="AC37">
        <f t="array" ref="AC37">SUM(Data!BK$2:BK$367*(--(Data!$A$2:$A$367=DATE(Processing!$C$1,$AE37,1))))</f>
        <v>12724</v>
      </c>
      <c r="AD37">
        <f t="array" ref="AD37">SUM(Data!BL$2:BL$367*(--(Data!$A$2:$A$367=DATE(Processing!$C$1,$AE37,1))))</f>
        <v>9545</v>
      </c>
      <c r="AE37">
        <v>5</v>
      </c>
      <c r="AF37" s="14" t="e">
        <f t="shared" si="38"/>
        <v>#N/A</v>
      </c>
      <c r="AG37">
        <f t="shared" si="26"/>
        <v>12</v>
      </c>
      <c r="AH37">
        <f t="array" ref="AH37">IF(ISNA(I37),NA(),SUM(Data!$J$2:$S$367*(--(Data!$A$2:$A$367=DATE(Processing!$C$1,Processing!$E$1,Processing!H37)))))</f>
        <v>1101</v>
      </c>
      <c r="AI37">
        <f t="array" ref="AI37">IF(ISNA(I37),NA(),SUM(Data!$O$2:$S$367*(--(Data!$A$2:$A$367=DATE(Processing!$C$1,Processing!$E$1,Processing!H37)))))</f>
        <v>401</v>
      </c>
      <c r="AJ37">
        <f t="array" ref="AJ37">SUM(Data!$J$2:$S$367*(--(Data!$A$2:$A$367=DATE(Processing!$C$1,Processing!$E$1,Processing!H37))))</f>
        <v>1101</v>
      </c>
      <c r="AL37">
        <f t="shared" si="27"/>
        <v>12</v>
      </c>
      <c r="AM37" cm="1">
        <f t="array" ref="AM37">IF(ISNA(I37),NA(),SUM(Data!$T$2:$AX$367*(--(Data!$A$2:$A$367=DATE(Processing!$C$1,Processing!$E$1,Processing!H37)))))</f>
        <v>730</v>
      </c>
      <c r="AN37">
        <f t="array" ref="AN37">IF(ISNA(I37),NA(),SUM(Data!$AP$2:$AX$367*(--(Data!$A$2:$A$367=DATE(Processing!$C$1,Processing!$E$1,Processing!H37)))))</f>
        <v>223</v>
      </c>
      <c r="AO37" cm="1">
        <f t="array" ref="AO37">SUM(Data!$T$2:$AX$367*(--(Data!$A$2:$A$367=DATE(Processing!$C$1,Processing!$E$1,Processing!H37))))</f>
        <v>730</v>
      </c>
    </row>
    <row r="38" spans="1:41" x14ac:dyDescent="0.25">
      <c r="A38" t="s">
        <v>17</v>
      </c>
      <c r="B38" t="s">
        <v>120</v>
      </c>
      <c r="H38">
        <v>13</v>
      </c>
      <c r="I38">
        <f t="array" ref="I38">IFERROR(GETPIVOTDATA(""&amp;$N$2,Control!$A$7,""&amp;$H$25,H38)+GETPIVOTDATA(""&amp;$N$3,Control!$A$7,""&amp;$H$25,H38)+GETPIVOTDATA(""&amp;$N$4,Control!$A$7,""&amp;$H$25,H38),NA())</f>
        <v>1097</v>
      </c>
      <c r="J38">
        <f t="array" ref="J38">IFERROR(GETPIVOTDATA(""&amp;$N$5,Control!$A$7,""&amp;$H$25,H38)+GETPIVOTDATA(""&amp;$N$6,Control!$A$7,""&amp;$H$25,H38)+GETPIVOTDATA(""&amp;$N$7,Control!$A$7,""&amp;$H$25,H38),NA())</f>
        <v>722</v>
      </c>
      <c r="K38">
        <f t="array" ref="K38">SUM(Data!$D$2:$F$367*(--(Data!$A$2:$A$367=DATE(Processing!$C$1,Processing!$E$1,Processing!H38))))</f>
        <v>1097</v>
      </c>
      <c r="L38">
        <f t="shared" si="20"/>
        <v>13</v>
      </c>
      <c r="M38">
        <f t="shared" si="17"/>
        <v>13</v>
      </c>
      <c r="N38" s="11">
        <f t="array" ref="N38">IF(ISNA(I38),NA(),SUM(Data!$AY$2:$AY$367*(--(Data!$A$2:$A$367=DATE(Processing!$C$1,Processing!$E$1,Processing!H38)))))</f>
        <v>121944.95</v>
      </c>
      <c r="O38" s="11">
        <f t="array" ref="O38">INDEX(Data!$AY$2:$AY$367,MATCH(TRUE,Data!$AY$2:$AY$367&gt;0,0))</f>
        <v>117000</v>
      </c>
      <c r="P38" s="11" t="e" cm="1">
        <f t="array" ref="P38">IFERROR(IF(NOT(ISNA(I38)),NA(),SUM(Data!$AY$2:$AY$367*(--(Data!$A$2:$A$367=DATE(Processing!$C$1,Processing!$E$1,Processing!H38))))),NA())</f>
        <v>#N/A</v>
      </c>
      <c r="Q38">
        <f t="shared" si="18"/>
        <v>13</v>
      </c>
      <c r="R38" s="30">
        <f t="array" ref="R38">IF(ISNA(I38),NA(),SUM(Data!$BE$2:$BH$367*(--(Data!$A$2:$A$367=DATE(Processing!$C$1,Processing!$E$1,Processing!H38)))))</f>
        <v>81746</v>
      </c>
      <c r="S38" s="30">
        <f t="shared" si="21"/>
        <v>36058</v>
      </c>
      <c r="T38">
        <f t="array" ref="T38">ISNUMBER(Q38)*SUM(Data!$BE$2:$BH$367*(--(Data!$A$2:$A$367=DATE(Processing!$C$1,Processing!$E$1,Processing!H38))))</f>
        <v>81746</v>
      </c>
      <c r="U38" s="5" t="s">
        <v>155</v>
      </c>
      <c r="V38" s="14">
        <f t="shared" si="34"/>
        <v>0.38322222222222224</v>
      </c>
      <c r="W38" s="14">
        <f t="shared" si="35"/>
        <v>0.18067460317460318</v>
      </c>
      <c r="X38" s="14">
        <f t="shared" si="36"/>
        <v>0.17003968253968255</v>
      </c>
      <c r="Y38" s="14">
        <f t="shared" si="37"/>
        <v>9.505555555555556E-2</v>
      </c>
      <c r="Z38">
        <f t="array" ref="Z38">SUM(Data!BM$2:BM$367*(--(Data!$A$2:$A$367=DATE(Processing!$C$1,$AE38,1))))</f>
        <v>126000</v>
      </c>
      <c r="AA38">
        <f t="array" ref="AA38">SUM(Data!BI$2:BI$367*(--(Data!$A$2:$A$367=DATE(Processing!$C$1,$AE38,1))))</f>
        <v>48286</v>
      </c>
      <c r="AB38">
        <f t="array" ref="AB38">SUM(Data!BJ$2:BJ$367*(--(Data!$A$2:$A$367=DATE(Processing!$C$1,$AE38,1))))</f>
        <v>22765</v>
      </c>
      <c r="AC38">
        <f t="array" ref="AC38">SUM(Data!BK$2:BK$367*(--(Data!$A$2:$A$367=DATE(Processing!$C$1,$AE38,1))))</f>
        <v>21425</v>
      </c>
      <c r="AD38">
        <f t="array" ref="AD38">SUM(Data!BL$2:BL$367*(--(Data!$A$2:$A$367=DATE(Processing!$C$1,$AE38,1))))</f>
        <v>11977</v>
      </c>
      <c r="AE38">
        <v>6</v>
      </c>
      <c r="AF38" s="14">
        <f t="shared" si="38"/>
        <v>0.82899206349206345</v>
      </c>
      <c r="AG38">
        <f t="shared" si="26"/>
        <v>13</v>
      </c>
      <c r="AH38">
        <f t="array" ref="AH38">IF(ISNA(I38),NA(),SUM(Data!$J$2:$S$367*(--(Data!$A$2:$A$367=DATE(Processing!$C$1,Processing!$E$1,Processing!H38)))))</f>
        <v>1097</v>
      </c>
      <c r="AI38">
        <f t="array" ref="AI38">IF(ISNA(I38),NA(),SUM(Data!$O$2:$S$367*(--(Data!$A$2:$A$367=DATE(Processing!$C$1,Processing!$E$1,Processing!H38)))))</f>
        <v>624</v>
      </c>
      <c r="AJ38">
        <f t="array" ref="AJ38">SUM(Data!$J$2:$S$367*(--(Data!$A$2:$A$367=DATE(Processing!$C$1,Processing!$E$1,Processing!H38))))</f>
        <v>1097</v>
      </c>
      <c r="AL38">
        <f t="shared" si="27"/>
        <v>13</v>
      </c>
      <c r="AM38" cm="1">
        <f t="array" ref="AM38">IF(ISNA(I38),NA(),SUM(Data!$T$2:$AX$367*(--(Data!$A$2:$A$367=DATE(Processing!$C$1,Processing!$E$1,Processing!H38)))))</f>
        <v>722</v>
      </c>
      <c r="AN38">
        <f t="array" ref="AN38">IF(ISNA(I38),NA(),SUM(Data!$AP$2:$AX$367*(--(Data!$A$2:$A$367=DATE(Processing!$C$1,Processing!$E$1,Processing!H38)))))</f>
        <v>221</v>
      </c>
      <c r="AO38" cm="1">
        <f t="array" ref="AO38">SUM(Data!$T$2:$AX$367*(--(Data!$A$2:$A$367=DATE(Processing!$C$1,Processing!$E$1,Processing!H38))))</f>
        <v>722</v>
      </c>
    </row>
    <row r="39" spans="1:41" x14ac:dyDescent="0.25">
      <c r="B39" t="s">
        <v>41</v>
      </c>
      <c r="C39" t="s">
        <v>42</v>
      </c>
      <c r="D39" t="s">
        <v>43</v>
      </c>
      <c r="E39" t="s">
        <v>44</v>
      </c>
      <c r="F39" t="s">
        <v>45</v>
      </c>
      <c r="G39" s="28" t="s">
        <v>75</v>
      </c>
      <c r="H39">
        <v>14</v>
      </c>
      <c r="I39">
        <f t="array" ref="I39">IFERROR(GETPIVOTDATA(""&amp;$N$2,Control!$A$7,""&amp;$H$25,H39)+GETPIVOTDATA(""&amp;$N$3,Control!$A$7,""&amp;$H$25,H39)+GETPIVOTDATA(""&amp;$N$4,Control!$A$7,""&amp;$H$25,H39),NA())</f>
        <v>1079</v>
      </c>
      <c r="J39">
        <f t="array" ref="J39">IFERROR(GETPIVOTDATA(""&amp;$N$5,Control!$A$7,""&amp;$H$25,H39)+GETPIVOTDATA(""&amp;$N$6,Control!$A$7,""&amp;$H$25,H39)+GETPIVOTDATA(""&amp;$N$7,Control!$A$7,""&amp;$H$25,H39),NA())</f>
        <v>719</v>
      </c>
      <c r="K39">
        <f t="array" ref="K39">SUM(Data!$D$2:$F$367*(--(Data!$A$2:$A$367=DATE(Processing!$C$1,Processing!$E$1,Processing!H39))))</f>
        <v>1079</v>
      </c>
      <c r="L39">
        <f t="shared" si="20"/>
        <v>14</v>
      </c>
      <c r="M39">
        <f t="shared" si="17"/>
        <v>14</v>
      </c>
      <c r="N39" s="11">
        <f t="array" ref="N39">IF(ISNA(I39),NA(),SUM(Data!$AY$2:$AY$367*(--(Data!$A$2:$A$367=DATE(Processing!$C$1,Processing!$E$1,Processing!H39)))))</f>
        <v>120740.64</v>
      </c>
      <c r="O39" s="11">
        <f t="array" ref="O39">INDEX(Data!$AY$2:$AY$367,MATCH(TRUE,Data!$AY$2:$AY$367&gt;0,0))</f>
        <v>117000</v>
      </c>
      <c r="P39" s="11" t="e" cm="1">
        <f t="array" ref="P39">IFERROR(IF(NOT(ISNA(I39)),NA(),SUM(Data!$AY$2:$AY$367*(--(Data!$A$2:$A$367=DATE(Processing!$C$1,Processing!$E$1,Processing!H39))))),NA())</f>
        <v>#N/A</v>
      </c>
      <c r="Q39">
        <f t="shared" si="18"/>
        <v>14</v>
      </c>
      <c r="R39" s="30">
        <f t="array" ref="R39">IF(ISNA(I39),NA(),SUM(Data!$BE$2:$BH$367*(--(Data!$A$2:$A$367=DATE(Processing!$C$1,Processing!$E$1,Processing!H39)))))</f>
        <v>81746</v>
      </c>
      <c r="S39" s="30">
        <f t="shared" si="21"/>
        <v>36058</v>
      </c>
      <c r="T39">
        <f t="array" ref="T39">ISNUMBER(Q39)*SUM(Data!$BE$2:$BH$367*(--(Data!$A$2:$A$367=DATE(Processing!$C$1,Processing!$E$1,Processing!H39))))</f>
        <v>81746</v>
      </c>
      <c r="U39" s="5" t="s">
        <v>156</v>
      </c>
      <c r="V39" s="14">
        <f t="shared" si="34"/>
        <v>0.37020300751879698</v>
      </c>
      <c r="W39" s="14">
        <f t="shared" si="35"/>
        <v>0.22989473684210526</v>
      </c>
      <c r="X39" s="14">
        <f t="shared" si="36"/>
        <v>0.1800451127819549</v>
      </c>
      <c r="Y39" s="14">
        <f t="shared" si="37"/>
        <v>0.10425563909774437</v>
      </c>
      <c r="Z39">
        <f t="array" ref="Z39">SUM(Data!BM$2:BM$367*(--(Data!$A$2:$A$367=DATE(Processing!$C$1,$AE39,1))))</f>
        <v>133000</v>
      </c>
      <c r="AA39">
        <f t="array" ref="AA39">SUM(Data!BI$2:BI$367*(--(Data!$A$2:$A$367=DATE(Processing!$C$1,$AE39,1))))</f>
        <v>49237</v>
      </c>
      <c r="AB39">
        <f t="array" ref="AB39">SUM(Data!BJ$2:BJ$367*(--(Data!$A$2:$A$367=DATE(Processing!$C$1,$AE39,1))))</f>
        <v>30576</v>
      </c>
      <c r="AC39">
        <f t="array" ref="AC39">SUM(Data!BK$2:BK$367*(--(Data!$A$2:$A$367=DATE(Processing!$C$1,$AE39,1))))</f>
        <v>23946</v>
      </c>
      <c r="AD39">
        <f t="array" ref="AD39">SUM(Data!BL$2:BL$367*(--(Data!$A$2:$A$367=DATE(Processing!$C$1,$AE39,1))))</f>
        <v>13866</v>
      </c>
      <c r="AE39">
        <v>7</v>
      </c>
      <c r="AF39" s="14" t="e">
        <f t="shared" si="38"/>
        <v>#N/A</v>
      </c>
      <c r="AG39">
        <f t="shared" si="26"/>
        <v>14</v>
      </c>
      <c r="AH39">
        <f t="array" ref="AH39">IF(ISNA(I39),NA(),SUM(Data!$J$2:$S$367*(--(Data!$A$2:$A$367=DATE(Processing!$C$1,Processing!$E$1,Processing!H39)))))</f>
        <v>1079</v>
      </c>
      <c r="AI39">
        <f t="array" ref="AI39">IF(ISNA(I39),NA(),SUM(Data!$O$2:$S$367*(--(Data!$A$2:$A$367=DATE(Processing!$C$1,Processing!$E$1,Processing!H39)))))</f>
        <v>620</v>
      </c>
      <c r="AJ39">
        <f t="array" ref="AJ39">SUM(Data!$J$2:$S$367*(--(Data!$A$2:$A$367=DATE(Processing!$C$1,Processing!$E$1,Processing!H39))))</f>
        <v>1079</v>
      </c>
      <c r="AL39">
        <f t="shared" si="27"/>
        <v>14</v>
      </c>
      <c r="AM39" cm="1">
        <f t="array" ref="AM39">IF(ISNA(I39),NA(),SUM(Data!$T$2:$AX$367*(--(Data!$A$2:$A$367=DATE(Processing!$C$1,Processing!$E$1,Processing!H39)))))</f>
        <v>719</v>
      </c>
      <c r="AN39">
        <f t="array" ref="AN39">IF(ISNA(I39),NA(),SUM(Data!$AP$2:$AX$367*(--(Data!$A$2:$A$367=DATE(Processing!$C$1,Processing!$E$1,Processing!H39)))))</f>
        <v>220</v>
      </c>
      <c r="AO39" cm="1">
        <f t="array" ref="AO39">SUM(Data!$T$2:$AX$367*(--(Data!$A$2:$A$367=DATE(Processing!$C$1,Processing!$E$1,Processing!H39))))</f>
        <v>719</v>
      </c>
    </row>
    <row r="40" spans="1:41" x14ac:dyDescent="0.25">
      <c r="A40" s="28" t="s">
        <v>28</v>
      </c>
      <c r="B40" s="11">
        <f>GETPIVOTDATA(""&amp;$A$40&amp;" "&amp;B39,Control!$A$7)</f>
        <v>8115</v>
      </c>
      <c r="C40" s="11">
        <f>GETPIVOTDATA(""&amp;$A$40&amp;" "&amp;C39,Control!$A$7)</f>
        <v>4310</v>
      </c>
      <c r="D40" s="11">
        <f>GETPIVOTDATA(""&amp;$A$40&amp;" "&amp;D39,Control!$A$7)</f>
        <v>2141</v>
      </c>
      <c r="E40" s="11">
        <f>GETPIVOTDATA(""&amp;$A$40&amp;" "&amp;E39,Control!$A$7)</f>
        <v>2205</v>
      </c>
      <c r="F40" s="11">
        <f>GETPIVOTDATA(""&amp;$A$40&amp;" "&amp;F39,Control!$A$7)</f>
        <v>1151</v>
      </c>
      <c r="G40" s="11">
        <f>SUM(B40:F40)</f>
        <v>17922</v>
      </c>
      <c r="H40">
        <v>15</v>
      </c>
      <c r="I40">
        <f t="array" ref="I40">IFERROR(GETPIVOTDATA(""&amp;$N$2,Control!$A$7,""&amp;$H$25,H40)+GETPIVOTDATA(""&amp;$N$3,Control!$A$7,""&amp;$H$25,H40)+GETPIVOTDATA(""&amp;$N$4,Control!$A$7,""&amp;$H$25,H40),NA())</f>
        <v>1048</v>
      </c>
      <c r="J40">
        <f t="array" ref="J40">IFERROR(GETPIVOTDATA(""&amp;$N$5,Control!$A$7,""&amp;$H$25,H40)+GETPIVOTDATA(""&amp;$N$6,Control!$A$7,""&amp;$H$25,H40)+GETPIVOTDATA(""&amp;$N$7,Control!$A$7,""&amp;$H$25,H40),NA())</f>
        <v>723</v>
      </c>
      <c r="K40">
        <f t="array" ref="K40">SUM(Data!$D$2:$F$367*(--(Data!$A$2:$A$367=DATE(Processing!$C$1,Processing!$E$1,Processing!H40))))</f>
        <v>1048</v>
      </c>
      <c r="L40">
        <f t="shared" si="20"/>
        <v>15</v>
      </c>
      <c r="M40">
        <f t="shared" si="17"/>
        <v>15</v>
      </c>
      <c r="N40" s="11">
        <f t="array" ref="N40">IF(ISNA(I40),NA(),SUM(Data!$AY$2:$AY$367*(--(Data!$A$2:$A$367=DATE(Processing!$C$1,Processing!$E$1,Processing!H40)))))</f>
        <v>119050.54</v>
      </c>
      <c r="O40" s="11">
        <f t="array" ref="O40">INDEX(Data!$AY$2:$AY$367,MATCH(TRUE,Data!$AY$2:$AY$367&gt;0,0))</f>
        <v>117000</v>
      </c>
      <c r="P40" s="11" t="e" cm="1">
        <f t="array" ref="P40">IFERROR(IF(NOT(ISNA(I40)),NA(),SUM(Data!$AY$2:$AY$367*(--(Data!$A$2:$A$367=DATE(Processing!$C$1,Processing!$E$1,Processing!H40))))),NA())</f>
        <v>#N/A</v>
      </c>
      <c r="Q40">
        <f t="shared" si="18"/>
        <v>15</v>
      </c>
      <c r="R40" s="30">
        <f t="array" ref="R40">IF(ISNA(I40),NA(),SUM(Data!$BE$2:$BH$367*(--(Data!$A$2:$A$367=DATE(Processing!$C$1,Processing!$E$1,Processing!H40)))))</f>
        <v>78246</v>
      </c>
      <c r="S40" s="30">
        <f t="shared" si="21"/>
        <v>36058</v>
      </c>
      <c r="T40">
        <f t="array" ref="T40">ISNUMBER(Q40)*SUM(Data!$BE$2:$BH$367*(--(Data!$A$2:$A$367=DATE(Processing!$C$1,Processing!$E$1,Processing!H40))))</f>
        <v>78246</v>
      </c>
      <c r="U40" s="5" t="s">
        <v>157</v>
      </c>
      <c r="V40" s="14">
        <f t="shared" si="34"/>
        <v>0.34816216216216217</v>
      </c>
      <c r="W40" s="14">
        <f t="shared" si="35"/>
        <v>0.27329054054054053</v>
      </c>
      <c r="X40" s="14">
        <f t="shared" si="36"/>
        <v>0.1900472972972973</v>
      </c>
      <c r="Y40" s="14">
        <f t="shared" si="37"/>
        <v>0.12377702702702703</v>
      </c>
      <c r="Z40">
        <f t="array" ref="Z40">SUM(Data!BM$2:BM$367*(--(Data!$A$2:$A$367=DATE(Processing!$C$1,$AE40,1))))</f>
        <v>148000</v>
      </c>
      <c r="AA40">
        <f t="array" ref="AA40">SUM(Data!BI$2:BI$367*(--(Data!$A$2:$A$367=DATE(Processing!$C$1,$AE40,1))))</f>
        <v>51528</v>
      </c>
      <c r="AB40">
        <f t="array" ref="AB40">SUM(Data!BJ$2:BJ$367*(--(Data!$A$2:$A$367=DATE(Processing!$C$1,$AE40,1))))</f>
        <v>40447</v>
      </c>
      <c r="AC40">
        <f t="array" ref="AC40">SUM(Data!BK$2:BK$367*(--(Data!$A$2:$A$367=DATE(Processing!$C$1,$AE40,1))))</f>
        <v>28127</v>
      </c>
      <c r="AD40">
        <f t="array" ref="AD40">SUM(Data!BL$2:BL$367*(--(Data!$A$2:$A$367=DATE(Processing!$C$1,$AE40,1))))</f>
        <v>18319</v>
      </c>
      <c r="AE40">
        <v>8</v>
      </c>
      <c r="AF40" s="14" t="e">
        <f t="shared" si="38"/>
        <v>#N/A</v>
      </c>
      <c r="AG40">
        <f t="shared" si="26"/>
        <v>15</v>
      </c>
      <c r="AH40">
        <f t="array" ref="AH40">IF(ISNA(I40),NA(),SUM(Data!$J$2:$S$367*(--(Data!$A$2:$A$367=DATE(Processing!$C$1,Processing!$E$1,Processing!H40)))))</f>
        <v>1048</v>
      </c>
      <c r="AI40">
        <f t="array" ref="AI40">IF(ISNA(I40),NA(),SUM(Data!$O$2:$S$367*(--(Data!$A$2:$A$367=DATE(Processing!$C$1,Processing!$E$1,Processing!H40)))))</f>
        <v>420</v>
      </c>
      <c r="AJ40">
        <f t="array" ref="AJ40">SUM(Data!$J$2:$S$367*(--(Data!$A$2:$A$367=DATE(Processing!$C$1,Processing!$E$1,Processing!H40))))</f>
        <v>1048</v>
      </c>
      <c r="AL40">
        <f t="shared" si="27"/>
        <v>15</v>
      </c>
      <c r="AM40" cm="1">
        <f t="array" ref="AM40">IF(ISNA(I40),NA(),SUM(Data!$T$2:$AX$367*(--(Data!$A$2:$A$367=DATE(Processing!$C$1,Processing!$E$1,Processing!H40)))))</f>
        <v>723</v>
      </c>
      <c r="AN40">
        <f t="array" ref="AN40">IF(ISNA(I40),NA(),SUM(Data!$AP$2:$AX$367*(--(Data!$A$2:$A$367=DATE(Processing!$C$1,Processing!$E$1,Processing!H40)))))</f>
        <v>261</v>
      </c>
      <c r="AO40" cm="1">
        <f t="array" ref="AO40">SUM(Data!$T$2:$AX$367*(--(Data!$A$2:$A$367=DATE(Processing!$C$1,Processing!$E$1,Processing!H40))))</f>
        <v>723</v>
      </c>
    </row>
    <row r="41" spans="1:41" x14ac:dyDescent="0.25">
      <c r="A41" s="28" t="s">
        <v>29</v>
      </c>
      <c r="B41" s="11">
        <f>GETPIVOTDATA(""&amp;$A$41&amp;" "&amp;B39,Control!$A$7)</f>
        <v>5373</v>
      </c>
      <c r="C41" s="11">
        <f>GETPIVOTDATA(""&amp;$A$41&amp;" "&amp;C39,Control!$A$7)</f>
        <v>1964</v>
      </c>
      <c r="D41" s="11">
        <f>GETPIVOTDATA(""&amp;$A$41&amp;" "&amp;D39,Control!$A$7)</f>
        <v>1046</v>
      </c>
      <c r="E41" s="11">
        <f>GETPIVOTDATA(""&amp;$A$41&amp;" "&amp;E39,Control!$A$7)</f>
        <v>1201</v>
      </c>
      <c r="F41" s="11">
        <f>GETPIVOTDATA(""&amp;$A$41&amp;" "&amp;F39,Control!$A$7)</f>
        <v>3705</v>
      </c>
      <c r="G41" s="11">
        <f>SUM(B41:F41)</f>
        <v>13289</v>
      </c>
      <c r="H41">
        <v>16</v>
      </c>
      <c r="I41">
        <f t="array" ref="I41">IFERROR(GETPIVOTDATA(""&amp;$N$2,Control!$A$7,""&amp;$H$25,H41)+GETPIVOTDATA(""&amp;$N$3,Control!$A$7,""&amp;$H$25,H41)+GETPIVOTDATA(""&amp;$N$4,Control!$A$7,""&amp;$H$25,H41),NA())</f>
        <v>1018</v>
      </c>
      <c r="J41">
        <f t="array" ref="J41">IFERROR(GETPIVOTDATA(""&amp;$N$5,Control!$A$7,""&amp;$H$25,H41)+GETPIVOTDATA(""&amp;$N$6,Control!$A$7,""&amp;$H$25,H41)+GETPIVOTDATA(""&amp;$N$7,Control!$A$7,""&amp;$H$25,H41),NA())</f>
        <v>737</v>
      </c>
      <c r="K41">
        <f t="array" ref="K41">SUM(Data!$D$2:$F$367*(--(Data!$A$2:$A$367=DATE(Processing!$C$1,Processing!$E$1,Processing!H41))))</f>
        <v>1018</v>
      </c>
      <c r="L41">
        <f t="shared" si="20"/>
        <v>16</v>
      </c>
      <c r="M41">
        <f t="shared" si="17"/>
        <v>16</v>
      </c>
      <c r="N41" s="11">
        <f t="array" ref="N41">IF(ISNA(I41),NA(),SUM(Data!$AY$2:$AY$367*(--(Data!$A$2:$A$367=DATE(Processing!$C$1,Processing!$E$1,Processing!H41)))))</f>
        <v>116743.36</v>
      </c>
      <c r="O41" s="11">
        <f t="array" ref="O41">INDEX(Data!$AY$2:$AY$367,MATCH(TRUE,Data!$AY$2:$AY$367&gt;0,0))</f>
        <v>117000</v>
      </c>
      <c r="P41" s="11" t="e" cm="1">
        <f t="array" ref="P41">IFERROR(IF(NOT(ISNA(I41)),NA(),SUM(Data!$AY$2:$AY$367*(--(Data!$A$2:$A$367=DATE(Processing!$C$1,Processing!$E$1,Processing!H41))))),NA())</f>
        <v>#N/A</v>
      </c>
      <c r="Q41">
        <f t="shared" si="18"/>
        <v>16</v>
      </c>
      <c r="R41" s="30">
        <f t="array" ref="R41">IF(ISNA(I41),NA(),SUM(Data!$BE$2:$BH$367*(--(Data!$A$2:$A$367=DATE(Processing!$C$1,Processing!$E$1,Processing!H41)))))</f>
        <v>59862</v>
      </c>
      <c r="S41" s="30">
        <f t="shared" si="21"/>
        <v>36058</v>
      </c>
      <c r="T41">
        <f t="array" ref="T41">ISNUMBER(Q41)*SUM(Data!$BE$2:$BH$367*(--(Data!$A$2:$A$367=DATE(Processing!$C$1,Processing!$E$1,Processing!H41))))</f>
        <v>59862</v>
      </c>
      <c r="U41" s="5" t="s">
        <v>158</v>
      </c>
      <c r="V41" s="14">
        <f t="shared" si="34"/>
        <v>0.3256096256684492</v>
      </c>
      <c r="W41" s="14">
        <f t="shared" si="35"/>
        <v>0.25490909090909092</v>
      </c>
      <c r="X41" s="14">
        <f t="shared" si="36"/>
        <v>0.18641176470588236</v>
      </c>
      <c r="Y41" s="14">
        <f t="shared" si="37"/>
        <v>0.12389304812834225</v>
      </c>
      <c r="Z41">
        <f t="array" ref="Z41">SUM(Data!BM$2:BM$367*(--(Data!$A$2:$A$367=DATE(Processing!$C$1,$AE41,1))))</f>
        <v>187000</v>
      </c>
      <c r="AA41">
        <f t="array" ref="AA41">SUM(Data!BI$2:BI$367*(--(Data!$A$2:$A$367=DATE(Processing!$C$1,$AE41,1))))</f>
        <v>60889</v>
      </c>
      <c r="AB41">
        <f t="array" ref="AB41">SUM(Data!BJ$2:BJ$367*(--(Data!$A$2:$A$367=DATE(Processing!$C$1,$AE41,1))))</f>
        <v>47668</v>
      </c>
      <c r="AC41">
        <f t="array" ref="AC41">SUM(Data!BK$2:BK$367*(--(Data!$A$2:$A$367=DATE(Processing!$C$1,$AE41,1))))</f>
        <v>34859</v>
      </c>
      <c r="AD41">
        <f t="array" ref="AD41">SUM(Data!BL$2:BL$367*(--(Data!$A$2:$A$367=DATE(Processing!$C$1,$AE41,1))))</f>
        <v>23168</v>
      </c>
      <c r="AE41">
        <v>9</v>
      </c>
      <c r="AF41" s="14" t="e">
        <f t="shared" si="38"/>
        <v>#N/A</v>
      </c>
      <c r="AG41">
        <f t="shared" si="26"/>
        <v>16</v>
      </c>
      <c r="AH41">
        <f t="array" ref="AH41">IF(ISNA(I41),NA(),SUM(Data!$J$2:$S$367*(--(Data!$A$2:$A$367=DATE(Processing!$C$1,Processing!$E$1,Processing!H41)))))</f>
        <v>1018</v>
      </c>
      <c r="AI41">
        <f t="array" ref="AI41">IF(ISNA(I41),NA(),SUM(Data!$O$2:$S$367*(--(Data!$A$2:$A$367=DATE(Processing!$C$1,Processing!$E$1,Processing!H41)))))</f>
        <v>485</v>
      </c>
      <c r="AJ41">
        <f t="array" ref="AJ41">SUM(Data!$J$2:$S$367*(--(Data!$A$2:$A$367=DATE(Processing!$C$1,Processing!$E$1,Processing!H41))))</f>
        <v>1018</v>
      </c>
      <c r="AL41">
        <f t="shared" si="27"/>
        <v>16</v>
      </c>
      <c r="AM41" cm="1">
        <f t="array" ref="AM41">IF(ISNA(I41),NA(),SUM(Data!$T$2:$AX$367*(--(Data!$A$2:$A$367=DATE(Processing!$C$1,Processing!$E$1,Processing!H41)))))</f>
        <v>737</v>
      </c>
      <c r="AN41">
        <f t="array" ref="AN41">IF(ISNA(I41),NA(),SUM(Data!$AP$2:$AX$367*(--(Data!$A$2:$A$367=DATE(Processing!$C$1,Processing!$E$1,Processing!H41)))))</f>
        <v>232</v>
      </c>
      <c r="AO41" cm="1">
        <f t="array" ref="AO41">SUM(Data!$T$2:$AX$367*(--(Data!$A$2:$A$367=DATE(Processing!$C$1,Processing!$E$1,Processing!H41))))</f>
        <v>737</v>
      </c>
    </row>
    <row r="42" spans="1:41" x14ac:dyDescent="0.25">
      <c r="B42" t="s">
        <v>41</v>
      </c>
      <c r="C42" t="s">
        <v>42</v>
      </c>
      <c r="D42" t="s">
        <v>43</v>
      </c>
      <c r="E42" t="s">
        <v>44</v>
      </c>
      <c r="F42" t="s">
        <v>45</v>
      </c>
      <c r="G42" s="11">
        <f>SUM(G40:G41)</f>
        <v>31211</v>
      </c>
      <c r="H42">
        <v>17</v>
      </c>
      <c r="I42">
        <f t="array" ref="I42">IFERROR(GETPIVOTDATA(""&amp;$N$2,Control!$A$7,""&amp;$H$25,H42)+GETPIVOTDATA(""&amp;$N$3,Control!$A$7,""&amp;$H$25,H42)+GETPIVOTDATA(""&amp;$N$4,Control!$A$7,""&amp;$H$25,H42),NA())</f>
        <v>995</v>
      </c>
      <c r="J42">
        <f t="array" ref="J42">IFERROR(GETPIVOTDATA(""&amp;$N$5,Control!$A$7,""&amp;$H$25,H42)+GETPIVOTDATA(""&amp;$N$6,Control!$A$7,""&amp;$H$25,H42)+GETPIVOTDATA(""&amp;$N$7,Control!$A$7,""&amp;$H$25,H42),NA())</f>
        <v>764</v>
      </c>
      <c r="K42">
        <f t="array" ref="K42">SUM(Data!$D$2:$F$367*(--(Data!$A$2:$A$367=DATE(Processing!$C$1,Processing!$E$1,Processing!H42))))</f>
        <v>995</v>
      </c>
      <c r="L42">
        <f t="shared" si="20"/>
        <v>17</v>
      </c>
      <c r="M42">
        <f t="shared" si="17"/>
        <v>17</v>
      </c>
      <c r="N42" s="11">
        <f t="array" ref="N42">IF(ISNA(I42),NA(),SUM(Data!$AY$2:$AY$367*(--(Data!$A$2:$A$367=DATE(Processing!$C$1,Processing!$E$1,Processing!H42)))))</f>
        <v>113560.6</v>
      </c>
      <c r="O42" s="11">
        <f t="array" ref="O42">INDEX(Data!$AY$2:$AY$367,MATCH(TRUE,Data!$AY$2:$AY$367&gt;0,0))</f>
        <v>117000</v>
      </c>
      <c r="P42" s="11" t="e" cm="1">
        <f t="array" ref="P42">IFERROR(IF(NOT(ISNA(I42)),NA(),SUM(Data!$AY$2:$AY$367*(--(Data!$A$2:$A$367=DATE(Processing!$C$1,Processing!$E$1,Processing!H42))))),NA())</f>
        <v>#N/A</v>
      </c>
      <c r="Q42">
        <f t="shared" si="18"/>
        <v>17</v>
      </c>
      <c r="R42" s="30">
        <f t="array" ref="R42">IF(ISNA(I42),NA(),SUM(Data!$BE$2:$BH$367*(--(Data!$A$2:$A$367=DATE(Processing!$C$1,Processing!$E$1,Processing!H42)))))</f>
        <v>59862</v>
      </c>
      <c r="S42" s="30">
        <f t="shared" si="21"/>
        <v>36058</v>
      </c>
      <c r="T42">
        <f t="array" ref="T42">ISNUMBER(Q42)*SUM(Data!$BE$2:$BH$367*(--(Data!$A$2:$A$367=DATE(Processing!$C$1,Processing!$E$1,Processing!H42))))</f>
        <v>59862</v>
      </c>
      <c r="U42" s="5" t="s">
        <v>159</v>
      </c>
      <c r="V42" s="14">
        <f t="shared" si="34"/>
        <v>0.32897948717948716</v>
      </c>
      <c r="W42" s="14">
        <f t="shared" si="35"/>
        <v>0.25491794871794871</v>
      </c>
      <c r="X42" s="14">
        <f t="shared" si="36"/>
        <v>0.20388717948717949</v>
      </c>
      <c r="Y42" s="14">
        <f t="shared" si="37"/>
        <v>0.12435897435897436</v>
      </c>
      <c r="Z42">
        <f t="array" ref="Z42">SUM(Data!BM$2:BM$367*(--(Data!$A$2:$A$367=DATE(Processing!$C$1,$AE42,1))))</f>
        <v>195000</v>
      </c>
      <c r="AA42">
        <f t="array" ref="AA42">SUM(Data!BI$2:BI$367*(--(Data!$A$2:$A$367=DATE(Processing!$C$1,$AE42,1))))</f>
        <v>64151</v>
      </c>
      <c r="AB42">
        <f t="array" ref="AB42">SUM(Data!BJ$2:BJ$367*(--(Data!$A$2:$A$367=DATE(Processing!$C$1,$AE42,1))))</f>
        <v>49709</v>
      </c>
      <c r="AC42">
        <f t="array" ref="AC42">SUM(Data!BK$2:BK$367*(--(Data!$A$2:$A$367=DATE(Processing!$C$1,$AE42,1))))</f>
        <v>39758</v>
      </c>
      <c r="AD42">
        <f t="array" ref="AD42">SUM(Data!BL$2:BL$367*(--(Data!$A$2:$A$367=DATE(Processing!$C$1,$AE42,1))))</f>
        <v>24250</v>
      </c>
      <c r="AE42">
        <v>10</v>
      </c>
      <c r="AF42" s="14" t="e">
        <f t="shared" si="38"/>
        <v>#N/A</v>
      </c>
      <c r="AG42">
        <f t="shared" si="26"/>
        <v>17</v>
      </c>
      <c r="AH42">
        <f t="array" ref="AH42">IF(ISNA(I42),NA(),SUM(Data!$J$2:$S$367*(--(Data!$A$2:$A$367=DATE(Processing!$C$1,Processing!$E$1,Processing!H42)))))</f>
        <v>995</v>
      </c>
      <c r="AI42">
        <f t="array" ref="AI42">IF(ISNA(I42),NA(),SUM(Data!$O$2:$S$367*(--(Data!$A$2:$A$367=DATE(Processing!$C$1,Processing!$E$1,Processing!H42)))))</f>
        <v>394</v>
      </c>
      <c r="AJ42">
        <f t="array" ref="AJ42">SUM(Data!$J$2:$S$367*(--(Data!$A$2:$A$367=DATE(Processing!$C$1,Processing!$E$1,Processing!H42))))</f>
        <v>995</v>
      </c>
      <c r="AL42">
        <f t="shared" si="27"/>
        <v>17</v>
      </c>
      <c r="AM42" cm="1">
        <f t="array" ref="AM42">IF(ISNA(I42),NA(),SUM(Data!$T$2:$AX$367*(--(Data!$A$2:$A$367=DATE(Processing!$C$1,Processing!$E$1,Processing!H42)))))</f>
        <v>764</v>
      </c>
      <c r="AN42">
        <f t="array" ref="AN42">IF(ISNA(I42),NA(),SUM(Data!$AP$2:$AX$367*(--(Data!$A$2:$A$367=DATE(Processing!$C$1,Processing!$E$1,Processing!H42)))))</f>
        <v>218</v>
      </c>
      <c r="AO42" cm="1">
        <f t="array" ref="AO42">SUM(Data!$T$2:$AX$367*(--(Data!$A$2:$A$367=DATE(Processing!$C$1,Processing!$E$1,Processing!H42))))</f>
        <v>764</v>
      </c>
    </row>
    <row r="43" spans="1:41" x14ac:dyDescent="0.25">
      <c r="A43" s="7" t="s">
        <v>119</v>
      </c>
      <c r="B43" s="28" t="s">
        <v>75</v>
      </c>
      <c r="D43" s="7" t="s">
        <v>33</v>
      </c>
      <c r="H43">
        <v>18</v>
      </c>
      <c r="I43">
        <f t="array" ref="I43">IFERROR(GETPIVOTDATA(""&amp;$N$2,Control!$A$7,""&amp;$H$25,H43)+GETPIVOTDATA(""&amp;$N$3,Control!$A$7,""&amp;$H$25,H43)+GETPIVOTDATA(""&amp;$N$4,Control!$A$7,""&amp;$H$25,H43),NA())</f>
        <v>986</v>
      </c>
      <c r="J43">
        <f t="array" ref="J43">IFERROR(GETPIVOTDATA(""&amp;$N$5,Control!$A$7,""&amp;$H$25,H43)+GETPIVOTDATA(""&amp;$N$6,Control!$A$7,""&amp;$H$25,H43)+GETPIVOTDATA(""&amp;$N$7,Control!$A$7,""&amp;$H$25,H43),NA())</f>
        <v>796</v>
      </c>
      <c r="K43">
        <f t="array" ref="K43">SUM(Data!$D$2:$F$367*(--(Data!$A$2:$A$367=DATE(Processing!$C$1,Processing!$E$1,Processing!H43))))</f>
        <v>986</v>
      </c>
      <c r="L43">
        <f t="shared" si="20"/>
        <v>18</v>
      </c>
      <c r="M43">
        <f t="shared" si="17"/>
        <v>18</v>
      </c>
      <c r="N43" s="11">
        <f t="array" ref="N43">IF(ISNA(I43),NA(),SUM(Data!$AY$2:$AY$367*(--(Data!$A$2:$A$367=DATE(Processing!$C$1,Processing!$E$1,Processing!H43)))))</f>
        <v>110530.71</v>
      </c>
      <c r="O43" s="11">
        <f t="array" ref="O43">INDEX(Data!$AY$2:$AY$367,MATCH(TRUE,Data!$AY$2:$AY$367&gt;0,0))</f>
        <v>117000</v>
      </c>
      <c r="P43" s="11" t="e" cm="1">
        <f t="array" ref="P43">IFERROR(IF(NOT(ISNA(I43)),NA(),SUM(Data!$AY$2:$AY$367*(--(Data!$A$2:$A$367=DATE(Processing!$C$1,Processing!$E$1,Processing!H43))))),NA())</f>
        <v>#N/A</v>
      </c>
      <c r="Q43">
        <f t="shared" si="18"/>
        <v>18</v>
      </c>
      <c r="R43" s="30">
        <f t="array" ref="R43">IF(ISNA(I43),NA(),SUM(Data!$BE$2:$BH$367*(--(Data!$A$2:$A$367=DATE(Processing!$C$1,Processing!$E$1,Processing!H43)))))</f>
        <v>59862</v>
      </c>
      <c r="S43" s="30">
        <f t="shared" si="21"/>
        <v>36058</v>
      </c>
      <c r="T43">
        <f t="array" ref="T43">ISNUMBER(Q43)*SUM(Data!$BE$2:$BH$367*(--(Data!$A$2:$A$367=DATE(Processing!$C$1,Processing!$E$1,Processing!H43))))</f>
        <v>59862</v>
      </c>
      <c r="U43" s="5" t="s">
        <v>160</v>
      </c>
      <c r="V43" s="14">
        <f t="shared" si="34"/>
        <v>0.34353921568627449</v>
      </c>
      <c r="W43" s="14">
        <f t="shared" si="35"/>
        <v>0.26327941176470587</v>
      </c>
      <c r="X43" s="14">
        <f t="shared" si="36"/>
        <v>0.22063725490196079</v>
      </c>
      <c r="Y43" s="14">
        <f t="shared" si="37"/>
        <v>0.14059313725490197</v>
      </c>
      <c r="Z43">
        <f t="array" ref="Z43">SUM(Data!BM$2:BM$367*(--(Data!$A$2:$A$367=DATE(Processing!$C$1,$AE43,1))))</f>
        <v>204000</v>
      </c>
      <c r="AA43">
        <f t="array" ref="AA43">SUM(Data!BI$2:BI$367*(--(Data!$A$2:$A$367=DATE(Processing!$C$1,$AE43,1))))</f>
        <v>70082</v>
      </c>
      <c r="AB43">
        <f t="array" ref="AB43">SUM(Data!BJ$2:BJ$367*(--(Data!$A$2:$A$367=DATE(Processing!$C$1,$AE43,1))))</f>
        <v>53709</v>
      </c>
      <c r="AC43">
        <f t="array" ref="AC43">SUM(Data!BK$2:BK$367*(--(Data!$A$2:$A$367=DATE(Processing!$C$1,$AE43,1))))</f>
        <v>45010</v>
      </c>
      <c r="AD43">
        <f t="array" ref="AD43">SUM(Data!BL$2:BL$367*(--(Data!$A$2:$A$367=DATE(Processing!$C$1,$AE43,1))))</f>
        <v>28681</v>
      </c>
      <c r="AE43">
        <v>11</v>
      </c>
      <c r="AF43" s="14" t="e">
        <f t="shared" si="38"/>
        <v>#N/A</v>
      </c>
      <c r="AG43">
        <f t="shared" si="26"/>
        <v>18</v>
      </c>
      <c r="AH43">
        <f t="array" ref="AH43">IF(ISNA(I43),NA(),SUM(Data!$J$2:$S$367*(--(Data!$A$2:$A$367=DATE(Processing!$C$1,Processing!$E$1,Processing!H43)))))</f>
        <v>986</v>
      </c>
      <c r="AI43">
        <f t="array" ref="AI43">IF(ISNA(I43),NA(),SUM(Data!$O$2:$S$367*(--(Data!$A$2:$A$367=DATE(Processing!$C$1,Processing!$E$1,Processing!H43)))))</f>
        <v>354</v>
      </c>
      <c r="AJ43">
        <f t="array" ref="AJ43">SUM(Data!$J$2:$S$367*(--(Data!$A$2:$A$367=DATE(Processing!$C$1,Processing!$E$1,Processing!H43))))</f>
        <v>986</v>
      </c>
      <c r="AL43">
        <f t="shared" si="27"/>
        <v>18</v>
      </c>
      <c r="AM43" cm="1">
        <f t="array" ref="AM43">IF(ISNA(I43),NA(),SUM(Data!$T$2:$AX$367*(--(Data!$A$2:$A$367=DATE(Processing!$C$1,Processing!$E$1,Processing!H43)))))</f>
        <v>796</v>
      </c>
      <c r="AN43">
        <f t="array" ref="AN43">IF(ISNA(I43),NA(),SUM(Data!$AP$2:$AX$367*(--(Data!$A$2:$A$367=DATE(Processing!$C$1,Processing!$E$1,Processing!H43)))))</f>
        <v>263</v>
      </c>
      <c r="AO43" cm="1">
        <f t="array" ref="AO43">SUM(Data!$T$2:$AX$367*(--(Data!$A$2:$A$367=DATE(Processing!$C$1,Processing!$E$1,Processing!H43))))</f>
        <v>796</v>
      </c>
    </row>
    <row r="44" spans="1:41" x14ac:dyDescent="0.25">
      <c r="A44" t="str">
        <f>B39</f>
        <v>Business</v>
      </c>
      <c r="B44" s="11">
        <f>B40+B41</f>
        <v>13488</v>
      </c>
      <c r="D44" s="16" t="s">
        <v>28</v>
      </c>
      <c r="E44" s="16" t="s">
        <v>29</v>
      </c>
      <c r="H44">
        <v>19</v>
      </c>
      <c r="I44">
        <f t="array" ref="I44">IFERROR(GETPIVOTDATA(""&amp;$N$2,Control!$A$7,""&amp;$H$25,H44)+GETPIVOTDATA(""&amp;$N$3,Control!$A$7,""&amp;$H$25,H44)+GETPIVOTDATA(""&amp;$N$4,Control!$A$7,""&amp;$H$25,H44),NA())</f>
        <v>983</v>
      </c>
      <c r="J44">
        <f t="array" ref="J44">IFERROR(GETPIVOTDATA(""&amp;$N$5,Control!$A$7,""&amp;$H$25,H44)+GETPIVOTDATA(""&amp;$N$6,Control!$A$7,""&amp;$H$25,H44)+GETPIVOTDATA(""&amp;$N$7,Control!$A$7,""&amp;$H$25,H44),NA())</f>
        <v>841</v>
      </c>
      <c r="K44">
        <f t="array" ref="K44">SUM(Data!$D$2:$F$367*(--(Data!$A$2:$A$367=DATE(Processing!$C$1,Processing!$E$1,Processing!H44))))</f>
        <v>983</v>
      </c>
      <c r="L44">
        <f t="shared" si="20"/>
        <v>19</v>
      </c>
      <c r="M44">
        <f t="shared" si="17"/>
        <v>19</v>
      </c>
      <c r="N44" s="11">
        <f t="array" ref="N44">IF(ISNA(I44),NA(),SUM(Data!$AY$2:$AY$367*(--(Data!$A$2:$A$367=DATE(Processing!$C$1,Processing!$E$1,Processing!H44)))))</f>
        <v>106921.42</v>
      </c>
      <c r="O44" s="11">
        <f t="array" ref="O44">INDEX(Data!$AY$2:$AY$367,MATCH(TRUE,Data!$AY$2:$AY$367&gt;0,0))</f>
        <v>117000</v>
      </c>
      <c r="P44" s="11" t="e" cm="1">
        <f t="array" ref="P44">IFERROR(IF(NOT(ISNA(I44)),NA(),SUM(Data!$AY$2:$AY$367*(--(Data!$A$2:$A$367=DATE(Processing!$C$1,Processing!$E$1,Processing!H44))))),NA())</f>
        <v>#N/A</v>
      </c>
      <c r="Q44">
        <f t="shared" si="18"/>
        <v>19</v>
      </c>
      <c r="R44" s="30">
        <f t="array" ref="R44">IF(ISNA(I44),NA(),SUM(Data!$BE$2:$BH$367*(--(Data!$A$2:$A$367=DATE(Processing!$C$1,Processing!$E$1,Processing!H44)))))</f>
        <v>59862</v>
      </c>
      <c r="S44" s="30">
        <f t="shared" si="21"/>
        <v>36058</v>
      </c>
      <c r="T44">
        <f t="array" ref="T44">ISNUMBER(Q44)*SUM(Data!$BE$2:$BH$367*(--(Data!$A$2:$A$367=DATE(Processing!$C$1,Processing!$E$1,Processing!H44))))</f>
        <v>59862</v>
      </c>
      <c r="U44" s="5" t="s">
        <v>161</v>
      </c>
      <c r="V44" s="14">
        <f t="shared" si="34"/>
        <v>0.32870869565217392</v>
      </c>
      <c r="W44" s="14">
        <f t="shared" si="35"/>
        <v>0.27478695652173912</v>
      </c>
      <c r="X44" s="14">
        <f t="shared" si="36"/>
        <v>0.24130869565217392</v>
      </c>
      <c r="Y44" s="14">
        <f t="shared" si="37"/>
        <v>0.13043478260869565</v>
      </c>
      <c r="Z44">
        <f t="array" ref="Z44">SUM(Data!BM$2:BM$367*(--(Data!$A$2:$A$367=DATE(Processing!$C$1,$AE44,1))))</f>
        <v>230000</v>
      </c>
      <c r="AA44">
        <f t="array" ref="AA44">SUM(Data!BI$2:BI$367*(--(Data!$A$2:$A$367=DATE(Processing!$C$1,$AE44,1))))</f>
        <v>75603</v>
      </c>
      <c r="AB44">
        <f t="array" ref="AB44">SUM(Data!BJ$2:BJ$367*(--(Data!$A$2:$A$367=DATE(Processing!$C$1,$AE44,1))))</f>
        <v>63201</v>
      </c>
      <c r="AC44">
        <f t="array" ref="AC44">SUM(Data!BK$2:BK$367*(--(Data!$A$2:$A$367=DATE(Processing!$C$1,$AE44,1))))</f>
        <v>55501</v>
      </c>
      <c r="AD44">
        <f t="array" ref="AD44">SUM(Data!BL$2:BL$367*(--(Data!$A$2:$A$367=DATE(Processing!$C$1,$AE44,1))))</f>
        <v>30000</v>
      </c>
      <c r="AE44">
        <v>12</v>
      </c>
      <c r="AF44" s="14" t="e">
        <f t="shared" si="38"/>
        <v>#N/A</v>
      </c>
      <c r="AG44">
        <f t="shared" si="26"/>
        <v>19</v>
      </c>
      <c r="AH44">
        <f t="array" ref="AH44">IF(ISNA(I44),NA(),SUM(Data!$J$2:$S$367*(--(Data!$A$2:$A$367=DATE(Processing!$C$1,Processing!$E$1,Processing!H44)))))</f>
        <v>983</v>
      </c>
      <c r="AI44">
        <f t="array" ref="AI44">IF(ISNA(I44),NA(),SUM(Data!$O$2:$S$367*(--(Data!$A$2:$A$367=DATE(Processing!$C$1,Processing!$E$1,Processing!H44)))))</f>
        <v>395</v>
      </c>
      <c r="AJ44">
        <f t="array" ref="AJ44">SUM(Data!$J$2:$S$367*(--(Data!$A$2:$A$367=DATE(Processing!$C$1,Processing!$E$1,Processing!H44))))</f>
        <v>983</v>
      </c>
      <c r="AL44">
        <f t="shared" si="27"/>
        <v>19</v>
      </c>
      <c r="AM44" cm="1">
        <f t="array" ref="AM44">IF(ISNA(I44),NA(),SUM(Data!$T$2:$AX$367*(--(Data!$A$2:$A$367=DATE(Processing!$C$1,Processing!$E$1,Processing!H44)))))</f>
        <v>841</v>
      </c>
      <c r="AN44">
        <f t="array" ref="AN44">IF(ISNA(I44),NA(),SUM(Data!$AP$2:$AX$367*(--(Data!$A$2:$A$367=DATE(Processing!$C$1,Processing!$E$1,Processing!H44)))))</f>
        <v>286</v>
      </c>
      <c r="AO44" cm="1">
        <f t="array" ref="AO44">SUM(Data!$T$2:$AX$367*(--(Data!$A$2:$A$367=DATE(Processing!$C$1,Processing!$E$1,Processing!H44))))</f>
        <v>841</v>
      </c>
    </row>
    <row r="45" spans="1:41" x14ac:dyDescent="0.25">
      <c r="A45" t="str">
        <f>C39</f>
        <v>Securities</v>
      </c>
      <c r="B45" s="11">
        <f>C40+C41</f>
        <v>6274</v>
      </c>
      <c r="D45" s="6">
        <f>G40/(G40+G41)</f>
        <v>0.57422062734292401</v>
      </c>
      <c r="E45" s="6">
        <f>1-D45</f>
        <v>0.42577937265707599</v>
      </c>
      <c r="H45">
        <v>20</v>
      </c>
      <c r="I45">
        <f t="array" ref="I45">IFERROR(GETPIVOTDATA(""&amp;$N$2,Control!$A$7,""&amp;$H$25,H45)+GETPIVOTDATA(""&amp;$N$3,Control!$A$7,""&amp;$H$25,H45)+GETPIVOTDATA(""&amp;$N$4,Control!$A$7,""&amp;$H$25,H45),NA())</f>
        <v>985</v>
      </c>
      <c r="J45">
        <f t="array" ref="J45">IFERROR(GETPIVOTDATA(""&amp;$N$5,Control!$A$7,""&amp;$H$25,H45)+GETPIVOTDATA(""&amp;$N$6,Control!$A$7,""&amp;$H$25,H45)+GETPIVOTDATA(""&amp;$N$7,Control!$A$7,""&amp;$H$25,H45),NA())</f>
        <v>874</v>
      </c>
      <c r="K45">
        <f t="array" ref="K45">SUM(Data!$D$2:$F$367*(--(Data!$A$2:$A$367=DATE(Processing!$C$1,Processing!$E$1,Processing!H45))))</f>
        <v>985</v>
      </c>
      <c r="L45">
        <f t="shared" si="20"/>
        <v>20</v>
      </c>
      <c r="M45">
        <f t="shared" si="17"/>
        <v>20</v>
      </c>
      <c r="N45" s="11">
        <f t="array" ref="N45">IF(ISNA(I45),NA(),SUM(Data!$AY$2:$AY$367*(--(Data!$A$2:$A$367=DATE(Processing!$C$1,Processing!$E$1,Processing!H45)))))</f>
        <v>103518.88</v>
      </c>
      <c r="O45" s="11">
        <f t="array" ref="O45">INDEX(Data!$AY$2:$AY$367,MATCH(TRUE,Data!$AY$2:$AY$367&gt;0,0))</f>
        <v>117000</v>
      </c>
      <c r="P45" s="11" t="e" cm="1">
        <f t="array" ref="P45">IFERROR(IF(NOT(ISNA(I45)),NA(),SUM(Data!$AY$2:$AY$367*(--(Data!$A$2:$A$367=DATE(Processing!$C$1,Processing!$E$1,Processing!H45))))),NA())</f>
        <v>#N/A</v>
      </c>
      <c r="Q45">
        <f t="shared" si="18"/>
        <v>20</v>
      </c>
      <c r="R45" s="30">
        <f t="array" ref="R45">IF(ISNA(I45),NA(),SUM(Data!$BE$2:$BH$367*(--(Data!$A$2:$A$367=DATE(Processing!$C$1,Processing!$E$1,Processing!H45)))))</f>
        <v>59862</v>
      </c>
      <c r="S45" s="30">
        <f t="shared" si="21"/>
        <v>36058</v>
      </c>
      <c r="T45">
        <f t="array" ref="T45">ISNUMBER(Q45)*SUM(Data!$BE$2:$BH$367*(--(Data!$A$2:$A$367=DATE(Processing!$C$1,Processing!$E$1,Processing!H45))))</f>
        <v>59862</v>
      </c>
      <c r="AG45">
        <f t="shared" si="23"/>
        <v>20</v>
      </c>
      <c r="AH45">
        <f t="array" ref="AH45">IF(ISNA(I45),NA(),SUM(Data!$J$2:$S$367*(--(Data!$A$2:$A$367=DATE(Processing!$C$1,Processing!$E$1,Processing!H45)))))</f>
        <v>985</v>
      </c>
      <c r="AI45">
        <f t="array" ref="AI45">IF(ISNA(I45),NA(),SUM(Data!$O$2:$S$367*(--(Data!$A$2:$A$367=DATE(Processing!$C$1,Processing!$E$1,Processing!H45)))))</f>
        <v>359</v>
      </c>
      <c r="AJ45">
        <f t="array" ref="AJ45">SUM(Data!$J$2:$S$367*(--(Data!$A$2:$A$367=DATE(Processing!$C$1,Processing!$E$1,Processing!H45))))</f>
        <v>985</v>
      </c>
      <c r="AL45">
        <f t="shared" si="24"/>
        <v>20</v>
      </c>
      <c r="AM45" cm="1">
        <f t="array" ref="AM45">IF(ISNA(I45),NA(),SUM(Data!$T$2:$AX$367*(--(Data!$A$2:$A$367=DATE(Processing!$C$1,Processing!$E$1,Processing!H45)))))</f>
        <v>874</v>
      </c>
      <c r="AN45">
        <f t="array" ref="AN45">IF(ISNA(I45),NA(),SUM(Data!$AP$2:$AX$367*(--(Data!$A$2:$A$367=DATE(Processing!$C$1,Processing!$E$1,Processing!H45)))))</f>
        <v>255</v>
      </c>
      <c r="AO45" cm="1">
        <f t="array" ref="AO45">SUM(Data!$T$2:$AX$367*(--(Data!$A$2:$A$367=DATE(Processing!$C$1,Processing!$E$1,Processing!H45))))</f>
        <v>874</v>
      </c>
    </row>
    <row r="46" spans="1:41" x14ac:dyDescent="0.25">
      <c r="A46" t="str">
        <f>D39</f>
        <v>Gold</v>
      </c>
      <c r="B46" s="11">
        <f>D40+D41</f>
        <v>3187</v>
      </c>
      <c r="H46">
        <v>21</v>
      </c>
      <c r="I46">
        <f t="array" ref="I46">IFERROR(GETPIVOTDATA(""&amp;$N$2,Control!$A$7,""&amp;$H$25,H46)+GETPIVOTDATA(""&amp;$N$3,Control!$A$7,""&amp;$H$25,H46)+GETPIVOTDATA(""&amp;$N$4,Control!$A$7,""&amp;$H$25,H46),NA())</f>
        <v>998</v>
      </c>
      <c r="J46">
        <f t="array" ref="J46">IFERROR(GETPIVOTDATA(""&amp;$N$5,Control!$A$7,""&amp;$H$25,H46)+GETPIVOTDATA(""&amp;$N$6,Control!$A$7,""&amp;$H$25,H46)+GETPIVOTDATA(""&amp;$N$7,Control!$A$7,""&amp;$H$25,H46),NA())</f>
        <v>902</v>
      </c>
      <c r="K46">
        <f t="array" ref="K46">SUM(Data!$D$2:$F$367*(--(Data!$A$2:$A$367=DATE(Processing!$C$1,Processing!$E$1,Processing!H46))))</f>
        <v>998</v>
      </c>
      <c r="L46">
        <f t="shared" si="20"/>
        <v>21</v>
      </c>
      <c r="M46">
        <f t="shared" si="17"/>
        <v>21</v>
      </c>
      <c r="N46" s="11">
        <f t="array" ref="N46">IF(ISNA(I46),NA(),SUM(Data!$AY$2:$AY$367*(--(Data!$A$2:$A$367=DATE(Processing!$C$1,Processing!$E$1,Processing!H46)))))</f>
        <v>100306.4</v>
      </c>
      <c r="O46" s="11">
        <f t="array" ref="O46">INDEX(Data!$AY$2:$AY$367,MATCH(TRUE,Data!$AY$2:$AY$367&gt;0,0))</f>
        <v>117000</v>
      </c>
      <c r="P46" s="11" t="e" cm="1">
        <f t="array" ref="P46">IFERROR(IF(NOT(ISNA(I46)),NA(),SUM(Data!$AY$2:$AY$367*(--(Data!$A$2:$A$367=DATE(Processing!$C$1,Processing!$E$1,Processing!H46))))),NA())</f>
        <v>#N/A</v>
      </c>
      <c r="Q46">
        <f t="shared" si="18"/>
        <v>21</v>
      </c>
      <c r="R46" s="30">
        <f t="array" ref="R46">IF(ISNA(I46),NA(),SUM(Data!$BE$2:$BH$367*(--(Data!$A$2:$A$367=DATE(Processing!$C$1,Processing!$E$1,Processing!H46)))))</f>
        <v>59862</v>
      </c>
      <c r="S46" s="30">
        <f t="shared" si="21"/>
        <v>36058</v>
      </c>
      <c r="T46">
        <f t="array" ref="T46">ISNUMBER(Q46)*SUM(Data!$BE$2:$BH$367*(--(Data!$A$2:$A$367=DATE(Processing!$C$1,Processing!$E$1,Processing!H46))))</f>
        <v>59862</v>
      </c>
      <c r="V46" s="11">
        <v>13409</v>
      </c>
      <c r="W46" s="11">
        <v>4153</v>
      </c>
      <c r="X46" s="11">
        <v>3743</v>
      </c>
      <c r="Y46" s="11">
        <v>487</v>
      </c>
      <c r="Z46" s="11">
        <f>SUM(V46:Y46)</f>
        <v>21792</v>
      </c>
      <c r="AA46" s="11">
        <f t="shared" ref="AA46:AA57" si="39">Z46/Z33</f>
        <v>0.75144827586206897</v>
      </c>
      <c r="AB46">
        <f>Z46/AA46</f>
        <v>29000</v>
      </c>
      <c r="AG46">
        <f t="shared" si="23"/>
        <v>21</v>
      </c>
      <c r="AH46">
        <f t="array" ref="AH46">IF(ISNA(I46),NA(),SUM(Data!$J$2:$S$367*(--(Data!$A$2:$A$367=DATE(Processing!$C$1,Processing!$E$1,Processing!H46)))))</f>
        <v>998</v>
      </c>
      <c r="AI46">
        <f t="array" ref="AI46">IF(ISNA(I46),NA(),SUM(Data!$O$2:$S$367*(--(Data!$A$2:$A$367=DATE(Processing!$C$1,Processing!$E$1,Processing!H46)))))</f>
        <v>432</v>
      </c>
      <c r="AJ46">
        <f t="array" ref="AJ46">SUM(Data!$J$2:$S$367*(--(Data!$A$2:$A$367=DATE(Processing!$C$1,Processing!$E$1,Processing!H46))))</f>
        <v>998</v>
      </c>
      <c r="AL46">
        <f t="shared" si="24"/>
        <v>21</v>
      </c>
      <c r="AM46" cm="1">
        <f t="array" ref="AM46">IF(ISNA(I46),NA(),SUM(Data!$T$2:$AX$367*(--(Data!$A$2:$A$367=DATE(Processing!$C$1,Processing!$E$1,Processing!H46)))))</f>
        <v>902</v>
      </c>
      <c r="AN46">
        <f t="array" ref="AN46">IF(ISNA(I46),NA(),SUM(Data!$AP$2:$AX$367*(--(Data!$A$2:$A$367=DATE(Processing!$C$1,Processing!$E$1,Processing!H46)))))</f>
        <v>218</v>
      </c>
      <c r="AO46" cm="1">
        <f t="array" ref="AO46">SUM(Data!$T$2:$AX$367*(--(Data!$A$2:$A$367=DATE(Processing!$C$1,Processing!$E$1,Processing!H46))))</f>
        <v>902</v>
      </c>
    </row>
    <row r="47" spans="1:41" x14ac:dyDescent="0.25">
      <c r="A47" t="str">
        <f>E39</f>
        <v>Real estate</v>
      </c>
      <c r="B47" s="11">
        <f>E40+E41</f>
        <v>3406</v>
      </c>
      <c r="H47">
        <v>22</v>
      </c>
      <c r="I47">
        <f t="array" ref="I47">IFERROR(GETPIVOTDATA(""&amp;$N$2,Control!$A$7,""&amp;$H$25,H47)+GETPIVOTDATA(""&amp;$N$3,Control!$A$7,""&amp;$H$25,H47)+GETPIVOTDATA(""&amp;$N$4,Control!$A$7,""&amp;$H$25,H47),NA())</f>
        <v>1032</v>
      </c>
      <c r="J47">
        <f t="array" ref="J47">IFERROR(GETPIVOTDATA(""&amp;$N$5,Control!$A$7,""&amp;$H$25,H47)+GETPIVOTDATA(""&amp;$N$6,Control!$A$7,""&amp;$H$25,H47)+GETPIVOTDATA(""&amp;$N$7,Control!$A$7,""&amp;$H$25,H47),NA())</f>
        <v>910</v>
      </c>
      <c r="K47">
        <f t="array" ref="K47">SUM(Data!$D$2:$F$367*(--(Data!$A$2:$A$367=DATE(Processing!$C$1,Processing!$E$1,Processing!H47))))</f>
        <v>1032</v>
      </c>
      <c r="L47">
        <f t="shared" si="20"/>
        <v>22</v>
      </c>
      <c r="M47">
        <f t="shared" si="17"/>
        <v>22</v>
      </c>
      <c r="N47" s="11">
        <f t="array" ref="N47">IF(ISNA(I47),NA(),SUM(Data!$AY$2:$AY$367*(--(Data!$A$2:$A$367=DATE(Processing!$C$1,Processing!$E$1,Processing!H47)))))</f>
        <v>97147.53</v>
      </c>
      <c r="O47" s="11">
        <f t="array" ref="O47">INDEX(Data!$AY$2:$AY$367,MATCH(TRUE,Data!$AY$2:$AY$367&gt;0,0))</f>
        <v>117000</v>
      </c>
      <c r="P47" s="11" t="e" cm="1">
        <f t="array" ref="P47">IFERROR(IF(NOT(ISNA(I47)),NA(),SUM(Data!$AY$2:$AY$367*(--(Data!$A$2:$A$367=DATE(Processing!$C$1,Processing!$E$1,Processing!H47))))),NA())</f>
        <v>#N/A</v>
      </c>
      <c r="Q47">
        <f t="shared" si="18"/>
        <v>22</v>
      </c>
      <c r="R47" s="30">
        <f t="array" ref="R47">IF(ISNA(I47),NA(),SUM(Data!$BE$2:$BH$367*(--(Data!$A$2:$A$367=DATE(Processing!$C$1,Processing!$E$1,Processing!H47)))))</f>
        <v>59862</v>
      </c>
      <c r="S47" s="30">
        <f t="shared" si="21"/>
        <v>36058</v>
      </c>
      <c r="T47">
        <f t="array" ref="T47">ISNUMBER(Q47)*SUM(Data!$BE$2:$BH$367*(--(Data!$A$2:$A$367=DATE(Processing!$C$1,Processing!$E$1,Processing!H47))))</f>
        <v>59862</v>
      </c>
      <c r="V47" s="11">
        <v>15546</v>
      </c>
      <c r="W47" s="11">
        <v>6648</v>
      </c>
      <c r="X47" s="11">
        <v>5071</v>
      </c>
      <c r="Y47" s="11">
        <v>1132</v>
      </c>
      <c r="Z47" s="11">
        <f t="shared" ref="Z47:Z57" si="40">SUM(V47:Y47)</f>
        <v>28397</v>
      </c>
      <c r="AA47" s="11">
        <f t="shared" si="39"/>
        <v>0.7472894736842105</v>
      </c>
      <c r="AB47">
        <f t="shared" ref="AB47:AB57" si="41">Z47/AA47</f>
        <v>38000</v>
      </c>
      <c r="AG47">
        <f t="shared" si="23"/>
        <v>22</v>
      </c>
      <c r="AH47">
        <f t="array" ref="AH47">IF(ISNA(I47),NA(),SUM(Data!$J$2:$S$367*(--(Data!$A$2:$A$367=DATE(Processing!$C$1,Processing!$E$1,Processing!H47)))))</f>
        <v>1032</v>
      </c>
      <c r="AI47">
        <f t="array" ref="AI47">IF(ISNA(I47),NA(),SUM(Data!$O$2:$S$367*(--(Data!$A$2:$A$367=DATE(Processing!$C$1,Processing!$E$1,Processing!H47)))))</f>
        <v>434</v>
      </c>
      <c r="AJ47">
        <f t="array" ref="AJ47">SUM(Data!$J$2:$S$367*(--(Data!$A$2:$A$367=DATE(Processing!$C$1,Processing!$E$1,Processing!H47))))</f>
        <v>1032</v>
      </c>
      <c r="AL47">
        <f t="shared" si="24"/>
        <v>22</v>
      </c>
      <c r="AM47" cm="1">
        <f t="array" ref="AM47">IF(ISNA(I47),NA(),SUM(Data!$T$2:$AX$367*(--(Data!$A$2:$A$367=DATE(Processing!$C$1,Processing!$E$1,Processing!H47)))))</f>
        <v>910</v>
      </c>
      <c r="AN47">
        <f t="array" ref="AN47">IF(ISNA(I47),NA(),SUM(Data!$AP$2:$AX$367*(--(Data!$A$2:$A$367=DATE(Processing!$C$1,Processing!$E$1,Processing!H47)))))</f>
        <v>324</v>
      </c>
      <c r="AO47" cm="1">
        <f t="array" ref="AO47">SUM(Data!$T$2:$AX$367*(--(Data!$A$2:$A$367=DATE(Processing!$C$1,Processing!$E$1,Processing!H47))))</f>
        <v>910</v>
      </c>
    </row>
    <row r="48" spans="1:41" x14ac:dyDescent="0.25">
      <c r="A48" t="str">
        <f>F39</f>
        <v>Cryptocurrency</v>
      </c>
      <c r="B48" s="11">
        <f>F40+F41</f>
        <v>4856</v>
      </c>
      <c r="H48">
        <v>23</v>
      </c>
      <c r="I48">
        <f t="array" ref="I48">IFERROR(GETPIVOTDATA(""&amp;$N$2,Control!$A$7,""&amp;$H$25,H48)+GETPIVOTDATA(""&amp;$N$3,Control!$A$7,""&amp;$H$25,H48)+GETPIVOTDATA(""&amp;$N$4,Control!$A$7,""&amp;$H$25,H48),NA())</f>
        <v>1047</v>
      </c>
      <c r="J48">
        <f t="array" ref="J48">IFERROR(GETPIVOTDATA(""&amp;$N$5,Control!$A$7,""&amp;$H$25,H48)+GETPIVOTDATA(""&amp;$N$6,Control!$A$7,""&amp;$H$25,H48)+GETPIVOTDATA(""&amp;$N$7,Control!$A$7,""&amp;$H$25,H48),NA())</f>
        <v>912</v>
      </c>
      <c r="K48">
        <f t="array" ref="K48">SUM(Data!$D$2:$F$367*(--(Data!$A$2:$A$367=DATE(Processing!$C$1,Processing!$E$1,Processing!H48))))</f>
        <v>1047</v>
      </c>
      <c r="L48">
        <f t="shared" si="20"/>
        <v>23</v>
      </c>
      <c r="M48">
        <f t="shared" si="17"/>
        <v>23</v>
      </c>
      <c r="N48" s="11">
        <f t="array" ref="N48">IF(ISNA(I48),NA(),SUM(Data!$AY$2:$AY$367*(--(Data!$A$2:$A$367=DATE(Processing!$C$1,Processing!$E$1,Processing!H48)))))</f>
        <v>94622.43</v>
      </c>
      <c r="O48" s="11">
        <f t="array" ref="O48">INDEX(Data!$AY$2:$AY$367,MATCH(TRUE,Data!$AY$2:$AY$367&gt;0,0))</f>
        <v>117000</v>
      </c>
      <c r="P48" s="11" t="e" cm="1">
        <f t="array" ref="P48">IFERROR(IF(NOT(ISNA(I48)),NA(),SUM(Data!$AY$2:$AY$367*(--(Data!$A$2:$A$367=DATE(Processing!$C$1,Processing!$E$1,Processing!H48))))),NA())</f>
        <v>#N/A</v>
      </c>
      <c r="Q48">
        <f t="shared" si="18"/>
        <v>23</v>
      </c>
      <c r="R48" s="30">
        <f t="array" ref="R48">IF(ISNA(I48),NA(),SUM(Data!$BE$2:$BH$367*(--(Data!$A$2:$A$367=DATE(Processing!$C$1,Processing!$E$1,Processing!H48)))))</f>
        <v>69253</v>
      </c>
      <c r="S48" s="30">
        <f t="shared" si="21"/>
        <v>36058</v>
      </c>
      <c r="T48">
        <f t="array" ref="T48">ISNUMBER(Q48)*SUM(Data!$BE$2:$BH$367*(--(Data!$A$2:$A$367=DATE(Processing!$C$1,Processing!$E$1,Processing!H48))))</f>
        <v>69253</v>
      </c>
      <c r="V48" s="11">
        <v>25279</v>
      </c>
      <c r="W48" s="11">
        <v>8272</v>
      </c>
      <c r="X48" s="11">
        <v>6286.2</v>
      </c>
      <c r="Y48" s="11">
        <v>1857</v>
      </c>
      <c r="Z48" s="11">
        <f t="shared" si="40"/>
        <v>41694.199999999997</v>
      </c>
      <c r="AA48" s="11">
        <f t="shared" si="39"/>
        <v>0.85090204081632648</v>
      </c>
      <c r="AB48">
        <f t="shared" si="41"/>
        <v>49000</v>
      </c>
      <c r="AD48">
        <v>25168</v>
      </c>
      <c r="AG48">
        <f t="shared" si="23"/>
        <v>23</v>
      </c>
      <c r="AH48">
        <f t="array" ref="AH48">IF(ISNA(I48),NA(),SUM(Data!$J$2:$S$367*(--(Data!$A$2:$A$367=DATE(Processing!$C$1,Processing!$E$1,Processing!H48)))))</f>
        <v>1047</v>
      </c>
      <c r="AI48">
        <f t="array" ref="AI48">IF(ISNA(I48),NA(),SUM(Data!$O$2:$S$367*(--(Data!$A$2:$A$367=DATE(Processing!$C$1,Processing!$E$1,Processing!H48)))))</f>
        <v>466</v>
      </c>
      <c r="AJ48">
        <f t="array" ref="AJ48">SUM(Data!$J$2:$S$367*(--(Data!$A$2:$A$367=DATE(Processing!$C$1,Processing!$E$1,Processing!H48))))</f>
        <v>1047</v>
      </c>
      <c r="AL48">
        <f t="shared" si="24"/>
        <v>23</v>
      </c>
      <c r="AM48" cm="1">
        <f t="array" ref="AM48">IF(ISNA(I48),NA(),SUM(Data!$T$2:$AX$367*(--(Data!$A$2:$A$367=DATE(Processing!$C$1,Processing!$E$1,Processing!H48)))))</f>
        <v>912</v>
      </c>
      <c r="AN48">
        <f t="array" ref="AN48">IF(ISNA(I48),NA(),SUM(Data!$AP$2:$AX$367*(--(Data!$A$2:$A$367=DATE(Processing!$C$1,Processing!$E$1,Processing!H48)))))</f>
        <v>335</v>
      </c>
      <c r="AO48" cm="1">
        <f t="array" ref="AO48">SUM(Data!$T$2:$AX$367*(--(Data!$A$2:$A$367=DATE(Processing!$C$1,Processing!$E$1,Processing!H48))))</f>
        <v>912</v>
      </c>
    </row>
    <row r="49" spans="1:41" x14ac:dyDescent="0.25">
      <c r="H49">
        <v>24</v>
      </c>
      <c r="I49">
        <f t="array" ref="I49">IFERROR(GETPIVOTDATA(""&amp;$N$2,Control!$A$7,""&amp;$H$25,H49)+GETPIVOTDATA(""&amp;$N$3,Control!$A$7,""&amp;$H$25,H49)+GETPIVOTDATA(""&amp;$N$4,Control!$A$7,""&amp;$H$25,H49),NA())</f>
        <v>1051</v>
      </c>
      <c r="J49">
        <f t="array" ref="J49">IFERROR(GETPIVOTDATA(""&amp;$N$5,Control!$A$7,""&amp;$H$25,H49)+GETPIVOTDATA(""&amp;$N$6,Control!$A$7,""&amp;$H$25,H49)+GETPIVOTDATA(""&amp;$N$7,Control!$A$7,""&amp;$H$25,H49),NA())</f>
        <v>912</v>
      </c>
      <c r="K49">
        <f t="array" ref="K49">SUM(Data!$D$2:$F$367*(--(Data!$A$2:$A$367=DATE(Processing!$C$1,Processing!$E$1,Processing!H49))))</f>
        <v>1051</v>
      </c>
      <c r="L49">
        <f t="shared" si="20"/>
        <v>24</v>
      </c>
      <c r="M49">
        <f t="shared" si="17"/>
        <v>24</v>
      </c>
      <c r="N49" s="11">
        <f t="array" ref="N49">IF(ISNA(I49),NA(),SUM(Data!$AY$2:$AY$367*(--(Data!$A$2:$A$367=DATE(Processing!$C$1,Processing!$E$1,Processing!H49)))))</f>
        <v>92322.58</v>
      </c>
      <c r="O49" s="11">
        <f t="array" ref="O49">INDEX(Data!$AY$2:$AY$367,MATCH(TRUE,Data!$AY$2:$AY$367&gt;0,0))</f>
        <v>117000</v>
      </c>
      <c r="P49" s="11" t="e" cm="1">
        <f t="array" ref="P49">IFERROR(IF(NOT(ISNA(I49)),NA(),SUM(Data!$AY$2:$AY$367*(--(Data!$A$2:$A$367=DATE(Processing!$C$1,Processing!$E$1,Processing!H49))))),NA())</f>
        <v>#N/A</v>
      </c>
      <c r="Q49">
        <f t="shared" si="18"/>
        <v>24</v>
      </c>
      <c r="R49" s="30">
        <f t="array" ref="R49">IF(ISNA(I49),NA(),SUM(Data!$BE$2:$BH$367*(--(Data!$A$2:$A$367=DATE(Processing!$C$1,Processing!$E$1,Processing!H49)))))</f>
        <v>66942</v>
      </c>
      <c r="S49" s="30">
        <f t="shared" si="21"/>
        <v>36058</v>
      </c>
      <c r="T49">
        <f t="array" ref="T49">ISNUMBER(Q49)*SUM(Data!$BE$2:$BH$367*(--(Data!$A$2:$A$367=DATE(Processing!$C$1,Processing!$E$1,Processing!H49))))</f>
        <v>66942</v>
      </c>
      <c r="V49" s="11">
        <v>35398</v>
      </c>
      <c r="W49" s="11">
        <v>12892</v>
      </c>
      <c r="X49" s="11">
        <v>7144</v>
      </c>
      <c r="Y49" s="11">
        <v>1345</v>
      </c>
      <c r="Z49" s="11">
        <f t="shared" si="40"/>
        <v>56779</v>
      </c>
      <c r="AA49" s="11">
        <f t="shared" si="39"/>
        <v>0.78859722222222217</v>
      </c>
      <c r="AB49">
        <f t="shared" si="41"/>
        <v>72000</v>
      </c>
      <c r="AG49">
        <f t="shared" si="23"/>
        <v>24</v>
      </c>
      <c r="AH49">
        <f t="array" ref="AH49">IF(ISNA(I49),NA(),SUM(Data!$J$2:$S$367*(--(Data!$A$2:$A$367=DATE(Processing!$C$1,Processing!$E$1,Processing!H49)))))</f>
        <v>1051</v>
      </c>
      <c r="AI49">
        <f t="array" ref="AI49">IF(ISNA(I49),NA(),SUM(Data!$O$2:$S$367*(--(Data!$A$2:$A$367=DATE(Processing!$C$1,Processing!$E$1,Processing!H49)))))</f>
        <v>539</v>
      </c>
      <c r="AJ49">
        <f t="array" ref="AJ49">SUM(Data!$J$2:$S$367*(--(Data!$A$2:$A$367=DATE(Processing!$C$1,Processing!$E$1,Processing!H49))))</f>
        <v>1051</v>
      </c>
      <c r="AL49">
        <f t="shared" si="24"/>
        <v>24</v>
      </c>
      <c r="AM49" cm="1">
        <f t="array" ref="AM49">IF(ISNA(I49),NA(),SUM(Data!$T$2:$AX$367*(--(Data!$A$2:$A$367=DATE(Processing!$C$1,Processing!$E$1,Processing!H49)))))</f>
        <v>912</v>
      </c>
      <c r="AN49">
        <f t="array" ref="AN49">IF(ISNA(I49),NA(),SUM(Data!$AP$2:$AX$367*(--(Data!$A$2:$A$367=DATE(Processing!$C$1,Processing!$E$1,Processing!H49)))))</f>
        <v>225</v>
      </c>
      <c r="AO49" cm="1">
        <f t="array" ref="AO49">SUM(Data!$T$2:$AX$367*(--(Data!$A$2:$A$367=DATE(Processing!$C$1,Processing!$E$1,Processing!H49))))</f>
        <v>912</v>
      </c>
    </row>
    <row r="50" spans="1:41" x14ac:dyDescent="0.25">
      <c r="H50">
        <v>25</v>
      </c>
      <c r="I50">
        <f t="array" ref="I50">IFERROR(GETPIVOTDATA(""&amp;$N$2,Control!$A$7,""&amp;$H$25,H50)+GETPIVOTDATA(""&amp;$N$3,Control!$A$7,""&amp;$H$25,H50)+GETPIVOTDATA(""&amp;$N$4,Control!$A$7,""&amp;$H$25,H50),NA())</f>
        <v>1051</v>
      </c>
      <c r="J50">
        <f t="array" ref="J50">IFERROR(GETPIVOTDATA(""&amp;$N$5,Control!$A$7,""&amp;$H$25,H50)+GETPIVOTDATA(""&amp;$N$6,Control!$A$7,""&amp;$H$25,H50)+GETPIVOTDATA(""&amp;$N$7,Control!$A$7,""&amp;$H$25,H50),NA())</f>
        <v>905</v>
      </c>
      <c r="K50">
        <f t="array" ref="K50">SUM(Data!$D$2:$F$367*(--(Data!$A$2:$A$367=DATE(Processing!$C$1,Processing!$E$1,Processing!H50))))</f>
        <v>1051</v>
      </c>
      <c r="L50">
        <f t="shared" si="20"/>
        <v>25</v>
      </c>
      <c r="M50">
        <f t="shared" si="17"/>
        <v>25</v>
      </c>
      <c r="N50" s="11">
        <f t="array" ref="N50">IF(ISNA(I50),NA(),SUM(Data!$AY$2:$AY$367*(--(Data!$A$2:$A$367=DATE(Processing!$C$1,Processing!$E$1,Processing!H50)))))</f>
        <v>90855.14</v>
      </c>
      <c r="O50" s="11">
        <f t="array" ref="O50">INDEX(Data!$AY$2:$AY$367,MATCH(TRUE,Data!$AY$2:$AY$367&gt;0,0))</f>
        <v>117000</v>
      </c>
      <c r="P50" s="11" t="e" cm="1">
        <f t="array" ref="P50">IFERROR(IF(NOT(ISNA(I50)),NA(),SUM(Data!$AY$2:$AY$367*(--(Data!$A$2:$A$367=DATE(Processing!$C$1,Processing!$E$1,Processing!H50))))),NA())</f>
        <v>#N/A</v>
      </c>
      <c r="Q50">
        <f t="shared" si="18"/>
        <v>25</v>
      </c>
      <c r="R50" s="30">
        <f t="array" ref="R50">IF(ISNA(I50),NA(),SUM(Data!$BE$2:$BH$367*(--(Data!$A$2:$A$367=DATE(Processing!$C$1,Processing!$E$1,Processing!H50)))))</f>
        <v>66942</v>
      </c>
      <c r="S50" s="30">
        <f t="shared" si="21"/>
        <v>36058</v>
      </c>
      <c r="T50">
        <f t="array" ref="T50">ISNUMBER(Q50)*SUM(Data!$BE$2:$BH$367*(--(Data!$A$2:$A$367=DATE(Processing!$C$1,Processing!$E$1,Processing!H50))))</f>
        <v>66942</v>
      </c>
      <c r="V50" s="11">
        <v>42350.000000000022</v>
      </c>
      <c r="W50" s="11">
        <v>24624.6</v>
      </c>
      <c r="X50" s="11">
        <v>9286.2000000000007</v>
      </c>
      <c r="Y50" s="11">
        <v>2340.8000000000011</v>
      </c>
      <c r="Z50" s="11">
        <f t="shared" si="40"/>
        <v>78601.60000000002</v>
      </c>
      <c r="AA50" s="11">
        <f t="shared" si="39"/>
        <v>0.74152452830188698</v>
      </c>
      <c r="AB50">
        <f t="shared" si="41"/>
        <v>106000</v>
      </c>
      <c r="AD50">
        <v>11977</v>
      </c>
      <c r="AG50">
        <f t="shared" si="23"/>
        <v>25</v>
      </c>
      <c r="AH50">
        <f t="array" ref="AH50">IF(ISNA(I50),NA(),SUM(Data!$J$2:$S$367*(--(Data!$A$2:$A$367=DATE(Processing!$C$1,Processing!$E$1,Processing!H50)))))</f>
        <v>1051</v>
      </c>
      <c r="AI50">
        <f t="array" ref="AI50">IF(ISNA(I50),NA(),SUM(Data!$O$2:$S$367*(--(Data!$A$2:$A$367=DATE(Processing!$C$1,Processing!$E$1,Processing!H50)))))</f>
        <v>408</v>
      </c>
      <c r="AJ50">
        <f t="array" ref="AJ50">SUM(Data!$J$2:$S$367*(--(Data!$A$2:$A$367=DATE(Processing!$C$1,Processing!$E$1,Processing!H50))))</f>
        <v>1051</v>
      </c>
      <c r="AL50">
        <f t="shared" si="24"/>
        <v>25</v>
      </c>
      <c r="AM50" cm="1">
        <f t="array" ref="AM50">IF(ISNA(I50),NA(),SUM(Data!$T$2:$AX$367*(--(Data!$A$2:$A$367=DATE(Processing!$C$1,Processing!$E$1,Processing!H50)))))</f>
        <v>905</v>
      </c>
      <c r="AN50">
        <f t="array" ref="AN50">IF(ISNA(I50),NA(),SUM(Data!$AP$2:$AX$367*(--(Data!$A$2:$A$367=DATE(Processing!$C$1,Processing!$E$1,Processing!H50)))))</f>
        <v>221</v>
      </c>
      <c r="AO50" cm="1">
        <f t="array" ref="AO50">SUM(Data!$T$2:$AX$367*(--(Data!$A$2:$A$367=DATE(Processing!$C$1,Processing!$E$1,Processing!H50))))</f>
        <v>905</v>
      </c>
    </row>
    <row r="51" spans="1:41" x14ac:dyDescent="0.25">
      <c r="A51" s="9" t="s">
        <v>99</v>
      </c>
      <c r="B51" s="9" t="s">
        <v>104</v>
      </c>
      <c r="C51" s="9" t="s">
        <v>105</v>
      </c>
      <c r="D51" s="16" t="s">
        <v>118</v>
      </c>
      <c r="E51" s="9" t="str">
        <f>A38</f>
        <v>Income</v>
      </c>
      <c r="H51">
        <v>26</v>
      </c>
      <c r="I51">
        <f t="array" ref="I51">IFERROR(GETPIVOTDATA(""&amp;$N$2,Control!$A$7,""&amp;$H$25,H51)+GETPIVOTDATA(""&amp;$N$3,Control!$A$7,""&amp;$H$25,H51)+GETPIVOTDATA(""&amp;$N$4,Control!$A$7,""&amp;$H$25,H51),NA())</f>
        <v>1039</v>
      </c>
      <c r="J51">
        <f t="array" ref="J51">IFERROR(GETPIVOTDATA(""&amp;$N$5,Control!$A$7,""&amp;$H$25,H51)+GETPIVOTDATA(""&amp;$N$6,Control!$A$7,""&amp;$H$25,H51)+GETPIVOTDATA(""&amp;$N$7,Control!$A$7,""&amp;$H$25,H51),NA())</f>
        <v>897</v>
      </c>
      <c r="K51">
        <f t="array" ref="K51">SUM(Data!$D$2:$F$367*(--(Data!$A$2:$A$367=DATE(Processing!$C$1,Processing!$E$1,Processing!H51))))</f>
        <v>1039</v>
      </c>
      <c r="L51">
        <f t="shared" si="20"/>
        <v>26</v>
      </c>
      <c r="M51">
        <f t="shared" si="17"/>
        <v>26</v>
      </c>
      <c r="N51" s="11">
        <f t="array" ref="N51">IF(ISNA(I51),NA(),SUM(Data!$AY$2:$AY$367*(--(Data!$A$2:$A$367=DATE(Processing!$C$1,Processing!$E$1,Processing!H51)))))</f>
        <v>89632.88</v>
      </c>
      <c r="O51" s="11">
        <f t="array" ref="O51">INDEX(Data!$AY$2:$AY$367,MATCH(TRUE,Data!$AY$2:$AY$367&gt;0,0))</f>
        <v>117000</v>
      </c>
      <c r="P51" s="11" t="e" cm="1">
        <f t="array" ref="P51">IFERROR(IF(NOT(ISNA(I51)),NA(),SUM(Data!$AY$2:$AY$367*(--(Data!$A$2:$A$367=DATE(Processing!$C$1,Processing!$E$1,Processing!H51))))),NA())</f>
        <v>#N/A</v>
      </c>
      <c r="Q51">
        <f t="shared" si="18"/>
        <v>26</v>
      </c>
      <c r="R51" s="30">
        <f t="array" ref="R51">IF(ISNA(I51),NA(),SUM(Data!$BE$2:$BH$367*(--(Data!$A$2:$A$367=DATE(Processing!$C$1,Processing!$E$1,Processing!H51)))))</f>
        <v>66942</v>
      </c>
      <c r="S51" s="30">
        <f t="shared" si="21"/>
        <v>36058</v>
      </c>
      <c r="T51">
        <f t="array" ref="T51">ISNUMBER(Q51)*SUM(Data!$BE$2:$BH$367*(--(Data!$A$2:$A$367=DATE(Processing!$C$1,Processing!$E$1,Processing!H51))))</f>
        <v>66942</v>
      </c>
      <c r="V51" s="11">
        <v>44252</v>
      </c>
      <c r="W51" s="11">
        <v>29143</v>
      </c>
      <c r="X51" s="11">
        <v>24054</v>
      </c>
      <c r="Y51" s="11">
        <v>5985</v>
      </c>
      <c r="Z51" s="11">
        <f>SUM(V51:Y51)</f>
        <v>103434</v>
      </c>
      <c r="AA51" s="11">
        <f t="shared" si="39"/>
        <v>0.82090476190476191</v>
      </c>
      <c r="AB51">
        <f>Z51/AA51</f>
        <v>126000</v>
      </c>
      <c r="AG51">
        <f t="shared" si="23"/>
        <v>26</v>
      </c>
      <c r="AH51">
        <f t="array" ref="AH51">IF(ISNA(I51),NA(),SUM(Data!$J$2:$S$367*(--(Data!$A$2:$A$367=DATE(Processing!$C$1,Processing!$E$1,Processing!H51)))))</f>
        <v>1039</v>
      </c>
      <c r="AI51">
        <f t="array" ref="AI51">IF(ISNA(I51),NA(),SUM(Data!$O$2:$S$367*(--(Data!$A$2:$A$367=DATE(Processing!$C$1,Processing!$E$1,Processing!H51)))))</f>
        <v>501</v>
      </c>
      <c r="AJ51">
        <f t="array" ref="AJ51">SUM(Data!$J$2:$S$367*(--(Data!$A$2:$A$367=DATE(Processing!$C$1,Processing!$E$1,Processing!H51))))</f>
        <v>1039</v>
      </c>
      <c r="AL51">
        <f t="shared" si="24"/>
        <v>26</v>
      </c>
      <c r="AM51" cm="1">
        <f t="array" ref="AM51">IF(ISNA(I51),NA(),SUM(Data!$T$2:$AX$367*(--(Data!$A$2:$A$367=DATE(Processing!$C$1,Processing!$E$1,Processing!H51)))))</f>
        <v>897</v>
      </c>
      <c r="AN51">
        <f t="array" ref="AN51">IF(ISNA(I51),NA(),SUM(Data!$AP$2:$AX$367*(--(Data!$A$2:$A$367=DATE(Processing!$C$1,Processing!$E$1,Processing!H51)))))</f>
        <v>227</v>
      </c>
      <c r="AO51" cm="1">
        <f t="array" ref="AO51">SUM(Data!$T$2:$AX$367*(--(Data!$A$2:$A$367=DATE(Processing!$C$1,Processing!$E$1,Processing!H51))))</f>
        <v>897</v>
      </c>
    </row>
    <row r="52" spans="1:41" x14ac:dyDescent="0.25">
      <c r="A52" t="str">
        <f>B44&amp;"-"&amp;B52</f>
        <v>13488-1</v>
      </c>
      <c r="B52">
        <f>COUNTIF($B$44:B44,B44)</f>
        <v>1</v>
      </c>
      <c r="C52">
        <v>1</v>
      </c>
      <c r="D52" t="str">
        <f>INDEX($A$44:$A$48,MATCH(IF(E52=E51,E52&amp;"-"&amp;COUNTIF($E$52:E52,E52),E52&amp;"-1"),$A$52:$A$56,0))</f>
        <v>Business</v>
      </c>
      <c r="E52">
        <f>LARGE($B$44:$B$48,C52)</f>
        <v>13488</v>
      </c>
      <c r="G52" t="str">
        <f>"Investments "&amp;D52</f>
        <v>Investments Business</v>
      </c>
      <c r="H52">
        <v>27</v>
      </c>
      <c r="I52">
        <f t="array" ref="I52">IFERROR(GETPIVOTDATA(""&amp;$N$2,Control!$A$7,""&amp;$H$25,H52)+GETPIVOTDATA(""&amp;$N$3,Control!$A$7,""&amp;$H$25,H52)+GETPIVOTDATA(""&amp;$N$4,Control!$A$7,""&amp;$H$25,H52),NA())</f>
        <v>1022</v>
      </c>
      <c r="J52">
        <f t="array" ref="J52">IFERROR(GETPIVOTDATA(""&amp;$N$5,Control!$A$7,""&amp;$H$25,H52)+GETPIVOTDATA(""&amp;$N$6,Control!$A$7,""&amp;$H$25,H52)+GETPIVOTDATA(""&amp;$N$7,Control!$A$7,""&amp;$H$25,H52),NA())</f>
        <v>882</v>
      </c>
      <c r="K52">
        <f t="array" ref="K52">SUM(Data!$D$2:$F$367*(--(Data!$A$2:$A$367=DATE(Processing!$C$1,Processing!$E$1,Processing!H52))))</f>
        <v>1022</v>
      </c>
      <c r="L52">
        <f t="shared" si="20"/>
        <v>27</v>
      </c>
      <c r="M52">
        <f t="shared" si="17"/>
        <v>27</v>
      </c>
      <c r="N52" s="11">
        <f t="array" ref="N52">IF(ISNA(I52),NA(),SUM(Data!$AY$2:$AY$367*(--(Data!$A$2:$A$367=DATE(Processing!$C$1,Processing!$E$1,Processing!H52)))))</f>
        <v>88936.97</v>
      </c>
      <c r="O52" s="11">
        <f t="array" ref="O52">INDEX(Data!$AY$2:$AY$367,MATCH(TRUE,Data!$AY$2:$AY$367&gt;0,0))</f>
        <v>117000</v>
      </c>
      <c r="P52" s="11" t="e" cm="1">
        <f t="array" ref="P52">IFERROR(IF(NOT(ISNA(I52)),NA(),SUM(Data!$AY$2:$AY$367*(--(Data!$A$2:$A$367=DATE(Processing!$C$1,Processing!$E$1,Processing!H52))))),NA())</f>
        <v>#N/A</v>
      </c>
      <c r="Q52">
        <f t="shared" si="18"/>
        <v>27</v>
      </c>
      <c r="R52" s="30">
        <f t="array" ref="R52">IF(ISNA(I52),NA(),SUM(Data!$BE$2:$BH$367*(--(Data!$A$2:$A$367=DATE(Processing!$C$1,Processing!$E$1,Processing!H52)))))</f>
        <v>66942</v>
      </c>
      <c r="S52" s="30">
        <f t="shared" si="21"/>
        <v>36058</v>
      </c>
      <c r="T52">
        <f t="array" ref="T52">ISNUMBER(Q52)*SUM(Data!$BE$2:$BH$367*(--(Data!$A$2:$A$367=DATE(Processing!$C$1,Processing!$E$1,Processing!H52))))</f>
        <v>66942</v>
      </c>
      <c r="V52" s="11">
        <v>47108</v>
      </c>
      <c r="W52" s="11">
        <v>32976</v>
      </c>
      <c r="X52" s="11">
        <v>28051</v>
      </c>
      <c r="Y52" s="11">
        <v>7852</v>
      </c>
      <c r="Z52" s="11">
        <f t="shared" si="40"/>
        <v>115987</v>
      </c>
      <c r="AA52" s="11">
        <f t="shared" si="39"/>
        <v>0.87208270676691735</v>
      </c>
      <c r="AB52">
        <f t="shared" si="41"/>
        <v>133000</v>
      </c>
      <c r="AG52">
        <f t="shared" si="23"/>
        <v>27</v>
      </c>
      <c r="AH52">
        <f t="array" ref="AH52">IF(ISNA(I52),NA(),SUM(Data!$J$2:$S$367*(--(Data!$A$2:$A$367=DATE(Processing!$C$1,Processing!$E$1,Processing!H52)))))</f>
        <v>1022</v>
      </c>
      <c r="AI52">
        <f t="array" ref="AI52">IF(ISNA(I52),NA(),SUM(Data!$O$2:$S$367*(--(Data!$A$2:$A$367=DATE(Processing!$C$1,Processing!$E$1,Processing!H52)))))</f>
        <v>441</v>
      </c>
      <c r="AJ52">
        <f t="array" ref="AJ52">SUM(Data!$J$2:$S$367*(--(Data!$A$2:$A$367=DATE(Processing!$C$1,Processing!$E$1,Processing!H52))))</f>
        <v>1022</v>
      </c>
      <c r="AL52">
        <f t="shared" si="24"/>
        <v>27</v>
      </c>
      <c r="AM52" cm="1">
        <f t="array" ref="AM52">IF(ISNA(I52),NA(),SUM(Data!$T$2:$AX$367*(--(Data!$A$2:$A$367=DATE(Processing!$C$1,Processing!$E$1,Processing!H52)))))</f>
        <v>882</v>
      </c>
      <c r="AN52">
        <f t="array" ref="AN52">IF(ISNA(I52),NA(),SUM(Data!$AP$2:$AX$367*(--(Data!$A$2:$A$367=DATE(Processing!$C$1,Processing!$E$1,Processing!H52)))))</f>
        <v>288</v>
      </c>
      <c r="AO52" cm="1">
        <f t="array" ref="AO52">SUM(Data!$T$2:$AX$367*(--(Data!$A$2:$A$367=DATE(Processing!$C$1,Processing!$E$1,Processing!H52))))</f>
        <v>882</v>
      </c>
    </row>
    <row r="53" spans="1:41" x14ac:dyDescent="0.25">
      <c r="A53" t="str">
        <f t="shared" ref="A53:A56" si="42">B45&amp;"-"&amp;B53</f>
        <v>6274-1</v>
      </c>
      <c r="B53">
        <f>COUNTIF($B$44:B45,B45)</f>
        <v>1</v>
      </c>
      <c r="C53">
        <v>2</v>
      </c>
      <c r="D53" t="str">
        <f>INDEX($A$44:$A$48,MATCH(IF(E53=E52,E53&amp;"-"&amp;COUNTIF($E$52:E53,E53),E53&amp;"-1"),$A$52:$A$56,0))</f>
        <v>Securities</v>
      </c>
      <c r="E53">
        <f t="shared" ref="E53:E56" si="43">LARGE($B$44:$B$48,C53)</f>
        <v>6274</v>
      </c>
      <c r="G53" t="str">
        <f t="shared" ref="G53:G56" si="44">"Investments "&amp;D53</f>
        <v>Investments Securities</v>
      </c>
      <c r="H53">
        <v>28</v>
      </c>
      <c r="I53">
        <f t="array" ref="I53">IFERROR(GETPIVOTDATA(""&amp;$N$2,Control!$A$7,""&amp;$H$25,H53)+GETPIVOTDATA(""&amp;$N$3,Control!$A$7,""&amp;$H$25,H53)+GETPIVOTDATA(""&amp;$N$4,Control!$A$7,""&amp;$H$25,H53),NA())</f>
        <v>1000</v>
      </c>
      <c r="J53">
        <f t="array" ref="J53">IFERROR(GETPIVOTDATA(""&amp;$N$5,Control!$A$7,""&amp;$H$25,H53)+GETPIVOTDATA(""&amp;$N$6,Control!$A$7,""&amp;$H$25,H53)+GETPIVOTDATA(""&amp;$N$7,Control!$A$7,""&amp;$H$25,H53),NA())</f>
        <v>863</v>
      </c>
      <c r="K53">
        <f t="array" ref="K53">SUM(Data!$D$2:$F$367*(--(Data!$A$2:$A$367=DATE(Processing!$C$1,Processing!$E$1,Processing!H53))))</f>
        <v>1000</v>
      </c>
      <c r="L53">
        <f t="shared" si="20"/>
        <v>28</v>
      </c>
      <c r="M53">
        <f t="shared" si="17"/>
        <v>28</v>
      </c>
      <c r="N53" s="11">
        <f t="array" ref="N53">IF(ISNA(I53),NA(),SUM(Data!$AY$2:$AY$367*(--(Data!$A$2:$A$367=DATE(Processing!$C$1,Processing!$E$1,Processing!H53)))))</f>
        <v>88544.83</v>
      </c>
      <c r="O53" s="11">
        <f t="array" ref="O53">INDEX(Data!$AY$2:$AY$367,MATCH(TRUE,Data!$AY$2:$AY$367&gt;0,0))</f>
        <v>117000</v>
      </c>
      <c r="P53" s="11" t="e" cm="1">
        <f t="array" ref="P53">IFERROR(IF(NOT(ISNA(I53)),NA(),SUM(Data!$AY$2:$AY$367*(--(Data!$A$2:$A$367=DATE(Processing!$C$1,Processing!$E$1,Processing!H53))))),NA())</f>
        <v>#N/A</v>
      </c>
      <c r="Q53">
        <f t="shared" si="18"/>
        <v>28</v>
      </c>
      <c r="R53" s="30">
        <f t="array" ref="R53">IF(ISNA(I53),NA(),SUM(Data!$BE$2:$BH$367*(--(Data!$A$2:$A$367=DATE(Processing!$C$1,Processing!$E$1,Processing!H53)))))</f>
        <v>66942</v>
      </c>
      <c r="S53" s="30">
        <f t="shared" si="21"/>
        <v>36058</v>
      </c>
      <c r="T53">
        <f t="array" ref="T53">ISNUMBER(Q53)*SUM(Data!$BE$2:$BH$367*(--(Data!$A$2:$A$367=DATE(Processing!$C$1,Processing!$E$1,Processing!H53))))</f>
        <v>66942</v>
      </c>
      <c r="V53" s="11">
        <v>51993</v>
      </c>
      <c r="W53" s="11">
        <v>33859</v>
      </c>
      <c r="X53" s="11">
        <v>34311</v>
      </c>
      <c r="Y53" s="11">
        <v>9942</v>
      </c>
      <c r="Z53" s="11">
        <f t="shared" si="40"/>
        <v>130105</v>
      </c>
      <c r="AA53" s="11">
        <f t="shared" si="39"/>
        <v>0.87908783783783784</v>
      </c>
      <c r="AB53">
        <f t="shared" si="41"/>
        <v>148000</v>
      </c>
      <c r="AG53">
        <f t="shared" si="23"/>
        <v>28</v>
      </c>
      <c r="AH53">
        <f t="array" ref="AH53">IF(ISNA(I53),NA(),SUM(Data!$J$2:$S$367*(--(Data!$A$2:$A$367=DATE(Processing!$C$1,Processing!$E$1,Processing!H53)))))</f>
        <v>1000</v>
      </c>
      <c r="AI53">
        <f t="array" ref="AI53">IF(ISNA(I53),NA(),SUM(Data!$O$2:$S$367*(--(Data!$A$2:$A$367=DATE(Processing!$C$1,Processing!$E$1,Processing!H53)))))</f>
        <v>388</v>
      </c>
      <c r="AJ53">
        <f t="array" ref="AJ53">SUM(Data!$J$2:$S$367*(--(Data!$A$2:$A$367=DATE(Processing!$C$1,Processing!$E$1,Processing!H53))))</f>
        <v>1000</v>
      </c>
      <c r="AL53">
        <f t="shared" si="24"/>
        <v>28</v>
      </c>
      <c r="AM53" cm="1">
        <f t="array" ref="AM53">IF(ISNA(I53),NA(),SUM(Data!$T$2:$AX$367*(--(Data!$A$2:$A$367=DATE(Processing!$C$1,Processing!$E$1,Processing!H53)))))</f>
        <v>863</v>
      </c>
      <c r="AN53">
        <f t="array" ref="AN53">IF(ISNA(I53),NA(),SUM(Data!$AP$2:$AX$367*(--(Data!$A$2:$A$367=DATE(Processing!$C$1,Processing!$E$1,Processing!H53)))))</f>
        <v>220</v>
      </c>
      <c r="AO53" cm="1">
        <f t="array" ref="AO53">SUM(Data!$T$2:$AX$367*(--(Data!$A$2:$A$367=DATE(Processing!$C$1,Processing!$E$1,Processing!H53))))</f>
        <v>863</v>
      </c>
    </row>
    <row r="54" spans="1:41" x14ac:dyDescent="0.25">
      <c r="A54" t="str">
        <f t="shared" si="42"/>
        <v>3187-1</v>
      </c>
      <c r="B54">
        <f>COUNTIF($B$44:B46,B46)</f>
        <v>1</v>
      </c>
      <c r="C54">
        <v>3</v>
      </c>
      <c r="D54" t="str">
        <f>INDEX($A$44:$A$48,MATCH(IF(E54=E53,E54&amp;"-"&amp;COUNTIF($E$52:E54,E54),E54&amp;"-1"),$A$52:$A$56,0))</f>
        <v>Cryptocurrency</v>
      </c>
      <c r="E54">
        <f t="shared" si="43"/>
        <v>4856</v>
      </c>
      <c r="G54" t="str">
        <f t="shared" si="44"/>
        <v>Investments Cryptocurrency</v>
      </c>
      <c r="H54" cm="1">
        <f t="array" ref="H54">IF(INDEX($G$26:$G$37,$E$1)&gt;=29,29,"")</f>
        <v>29</v>
      </c>
      <c r="I54">
        <f t="array" ref="I54">IFERROR(GETPIVOTDATA(""&amp;$N$2,Control!$A$7,""&amp;$H$25,H54)+GETPIVOTDATA(""&amp;$N$3,Control!$A$7,""&amp;$H$25,H54)+GETPIVOTDATA(""&amp;$N$4,Control!$A$7,""&amp;$H$25,H54),NA())</f>
        <v>973</v>
      </c>
      <c r="J54">
        <f t="array" ref="J54">IFERROR(GETPIVOTDATA(""&amp;$N$5,Control!$A$7,""&amp;$H$25,H54)+GETPIVOTDATA(""&amp;$N$6,Control!$A$7,""&amp;$H$25,H54)+GETPIVOTDATA(""&amp;$N$7,Control!$A$7,""&amp;$H$25,H54),NA())</f>
        <v>837</v>
      </c>
      <c r="K54">
        <f t="array" ref="K54">SUM(Data!$D$2:$F$367*(--(Data!$A$2:$A$367=DATE(Processing!$C$1,Processing!$E$1,Processing!H54))))</f>
        <v>973</v>
      </c>
      <c r="L54">
        <f t="shared" si="20"/>
        <v>29</v>
      </c>
      <c r="M54">
        <f t="shared" si="17"/>
        <v>29</v>
      </c>
      <c r="N54" s="11">
        <f t="array" ref="N54">IF(ISNA(I54),NA(),SUM(Data!$AY$2:$AY$367*(--(Data!$A$2:$A$367=DATE(Processing!$C$1,Processing!$E$1,Processing!H54)))))</f>
        <v>88447.57</v>
      </c>
      <c r="O54" s="11" cm="1">
        <f t="array" ref="O54">ISNUMBER(M54)*INDEX(Data!$AY$2:$AY$367,MATCH(TRUE,Data!$AY$2:$AY$367&gt;0,0))</f>
        <v>117000</v>
      </c>
      <c r="P54" s="11" t="e" cm="1">
        <f t="array" ref="P54">IFERROR(IF(NOT(ISNA(I54)),NA(),SUM(Data!$AY$2:$AY$367*(--(Data!$A$2:$A$367=DATE(Processing!$C$1,Processing!$E$1,Processing!H54))))),NA())</f>
        <v>#N/A</v>
      </c>
      <c r="Q54">
        <f t="shared" si="18"/>
        <v>29</v>
      </c>
      <c r="R54" s="30">
        <f t="array" ref="R54">IF(ISNA(I54),NA(),SUM(Data!$BE$2:$BH$367*(--(Data!$A$2:$A$367=DATE(Processing!$C$1,Processing!$E$1,Processing!H54)))))</f>
        <v>66942</v>
      </c>
      <c r="S54" s="30">
        <f t="shared" si="21"/>
        <v>36058</v>
      </c>
      <c r="T54">
        <f t="array" ref="T54">ISNUMBER(Q54)*SUM(Data!$BE$2:$BH$367*(--(Data!$A$2:$A$367=DATE(Processing!$C$1,Processing!$E$1,Processing!H54))))</f>
        <v>66942</v>
      </c>
      <c r="V54" s="11">
        <v>62350</v>
      </c>
      <c r="W54" s="11">
        <v>36275</v>
      </c>
      <c r="X54" s="11">
        <v>36337</v>
      </c>
      <c r="Y54" s="11">
        <v>14333</v>
      </c>
      <c r="Z54" s="11">
        <f t="shared" si="40"/>
        <v>149295</v>
      </c>
      <c r="AA54" s="11">
        <f t="shared" si="39"/>
        <v>0.79836898395721922</v>
      </c>
      <c r="AB54">
        <f t="shared" si="41"/>
        <v>187000</v>
      </c>
      <c r="AG54">
        <f t="shared" si="23"/>
        <v>29</v>
      </c>
      <c r="AH54">
        <f t="array" ref="AH54">IF(ISNA(I54),NA(),SUM(Data!$J$2:$S$367*(--(Data!$A$2:$A$367=DATE(Processing!$C$1,Processing!$E$1,Processing!H54)))))</f>
        <v>973</v>
      </c>
      <c r="AI54">
        <f t="array" ref="AI54">IF(ISNA(I54),NA(),SUM(Data!$O$2:$S$367*(--(Data!$A$2:$A$367=DATE(Processing!$C$1,Processing!$E$1,Processing!H54)))))</f>
        <v>360</v>
      </c>
      <c r="AJ54">
        <f t="array" ref="AJ54">SUM(Data!$J$2:$S$367*(--(Data!$A$2:$A$367=DATE(Processing!$C$1,Processing!$E$1,Processing!H54))))</f>
        <v>973</v>
      </c>
      <c r="AL54">
        <f t="shared" si="24"/>
        <v>29</v>
      </c>
      <c r="AM54" cm="1">
        <f t="array" ref="AM54">IF(ISNA(I54),NA(),SUM(Data!$T$2:$AX$367*(--(Data!$A$2:$A$367=DATE(Processing!$C$1,Processing!$E$1,Processing!H54)))))</f>
        <v>837</v>
      </c>
      <c r="AN54">
        <f t="array" ref="AN54">IF(ISNA(I54),NA(),SUM(Data!$AP$2:$AX$367*(--(Data!$A$2:$A$367=DATE(Processing!$C$1,Processing!$E$1,Processing!H54)))))</f>
        <v>259</v>
      </c>
      <c r="AO54" cm="1">
        <f t="array" ref="AO54">SUM(Data!$T$2:$AX$367*(--(Data!$A$2:$A$367=DATE(Processing!$C$1,Processing!$E$1,Processing!H54))))</f>
        <v>837</v>
      </c>
    </row>
    <row r="55" spans="1:41" x14ac:dyDescent="0.25">
      <c r="A55" t="str">
        <f t="shared" si="42"/>
        <v>3406-1</v>
      </c>
      <c r="B55">
        <f>COUNTIF($B$44:B47,B47)</f>
        <v>1</v>
      </c>
      <c r="C55">
        <v>4</v>
      </c>
      <c r="D55" t="str">
        <f>INDEX($A$44:$A$48,MATCH(IF(E55=E54,E55&amp;"-"&amp;COUNTIF($E$52:E55,E55),E55&amp;"-1"),$A$52:$A$56,0))</f>
        <v>Real estate</v>
      </c>
      <c r="E55">
        <f t="shared" si="43"/>
        <v>3406</v>
      </c>
      <c r="G55" t="str">
        <f t="shared" si="44"/>
        <v>Investments Real estate</v>
      </c>
      <c r="H55" cm="1">
        <f t="array" ref="H55">IF(INDEX($G$26:$G$37,$E$1)&gt;=30,30,"")</f>
        <v>30</v>
      </c>
      <c r="I55">
        <f t="array" ref="I55">IFERROR(GETPIVOTDATA(""&amp;$N$2,Control!$A$7,""&amp;$H$25,H55)+GETPIVOTDATA(""&amp;$N$3,Control!$A$7,""&amp;$H$25,H55)+GETPIVOTDATA(""&amp;$N$4,Control!$A$7,""&amp;$H$25,H55),NA())</f>
        <v>951</v>
      </c>
      <c r="J55">
        <f t="array" ref="J55">IFERROR(GETPIVOTDATA(""&amp;$N$5,Control!$A$7,""&amp;$H$25,H55)+GETPIVOTDATA(""&amp;$N$6,Control!$A$7,""&amp;$H$25,H55)+GETPIVOTDATA(""&amp;$N$7,Control!$A$7,""&amp;$H$25,H55),NA())</f>
        <v>809</v>
      </c>
      <c r="K55">
        <f t="array" ref="K55">SUM(Data!$D$2:$F$367*(--(Data!$A$2:$A$367=DATE(Processing!$C$1,Processing!$E$1,Processing!H55))))</f>
        <v>951</v>
      </c>
      <c r="L55">
        <f t="shared" si="20"/>
        <v>30</v>
      </c>
      <c r="M55">
        <f t="shared" si="17"/>
        <v>30</v>
      </c>
      <c r="N55" s="11">
        <f t="array" ref="N55">IF(ISNA(I55),NA(),SUM(Data!$AY$2:$AY$367*(--(Data!$A$2:$A$367=DATE(Processing!$C$1,Processing!$E$1,Processing!H55)))))</f>
        <v>89000</v>
      </c>
      <c r="O55" s="11" cm="1">
        <f t="array" ref="O55">ISNUMBER(M55)*INDEX(Data!$AY$2:$AY$367,MATCH(TRUE,Data!$AY$2:$AY$367&gt;0,0))</f>
        <v>117000</v>
      </c>
      <c r="P55" s="11" t="e" cm="1">
        <f t="array" ref="P55">IFERROR(IF(NOT(ISNA(I55)),NA(),SUM(Data!$AY$2:$AY$367*(--(Data!$A$2:$A$367=DATE(Processing!$C$1,Processing!$E$1,Processing!H55))))),NA())</f>
        <v>#N/A</v>
      </c>
      <c r="Q55">
        <f t="shared" si="18"/>
        <v>30</v>
      </c>
      <c r="R55" s="30">
        <f t="array" ref="R55">IF(ISNA(I55),NA(),SUM(Data!$BE$2:$BH$367*(--(Data!$A$2:$A$367=DATE(Processing!$C$1,Processing!$E$1,Processing!H55)))))</f>
        <v>66942</v>
      </c>
      <c r="S55" s="30">
        <f t="shared" si="21"/>
        <v>36058</v>
      </c>
      <c r="T55">
        <f t="array" ref="T55">ISNUMBER(Q55)*SUM(Data!$BE$2:$BH$367*(--(Data!$A$2:$A$367=DATE(Processing!$C$1,Processing!$E$1,Processing!H55))))</f>
        <v>66942</v>
      </c>
      <c r="V55" s="11">
        <v>65416</v>
      </c>
      <c r="W55" s="11">
        <v>39140</v>
      </c>
      <c r="X55" s="11">
        <v>38021</v>
      </c>
      <c r="Y55" s="11">
        <v>15056</v>
      </c>
      <c r="Z55" s="11">
        <f t="shared" si="40"/>
        <v>157633</v>
      </c>
      <c r="AA55" s="11">
        <f t="shared" si="39"/>
        <v>0.80837435897435894</v>
      </c>
      <c r="AB55">
        <f t="shared" si="41"/>
        <v>195000</v>
      </c>
      <c r="AG55">
        <f t="shared" si="23"/>
        <v>30</v>
      </c>
      <c r="AH55">
        <f t="array" ref="AH55">IF(ISNA(I55),NA(),SUM(Data!$J$2:$S$367*(--(Data!$A$2:$A$367=DATE(Processing!$C$1,Processing!$E$1,Processing!H55)))))</f>
        <v>951</v>
      </c>
      <c r="AI55">
        <f t="array" ref="AI55">IF(ISNA(I55),NA(),SUM(Data!$O$2:$S$367*(--(Data!$A$2:$A$367=DATE(Processing!$C$1,Processing!$E$1,Processing!H55)))))</f>
        <v>435</v>
      </c>
      <c r="AJ55">
        <f t="array" ref="AJ55">SUM(Data!$J$2:$S$367*(--(Data!$A$2:$A$367=DATE(Processing!$C$1,Processing!$E$1,Processing!H55))))</f>
        <v>951</v>
      </c>
      <c r="AL55">
        <f t="shared" si="24"/>
        <v>30</v>
      </c>
      <c r="AM55" cm="1">
        <f t="array" ref="AM55">IF(ISNA(I55),NA(),SUM(Data!$T$2:$AX$367*(--(Data!$A$2:$A$367=DATE(Processing!$C$1,Processing!$E$1,Processing!H55)))))</f>
        <v>809</v>
      </c>
      <c r="AN55">
        <f t="array" ref="AN55">IF(ISNA(I55),NA(),SUM(Data!$AP$2:$AX$367*(--(Data!$A$2:$A$367=DATE(Processing!$C$1,Processing!$E$1,Processing!H55)))))</f>
        <v>248</v>
      </c>
      <c r="AO55" cm="1">
        <f t="array" ref="AO55">SUM(Data!$T$2:$AX$367*(--(Data!$A$2:$A$367=DATE(Processing!$C$1,Processing!$E$1,Processing!H55))))</f>
        <v>809</v>
      </c>
    </row>
    <row r="56" spans="1:41" x14ac:dyDescent="0.25">
      <c r="A56" t="str">
        <f t="shared" si="42"/>
        <v>4856-1</v>
      </c>
      <c r="B56">
        <f>COUNTIF($B$44:B48,B48)</f>
        <v>1</v>
      </c>
      <c r="C56">
        <v>5</v>
      </c>
      <c r="D56" t="str">
        <f>INDEX($A$44:$A$48,MATCH(IF(E56=E55,E56&amp;"-"&amp;COUNTIF($E$52:E56,E56),E56&amp;"-1"),$A$52:$A$56,0))</f>
        <v>Gold</v>
      </c>
      <c r="E56">
        <f t="shared" si="43"/>
        <v>3187</v>
      </c>
      <c r="G56" t="str">
        <f t="shared" si="44"/>
        <v>Investments Gold</v>
      </c>
      <c r="H56" t="str" cm="1">
        <f t="array" ref="H56">IF(INDEX($G$26:$G$37,$E$1)=31,31,"")</f>
        <v/>
      </c>
      <c r="I56" t="e">
        <f t="array" ref="I56">IFERROR(GETPIVOTDATA(""&amp;$N$2,Control!$A$7,""&amp;$H$25,H56)+GETPIVOTDATA(""&amp;$N$3,Control!$A$7,""&amp;$H$25,H56)+GETPIVOTDATA(""&amp;$N$4,Control!$A$7,""&amp;$H$25,H56),NA())</f>
        <v>#N/A</v>
      </c>
      <c r="J56" t="e">
        <f t="array" ref="J56">IFERROR(GETPIVOTDATA(""&amp;$N$5,Control!$A$7,""&amp;$H$25,H56)+GETPIVOTDATA(""&amp;$N$6,Control!$A$7,""&amp;$H$25,H56)+GETPIVOTDATA(""&amp;$N$7,Control!$A$7,""&amp;$H$25,H56),NA())</f>
        <v>#N/A</v>
      </c>
      <c r="K56" t="e">
        <f t="array" ref="K56">SUM(Data!$D$2:$F$367*(--(Data!$A$2:$A$367=DATE(Processing!$C$1,Processing!$E$1,Processing!H56))))</f>
        <v>#VALUE!</v>
      </c>
      <c r="L56">
        <f t="shared" si="20"/>
        <v>0</v>
      </c>
      <c r="M56" t="str">
        <f t="shared" si="17"/>
        <v/>
      </c>
      <c r="N56" s="11" t="e">
        <f t="array" ref="N56">IF(ISNA(I56),NA(),SUM(Data!$AY$2:$AY$367*(--(Data!$A$2:$A$367=DATE(Processing!$C$1,Processing!$E$1,Processing!H56)))))</f>
        <v>#N/A</v>
      </c>
      <c r="O56" s="11" cm="1">
        <f t="array" ref="O56">ISNUMBER(M56)*INDEX(Data!$AY$2:$AY$367,MATCH(TRUE,Data!$AY$2:$AY$367&gt;0,0))</f>
        <v>0</v>
      </c>
      <c r="P56" s="11" t="e" cm="1">
        <f t="array" ref="P56">IFERROR(IF(NOT(ISNA(I56)),NA(),SUM(Data!$AY$2:$AY$367*(--(Data!$A$2:$A$367=DATE(Processing!$C$1,Processing!$E$1,Processing!H56))))),NA())</f>
        <v>#N/A</v>
      </c>
      <c r="Q56" t="str">
        <f t="shared" si="18"/>
        <v/>
      </c>
      <c r="R56" s="30" t="e">
        <f t="array" ref="R56">IF(ISNA(I56),NA(),SUM(Data!$BE$2:$BH$367*(--(Data!$A$2:$A$367=DATE(Processing!$C$1,Processing!$E$1,Processing!H56)))))</f>
        <v>#N/A</v>
      </c>
      <c r="S56" s="30" t="e">
        <f t="shared" si="21"/>
        <v>#N/A</v>
      </c>
      <c r="T56" t="e">
        <f t="array" ref="T56">ISNUMBER(Q56)*SUM(Data!$BE$2:$BH$367*(--(Data!$A$2:$A$367=DATE(Processing!$C$1,Processing!$E$1,Processing!H56))))</f>
        <v>#VALUE!</v>
      </c>
      <c r="V56" s="11">
        <v>71506</v>
      </c>
      <c r="W56" s="11">
        <v>41680</v>
      </c>
      <c r="X56" s="11">
        <v>44466</v>
      </c>
      <c r="Y56" s="11">
        <v>20037</v>
      </c>
      <c r="Z56" s="11">
        <f t="shared" si="40"/>
        <v>177689</v>
      </c>
      <c r="AA56" s="11">
        <f t="shared" si="39"/>
        <v>0.87102450980392154</v>
      </c>
      <c r="AB56">
        <f t="shared" si="41"/>
        <v>204000</v>
      </c>
      <c r="AG56" t="str">
        <f t="shared" si="23"/>
        <v/>
      </c>
      <c r="AH56" t="e">
        <f t="array" ref="AH56">IF(ISNA(I56),NA(),SUM(Data!$J$2:$S$367*(--(Data!$A$2:$A$367=DATE(Processing!$C$1,Processing!$E$1,Processing!H56)))))</f>
        <v>#N/A</v>
      </c>
      <c r="AI56" t="e">
        <f t="array" ref="AI56">IF(ISNA(I56),NA(),SUM(Data!$O$2:$S$367*(--(Data!$A$2:$A$367=DATE(Processing!$C$1,Processing!$E$1,Processing!H56)))))</f>
        <v>#N/A</v>
      </c>
      <c r="AJ56" t="e">
        <f t="array" ref="AJ56">SUM(Data!$J$2:$S$367*(--(Data!$A$2:$A$367=DATE(Processing!$C$1,Processing!$E$1,Processing!H56))))</f>
        <v>#VALUE!</v>
      </c>
      <c r="AL56" t="str">
        <f t="shared" si="24"/>
        <v/>
      </c>
      <c r="AM56" t="e" cm="1">
        <f t="array" ref="AM56">IF(ISNA(I56),NA(),SUM(Data!$T$2:$AX$367*(--(Data!$A$2:$A$367=DATE(Processing!$C$1,Processing!$E$1,Processing!H56)))))</f>
        <v>#N/A</v>
      </c>
      <c r="AN56" t="e">
        <f t="array" ref="AN56">IF(ISNA(I56),NA(),SUM(Data!$AP$2:$AX$367*(--(Data!$A$2:$A$367=DATE(Processing!$C$1,Processing!$E$1,Processing!H56)))))</f>
        <v>#N/A</v>
      </c>
      <c r="AO56" t="e" cm="1">
        <f t="array" ref="AO56">SUM(Data!$T$2:$AX$367*(--(Data!$A$2:$A$367=DATE(Processing!$C$1,Processing!$E$1,Processing!H56))))</f>
        <v>#VALUE!</v>
      </c>
    </row>
    <row r="57" spans="1:41" x14ac:dyDescent="0.25">
      <c r="H57" t="s">
        <v>75</v>
      </c>
      <c r="I57" s="11">
        <f>_xlfn.AGGREGATE(9,2,I26:I56)</f>
        <v>31211</v>
      </c>
      <c r="J57" s="11">
        <f>_xlfn.AGGREGATE(9,2,J26:J56)</f>
        <v>24837</v>
      </c>
      <c r="V57" s="11">
        <v>75121</v>
      </c>
      <c r="W57" s="11">
        <v>53018</v>
      </c>
      <c r="X57" s="11">
        <v>57002</v>
      </c>
      <c r="Y57" s="11">
        <v>31955</v>
      </c>
      <c r="Z57" s="11">
        <f t="shared" si="40"/>
        <v>217096</v>
      </c>
      <c r="AA57" s="11">
        <f t="shared" si="39"/>
        <v>0.94389565217391302</v>
      </c>
      <c r="AB57">
        <f t="shared" si="41"/>
        <v>230000</v>
      </c>
    </row>
    <row r="58" spans="1:41" x14ac:dyDescent="0.25">
      <c r="H58" t="s">
        <v>73</v>
      </c>
      <c r="I58" s="6">
        <f>1-J57/I57</f>
        <v>0.20422287014193719</v>
      </c>
      <c r="J58" s="6">
        <f>1-I58</f>
        <v>0.79577712985806281</v>
      </c>
      <c r="K58" t="s">
        <v>74</v>
      </c>
      <c r="O58" s="11"/>
    </row>
    <row r="59" spans="1:41" x14ac:dyDescent="0.25">
      <c r="I59" s="19">
        <f>IF(I58&gt;0,I58,0)</f>
        <v>0.20422287014193719</v>
      </c>
      <c r="J59" s="19">
        <f>1-I59</f>
        <v>0.79577712985806281</v>
      </c>
      <c r="AA59" s="11">
        <v>42350.000000000022</v>
      </c>
      <c r="AB59" s="11">
        <v>24624.6</v>
      </c>
      <c r="AC59" s="11">
        <v>9286.2000000000007</v>
      </c>
      <c r="AD59" s="11">
        <v>2340.8000000000011</v>
      </c>
    </row>
    <row r="60" spans="1:41" x14ac:dyDescent="0.25">
      <c r="I60" s="19">
        <f>IF(I58&gt;1,I58-1,)</f>
        <v>0</v>
      </c>
      <c r="J60" s="19">
        <f>1-I60</f>
        <v>1</v>
      </c>
    </row>
    <row r="62" spans="1:41" ht="15.75" x14ac:dyDescent="0.25">
      <c r="A62" t="s">
        <v>16</v>
      </c>
      <c r="B62" s="26" t="s">
        <v>26</v>
      </c>
      <c r="F62" s="7" t="s">
        <v>99</v>
      </c>
      <c r="G62" s="7" t="s">
        <v>104</v>
      </c>
      <c r="H62" s="7" t="s">
        <v>105</v>
      </c>
      <c r="I62" s="7" t="s">
        <v>98</v>
      </c>
      <c r="J62" s="9" t="s">
        <v>106</v>
      </c>
      <c r="L62" s="7"/>
    </row>
    <row r="63" spans="1:41" x14ac:dyDescent="0.25">
      <c r="A63" s="44" t="s">
        <v>88</v>
      </c>
      <c r="B63" t="s">
        <v>89</v>
      </c>
      <c r="C63" s="11">
        <f>GETPIVOTDATA(""&amp;B63,Control!$A$7)</f>
        <v>2082</v>
      </c>
      <c r="D63" s="6"/>
      <c r="F63" t="str">
        <f>C63&amp;"-"&amp;G63</f>
        <v>2082-1</v>
      </c>
      <c r="G63">
        <f>COUNTIF($C$63:C63,C63)</f>
        <v>1</v>
      </c>
      <c r="H63">
        <v>1</v>
      </c>
      <c r="I63" t="str">
        <f>INDEX($B$63:$B$95,MATCH(IF(J63=J62,J63&amp;"-"&amp;COUNTIF($J$63:J63,J63),J63&amp;"-1"),$F$63:$F$95,0))</f>
        <v>Loans</v>
      </c>
      <c r="J63">
        <f t="shared" ref="J63:J93" si="45">LARGE($C$63:$C$95,H63)</f>
        <v>2268</v>
      </c>
    </row>
    <row r="64" spans="1:41" x14ac:dyDescent="0.25">
      <c r="A64" s="44"/>
      <c r="B64" t="s">
        <v>90</v>
      </c>
      <c r="C64" s="11">
        <f>GETPIVOTDATA(""&amp;B64,Control!$A$7)</f>
        <v>397</v>
      </c>
      <c r="D64" s="6"/>
      <c r="F64" t="str">
        <f t="shared" ref="F64:F95" si="46">C64&amp;"-"&amp;G64</f>
        <v>397-1</v>
      </c>
      <c r="G64">
        <f>COUNTIF($C$63:C64,C64)</f>
        <v>1</v>
      </c>
      <c r="H64">
        <v>2</v>
      </c>
      <c r="I64" t="str">
        <f>INDEX($B$63:$B$95,MATCH(IF(J64=J63,J64&amp;"-"&amp;COUNTIF($J$63:J64,J64),J64&amp;"-1"),$F$63:$F$95,0))</f>
        <v>Food</v>
      </c>
      <c r="J64">
        <f t="shared" si="45"/>
        <v>2243</v>
      </c>
    </row>
    <row r="65" spans="1:10" x14ac:dyDescent="0.25">
      <c r="A65" s="44"/>
      <c r="B65" t="s">
        <v>91</v>
      </c>
      <c r="C65" s="11">
        <f>GETPIVOTDATA(""&amp;B65,Control!$A$7)</f>
        <v>1521</v>
      </c>
      <c r="D65" s="6"/>
      <c r="F65" t="str">
        <f t="shared" si="46"/>
        <v>1521-1</v>
      </c>
      <c r="G65">
        <f>COUNTIF($C$63:C65,C65)</f>
        <v>1</v>
      </c>
      <c r="H65">
        <v>3</v>
      </c>
      <c r="I65" t="str">
        <f>INDEX($B$63:$B$95,MATCH(IF(J65=J64,J65&amp;"-"&amp;COUNTIF($J$63:J65,J65),J65&amp;"-1"),$F$63:$F$95,0))</f>
        <v>Holidays</v>
      </c>
      <c r="J65">
        <f t="shared" si="45"/>
        <v>2082</v>
      </c>
    </row>
    <row r="66" spans="1:10" x14ac:dyDescent="0.25">
      <c r="A66" s="44"/>
      <c r="B66" t="s">
        <v>92</v>
      </c>
      <c r="C66" s="11">
        <f>GETPIVOTDATA(""&amp;B66,Control!$A$7)</f>
        <v>677</v>
      </c>
      <c r="D66" s="6"/>
      <c r="F66" t="str">
        <f t="shared" si="46"/>
        <v>677-1</v>
      </c>
      <c r="G66">
        <f>COUNTIF($C$63:C66,C66)</f>
        <v>1</v>
      </c>
      <c r="H66">
        <v>4</v>
      </c>
      <c r="I66" t="str">
        <f>INDEX($B$63:$B$95,MATCH(IF(J66=J65,J66&amp;"-"&amp;COUNTIF($J$63:J66,J66),J66&amp;"-1"),$F$63:$F$95,0))</f>
        <v>Utility Payments</v>
      </c>
      <c r="J66">
        <f t="shared" si="45"/>
        <v>1674</v>
      </c>
    </row>
    <row r="67" spans="1:10" x14ac:dyDescent="0.25">
      <c r="A67" s="44"/>
      <c r="B67" t="s">
        <v>93</v>
      </c>
      <c r="C67" s="11">
        <f>GETPIVOTDATA(""&amp;B67,Control!$A$7)</f>
        <v>113</v>
      </c>
      <c r="D67" s="6"/>
      <c r="F67" t="str">
        <f t="shared" si="46"/>
        <v>113-1</v>
      </c>
      <c r="G67">
        <f>COUNTIF($C$63:C67,C67)</f>
        <v>1</v>
      </c>
      <c r="H67">
        <v>5</v>
      </c>
      <c r="I67" t="str">
        <f>INDEX($B$63:$B$95,MATCH(IF(J67=J66,J67&amp;"-"&amp;COUNTIF($J$63:J67,J67),J67&amp;"-1"),$F$63:$F$95,0))</f>
        <v>Hairdresser</v>
      </c>
      <c r="J67">
        <f t="shared" si="45"/>
        <v>1579</v>
      </c>
    </row>
    <row r="68" spans="1:10" x14ac:dyDescent="0.25">
      <c r="A68" s="44"/>
      <c r="B68" t="s">
        <v>94</v>
      </c>
      <c r="C68" s="11">
        <f>GETPIVOTDATA(""&amp;B68,Control!$A$7)</f>
        <v>1017</v>
      </c>
      <c r="D68" s="6"/>
      <c r="F68" t="str">
        <f t="shared" si="46"/>
        <v>1017-1</v>
      </c>
      <c r="G68">
        <f>COUNTIF($C$63:C68,C68)</f>
        <v>1</v>
      </c>
      <c r="H68">
        <v>6</v>
      </c>
      <c r="I68" t="str">
        <f>INDEX($B$63:$B$95,MATCH(IF(J68=J67,J68&amp;"-"&amp;COUNTIF($J$63:J68,J68),J68&amp;"-1"),$F$63:$F$95,0))</f>
        <v>Restaurants</v>
      </c>
      <c r="J68">
        <f t="shared" si="45"/>
        <v>1521</v>
      </c>
    </row>
    <row r="69" spans="1:10" x14ac:dyDescent="0.25">
      <c r="A69" s="44"/>
      <c r="B69" t="s">
        <v>100</v>
      </c>
      <c r="C69" s="11">
        <f>GETPIVOTDATA(""&amp;B69,Control!$A$7)</f>
        <v>559</v>
      </c>
      <c r="D69" s="6"/>
      <c r="F69" t="str">
        <f t="shared" si="46"/>
        <v>559-1</v>
      </c>
      <c r="G69">
        <f>COUNTIF($C$63:C69,C69)</f>
        <v>1</v>
      </c>
      <c r="H69">
        <v>7</v>
      </c>
      <c r="I69" t="str">
        <f>INDEX($B$63:$B$95,MATCH(IF(J69=J68,J69&amp;"-"&amp;COUNTIF($J$63:J69,J69),J69&amp;"-1"),$F$63:$F$95,0))</f>
        <v>Travel public transport</v>
      </c>
      <c r="J69">
        <f t="shared" si="45"/>
        <v>1318</v>
      </c>
    </row>
    <row r="70" spans="1:10" x14ac:dyDescent="0.25">
      <c r="A70" s="44" t="s">
        <v>95</v>
      </c>
      <c r="B70" t="s">
        <v>96</v>
      </c>
      <c r="C70" s="11">
        <f>GETPIVOTDATA(""&amp;B70,Control!$A$7)</f>
        <v>564</v>
      </c>
      <c r="D70" s="6"/>
      <c r="F70" t="str">
        <f t="shared" si="46"/>
        <v>564-1</v>
      </c>
      <c r="G70">
        <f>COUNTIF($C$63:C70,C70)</f>
        <v>1</v>
      </c>
      <c r="H70">
        <v>8</v>
      </c>
      <c r="I70" t="str">
        <f>INDEX($B$63:$B$95,MATCH(IF(J70=J69,J70&amp;"-"&amp;COUNTIF($J$63:J70,J70),J70&amp;"-1"),$F$63:$F$95,0))</f>
        <v>Unexpected expenses</v>
      </c>
      <c r="J70">
        <f t="shared" si="45"/>
        <v>1134</v>
      </c>
    </row>
    <row r="71" spans="1:10" x14ac:dyDescent="0.25">
      <c r="A71" s="44"/>
      <c r="B71" t="s">
        <v>97</v>
      </c>
      <c r="C71" s="11">
        <f>GETPIVOTDATA(""&amp;B71,Control!$A$7)</f>
        <v>1134</v>
      </c>
      <c r="D71" s="6"/>
      <c r="F71" t="str">
        <f t="shared" si="46"/>
        <v>1134-1</v>
      </c>
      <c r="G71">
        <f>COUNTIF($C$63:C71,C71)</f>
        <v>1</v>
      </c>
      <c r="H71">
        <v>9</v>
      </c>
      <c r="I71" t="str">
        <f>INDEX($B$63:$B$95,MATCH(IF(J71=J70,J71&amp;"-"&amp;COUNTIF($J$63:J71,J71),J71&amp;"-1"),$F$63:$F$95,0))</f>
        <v>Snacks on the way</v>
      </c>
      <c r="J71">
        <f t="shared" si="45"/>
        <v>1017</v>
      </c>
    </row>
    <row r="72" spans="1:10" ht="15.75" x14ac:dyDescent="0.25">
      <c r="A72" s="27"/>
      <c r="F72" t="str">
        <f t="shared" si="46"/>
        <v>-0</v>
      </c>
      <c r="G72">
        <f>COUNTIF($C$63:C72,C72)</f>
        <v>0</v>
      </c>
      <c r="H72">
        <v>10</v>
      </c>
      <c r="I72" t="str">
        <f>INDEX($B$63:$B$95,MATCH(IF(J72=J71,J72&amp;"-"&amp;COUNTIF($J$63:J72,J72),J72&amp;"-1"),$F$63:$F$95,0))</f>
        <v>Cosmetics &amp; perfum</v>
      </c>
      <c r="J72">
        <f t="shared" si="45"/>
        <v>930</v>
      </c>
    </row>
    <row r="73" spans="1:10" ht="15.75" x14ac:dyDescent="0.25">
      <c r="A73" s="27"/>
      <c r="B73" s="26" t="s">
        <v>25</v>
      </c>
      <c r="F73" t="str">
        <f t="shared" si="46"/>
        <v>-0</v>
      </c>
      <c r="G73">
        <f>COUNTIF($C$63:C73,C73)</f>
        <v>0</v>
      </c>
      <c r="H73">
        <v>11</v>
      </c>
      <c r="I73" t="str">
        <f>INDEX($B$63:$B$95,MATCH(IF(J73=J72,J73&amp;"-"&amp;COUNTIF($J$63:J73,J73),J73&amp;"-1"),$F$63:$F$95,0))</f>
        <v>Furniture &amp; utensils</v>
      </c>
      <c r="J73">
        <f t="shared" si="45"/>
        <v>901</v>
      </c>
    </row>
    <row r="74" spans="1:10" x14ac:dyDescent="0.25">
      <c r="A74" s="44" t="s">
        <v>41</v>
      </c>
      <c r="B74" t="s">
        <v>76</v>
      </c>
      <c r="C74" s="11">
        <f>GETPIVOTDATA(""&amp;B74,Control!$A$7)</f>
        <v>2268</v>
      </c>
      <c r="D74" s="6"/>
      <c r="F74" t="str">
        <f t="shared" si="46"/>
        <v>2268-1</v>
      </c>
      <c r="G74">
        <f>COUNTIF($C$63:C74,C74)</f>
        <v>1</v>
      </c>
      <c r="H74">
        <v>12</v>
      </c>
      <c r="I74" t="str">
        <f>INDEX($B$63:$B$95,MATCH(IF(J74=J73,J74&amp;"-"&amp;COUNTIF($J$63:J74,J74),J74&amp;"-1"),$F$63:$F$95,0))</f>
        <v>Clothing &amp; footwear</v>
      </c>
      <c r="J74">
        <f t="shared" si="45"/>
        <v>767</v>
      </c>
    </row>
    <row r="75" spans="1:10" x14ac:dyDescent="0.25">
      <c r="A75" s="44"/>
      <c r="B75" t="s">
        <v>77</v>
      </c>
      <c r="C75" s="11">
        <f>GETPIVOTDATA(""&amp;B75,Control!$A$7)</f>
        <v>407</v>
      </c>
      <c r="D75" s="6"/>
      <c r="F75" t="str">
        <f t="shared" si="46"/>
        <v>407-1</v>
      </c>
      <c r="G75">
        <f>COUNTIF($C$63:C75,C75)</f>
        <v>1</v>
      </c>
      <c r="H75">
        <v>13</v>
      </c>
      <c r="I75" t="str">
        <f>INDEX($B$63:$B$95,MATCH(IF(J75=J74,J75&amp;"-"&amp;COUNTIF($J$63:J75,J75),J75&amp;"-1"),$F$63:$F$95,0))</f>
        <v>Fuel</v>
      </c>
      <c r="J75">
        <f t="shared" si="45"/>
        <v>736</v>
      </c>
    </row>
    <row r="76" spans="1:10" x14ac:dyDescent="0.25">
      <c r="A76" s="44"/>
      <c r="B76" t="s">
        <v>111</v>
      </c>
      <c r="C76" s="11">
        <f>GETPIVOTDATA(""&amp;B76,Control!$A$7)</f>
        <v>1318</v>
      </c>
      <c r="D76" s="6"/>
      <c r="F76" t="str">
        <f t="shared" si="46"/>
        <v>1318-1</v>
      </c>
      <c r="G76">
        <f>COUNTIF($C$63:C76,C76)</f>
        <v>1</v>
      </c>
      <c r="H76">
        <v>14</v>
      </c>
      <c r="I76" t="str">
        <f>INDEX($B$63:$B$95,MATCH(IF(J76=J75,J76&amp;"-"&amp;COUNTIF($J$63:J76,J76),J76&amp;"-1"),$F$63:$F$95,0))</f>
        <v>Gotheli</v>
      </c>
      <c r="J76">
        <f t="shared" si="45"/>
        <v>677</v>
      </c>
    </row>
    <row r="77" spans="1:10" x14ac:dyDescent="0.25">
      <c r="A77" s="44"/>
      <c r="B77" t="s">
        <v>101</v>
      </c>
      <c r="C77" s="11">
        <f>GETPIVOTDATA(""&amp;B77,Control!$A$7)</f>
        <v>362</v>
      </c>
      <c r="D77" s="6"/>
      <c r="F77" t="str">
        <f t="shared" si="46"/>
        <v>362-1</v>
      </c>
      <c r="G77">
        <f>COUNTIF($C$63:C77,C77)</f>
        <v>1</v>
      </c>
      <c r="H77">
        <v>15</v>
      </c>
      <c r="I77" t="str">
        <f>INDEX($B$63:$B$95,MATCH(IF(J77=J76,J77&amp;"-"&amp;COUNTIF($J$63:J77,J77),J77&amp;"-1"),$F$63:$F$95,0))</f>
        <v>Hobby</v>
      </c>
      <c r="J77">
        <f t="shared" si="45"/>
        <v>564</v>
      </c>
    </row>
    <row r="78" spans="1:10" x14ac:dyDescent="0.25">
      <c r="A78" s="44" t="s">
        <v>114</v>
      </c>
      <c r="B78" t="s">
        <v>78</v>
      </c>
      <c r="C78" s="11">
        <f>GETPIVOTDATA(""&amp;B78,Control!$A$7)</f>
        <v>2243</v>
      </c>
      <c r="D78" s="6"/>
      <c r="F78" t="str">
        <f t="shared" si="46"/>
        <v>2243-1</v>
      </c>
      <c r="G78">
        <f>COUNTIF($C$63:C78,C78)</f>
        <v>1</v>
      </c>
      <c r="H78">
        <v>16</v>
      </c>
      <c r="I78" t="str">
        <f>INDEX($B$63:$B$95,MATCH(IF(J78=J77,J78&amp;"-"&amp;COUNTIF($J$63:J78,J78),J78&amp;"-1"),$F$63:$F$95,0))</f>
        <v>Alcohol</v>
      </c>
      <c r="J78">
        <f t="shared" si="45"/>
        <v>559</v>
      </c>
    </row>
    <row r="79" spans="1:10" x14ac:dyDescent="0.25">
      <c r="A79" s="44"/>
      <c r="B79" t="s">
        <v>107</v>
      </c>
      <c r="C79" s="11">
        <f>GETPIVOTDATA(""&amp;B79,Control!$A$7)</f>
        <v>1674</v>
      </c>
      <c r="D79" s="6"/>
      <c r="F79" t="str">
        <f t="shared" si="46"/>
        <v>1674-1</v>
      </c>
      <c r="G79">
        <f>COUNTIF($C$63:C79,C79)</f>
        <v>1</v>
      </c>
      <c r="H79">
        <v>17</v>
      </c>
      <c r="I79" t="str">
        <f>INDEX($B$63:$B$95,MATCH(IF(J79=J78,J79&amp;"-"&amp;COUNTIF($J$63:J79,J79),J79&amp;"-1"),$F$63:$F$95,0))</f>
        <v>Insurance</v>
      </c>
      <c r="J79">
        <f t="shared" si="45"/>
        <v>557</v>
      </c>
    </row>
    <row r="80" spans="1:10" x14ac:dyDescent="0.25">
      <c r="A80" s="44"/>
      <c r="B80" t="s">
        <v>109</v>
      </c>
      <c r="C80" s="11">
        <f>GETPIVOTDATA(""&amp;B80,Control!$A$7)</f>
        <v>287</v>
      </c>
      <c r="D80" s="6"/>
      <c r="F80" t="str">
        <f t="shared" si="46"/>
        <v>287-1</v>
      </c>
      <c r="G80">
        <f>COUNTIF($C$63:C80,C80)</f>
        <v>1</v>
      </c>
      <c r="H80">
        <v>18</v>
      </c>
      <c r="I80" t="str">
        <f>INDEX($B$63:$B$95,MATCH(IF(J80=J79,J80&amp;"-"&amp;COUNTIF($J$63:J80,J80),J80&amp;"-1"),$F$63:$F$95,0))</f>
        <v>Washing</v>
      </c>
      <c r="J80">
        <f t="shared" si="45"/>
        <v>472</v>
      </c>
    </row>
    <row r="81" spans="1:10" x14ac:dyDescent="0.25">
      <c r="A81" s="44"/>
      <c r="B81" t="s">
        <v>79</v>
      </c>
      <c r="C81" s="11">
        <f>GETPIVOTDATA(""&amp;B81,Control!$A$7)</f>
        <v>291</v>
      </c>
      <c r="D81" s="6"/>
      <c r="F81" t="str">
        <f t="shared" si="46"/>
        <v>291-1</v>
      </c>
      <c r="G81">
        <f>COUNTIF($C$63:C81,C81)</f>
        <v>1</v>
      </c>
      <c r="H81">
        <v>19</v>
      </c>
      <c r="I81" t="str">
        <f>INDEX($B$63:$B$95,MATCH(IF(J81=J80,J81&amp;"-"&amp;COUNTIF($J$63:J81,J81),J81&amp;"-1"),$F$63:$F$95,0))</f>
        <v>Training courses</v>
      </c>
      <c r="J81">
        <f t="shared" si="45"/>
        <v>407</v>
      </c>
    </row>
    <row r="82" spans="1:10" x14ac:dyDescent="0.25">
      <c r="A82" s="44"/>
      <c r="B82" t="s">
        <v>108</v>
      </c>
      <c r="C82" s="11">
        <f>GETPIVOTDATA(""&amp;B82,Control!$A$7)</f>
        <v>901</v>
      </c>
      <c r="D82" s="6"/>
      <c r="F82" t="str">
        <f t="shared" si="46"/>
        <v>901-1</v>
      </c>
      <c r="G82">
        <f>COUNTIF($C$63:C82,C82)</f>
        <v>1</v>
      </c>
      <c r="H82">
        <v>20</v>
      </c>
      <c r="I82" t="str">
        <f>INDEX($B$63:$B$95,MATCH(IF(J82=J81,J82&amp;"-"&amp;COUNTIF($J$63:J82,J82),J82&amp;"-1"),$F$63:$F$95,0))</f>
        <v>Excursions</v>
      </c>
      <c r="J82">
        <f t="shared" si="45"/>
        <v>397</v>
      </c>
    </row>
    <row r="83" spans="1:10" x14ac:dyDescent="0.25">
      <c r="A83" s="44"/>
      <c r="B83" t="s">
        <v>113</v>
      </c>
      <c r="C83" s="11">
        <f>GETPIVOTDATA(""&amp;B83,Control!$A$7)</f>
        <v>380</v>
      </c>
      <c r="D83" s="6"/>
      <c r="F83" t="str">
        <f t="shared" si="46"/>
        <v>380-1</v>
      </c>
      <c r="G83">
        <f>COUNTIF($C$63:C83,C83)</f>
        <v>1</v>
      </c>
      <c r="H83">
        <v>21</v>
      </c>
      <c r="I83" t="str">
        <f>INDEX($B$63:$B$95,MATCH(IF(J83=J82,J83&amp;"-"&amp;COUNTIF($J$63:J83,J83),J83&amp;"-1"),$F$63:$F$95,0))</f>
        <v>BedLinen &amp; tablecloth</v>
      </c>
      <c r="J83">
        <f t="shared" si="45"/>
        <v>380</v>
      </c>
    </row>
    <row r="84" spans="1:10" x14ac:dyDescent="0.25">
      <c r="A84" s="44"/>
      <c r="B84" t="s">
        <v>80</v>
      </c>
      <c r="C84" s="11">
        <f>GETPIVOTDATA(""&amp;B84,Control!$A$7)</f>
        <v>99</v>
      </c>
      <c r="D84" s="6"/>
      <c r="F84" t="str">
        <f t="shared" si="46"/>
        <v>99-1</v>
      </c>
      <c r="G84">
        <f>COUNTIF($C$63:C84,C84)</f>
        <v>1</v>
      </c>
      <c r="H84">
        <v>22</v>
      </c>
      <c r="I84" t="str">
        <f>INDEX($B$63:$B$95,MATCH(IF(J84=J83,J84&amp;"-"&amp;COUNTIF($J$63:J84,J84),J84&amp;"-1"),$F$63:$F$95,0))</f>
        <v>Hygiene products</v>
      </c>
      <c r="J84">
        <f t="shared" si="45"/>
        <v>377</v>
      </c>
    </row>
    <row r="85" spans="1:10" x14ac:dyDescent="0.25">
      <c r="A85" s="44" t="s">
        <v>115</v>
      </c>
      <c r="B85" t="s">
        <v>110</v>
      </c>
      <c r="C85" s="11">
        <f>GETPIVOTDATA(""&amp;B85,Control!$A$7)</f>
        <v>767</v>
      </c>
      <c r="D85" s="6"/>
      <c r="F85" t="str">
        <f t="shared" si="46"/>
        <v>767-1</v>
      </c>
      <c r="G85">
        <f>COUNTIF($C$63:C85,C85)</f>
        <v>1</v>
      </c>
      <c r="H85">
        <v>23</v>
      </c>
      <c r="I85" t="str">
        <f>INDEX($B$63:$B$95,MATCH(IF(J85=J84,J85&amp;"-"&amp;COUNTIF($J$63:J85,J85),J85&amp;"-1"),$F$63:$F$95,0))</f>
        <v>Gym</v>
      </c>
      <c r="J85">
        <f t="shared" si="45"/>
        <v>370</v>
      </c>
    </row>
    <row r="86" spans="1:10" x14ac:dyDescent="0.25">
      <c r="A86" s="44"/>
      <c r="B86" t="s">
        <v>81</v>
      </c>
      <c r="C86" s="11">
        <f>GETPIVOTDATA(""&amp;B86,Control!$A$7)</f>
        <v>370</v>
      </c>
      <c r="D86" s="6"/>
      <c r="F86" t="str">
        <f t="shared" si="46"/>
        <v>370-1</v>
      </c>
      <c r="G86">
        <f>COUNTIF($C$63:C86,C86)</f>
        <v>1</v>
      </c>
      <c r="H86">
        <v>24</v>
      </c>
      <c r="I86" t="str">
        <f>INDEX($B$63:$B$95,MATCH(IF(J86=J85,J86&amp;"-"&amp;COUNTIF($J$63:J86,J86),J86&amp;"-1"),$F$63:$F$95,0))</f>
        <v>Mobile connection</v>
      </c>
      <c r="J86">
        <f t="shared" si="45"/>
        <v>362</v>
      </c>
    </row>
    <row r="87" spans="1:10" x14ac:dyDescent="0.25">
      <c r="A87" s="44"/>
      <c r="B87" t="s">
        <v>82</v>
      </c>
      <c r="C87" s="11">
        <f>GETPIVOTDATA(""&amp;B87,Control!$A$7)</f>
        <v>377</v>
      </c>
      <c r="D87" s="6"/>
      <c r="F87" t="str">
        <f t="shared" si="46"/>
        <v>377-1</v>
      </c>
      <c r="G87">
        <f>COUNTIF($C$63:C87,C87)</f>
        <v>1</v>
      </c>
      <c r="H87">
        <v>25</v>
      </c>
      <c r="I87" t="str">
        <f>INDEX($B$63:$B$95,MATCH(IF(J87=J86,J87&amp;"-"&amp;COUNTIF($J$63:J87,J87),J87&amp;"-1"),$F$63:$F$95,0))</f>
        <v>Spare parts</v>
      </c>
      <c r="J87">
        <f t="shared" si="45"/>
        <v>356</v>
      </c>
    </row>
    <row r="88" spans="1:10" x14ac:dyDescent="0.25">
      <c r="A88" s="44"/>
      <c r="B88" t="s">
        <v>83</v>
      </c>
      <c r="C88" s="11">
        <f>GETPIVOTDATA(""&amp;B88,Control!$A$7)</f>
        <v>289</v>
      </c>
      <c r="D88" s="6"/>
      <c r="F88" t="str">
        <f t="shared" si="46"/>
        <v>289-1</v>
      </c>
      <c r="G88">
        <f>COUNTIF($C$63:C88,C88)</f>
        <v>1</v>
      </c>
      <c r="H88">
        <v>26</v>
      </c>
      <c r="I88" t="str">
        <f>INDEX($B$63:$B$95,MATCH(IF(J88=J87,J88&amp;"-"&amp;COUNTIF($J$63:J88,J88),J88&amp;"-1"),$F$63:$F$95,0))</f>
        <v>Household chemicals</v>
      </c>
      <c r="J88">
        <f t="shared" si="45"/>
        <v>291</v>
      </c>
    </row>
    <row r="89" spans="1:10" x14ac:dyDescent="0.25">
      <c r="A89" s="44"/>
      <c r="B89" t="s">
        <v>103</v>
      </c>
      <c r="C89" s="11">
        <f>GETPIVOTDATA(""&amp;B89,Control!$A$7)</f>
        <v>1579</v>
      </c>
      <c r="D89" s="6"/>
      <c r="F89" t="str">
        <f t="shared" si="46"/>
        <v>1579-1</v>
      </c>
      <c r="G89">
        <f>COUNTIF($C$63:C89,C89)</f>
        <v>1</v>
      </c>
      <c r="H89">
        <v>27</v>
      </c>
      <c r="I89" t="str">
        <f>INDEX($B$63:$B$95,MATCH(IF(J89=J88,J89&amp;"-"&amp;COUNTIF($J$63:J89,J89),J89&amp;"-1"),$F$63:$F$95,0))</f>
        <v>Medications</v>
      </c>
      <c r="J89">
        <f t="shared" si="45"/>
        <v>289</v>
      </c>
    </row>
    <row r="90" spans="1:10" x14ac:dyDescent="0.25">
      <c r="A90" s="44"/>
      <c r="B90" t="s">
        <v>112</v>
      </c>
      <c r="C90" s="11">
        <f>GETPIVOTDATA(""&amp;B90,Control!$A$7)</f>
        <v>930</v>
      </c>
      <c r="D90" s="6"/>
      <c r="F90" t="str">
        <f t="shared" si="46"/>
        <v>930-1</v>
      </c>
      <c r="G90">
        <f>COUNTIF($C$63:C90,C90)</f>
        <v>1</v>
      </c>
      <c r="H90">
        <v>28</v>
      </c>
      <c r="I90" t="str">
        <f>INDEX($B$63:$B$95,MATCH(IF(J90=J89,J90&amp;"-"&amp;COUNTIF($J$63:J90,J90),J90&amp;"-1"),$F$63:$F$95,0))</f>
        <v>Internet &amp; TV</v>
      </c>
      <c r="J90">
        <f t="shared" si="45"/>
        <v>287</v>
      </c>
    </row>
    <row r="91" spans="1:10" x14ac:dyDescent="0.25">
      <c r="A91" s="44" t="s">
        <v>116</v>
      </c>
      <c r="B91" t="s">
        <v>84</v>
      </c>
      <c r="C91" s="11">
        <f>GETPIVOTDATA(""&amp;B91,Control!$A$7)</f>
        <v>736</v>
      </c>
      <c r="D91" s="6"/>
      <c r="F91" t="str">
        <f t="shared" si="46"/>
        <v>736-1</v>
      </c>
      <c r="G91">
        <f>COUNTIF($C$63:C91,C91)</f>
        <v>1</v>
      </c>
      <c r="H91">
        <v>29</v>
      </c>
      <c r="I91" t="str">
        <f>INDEX($B$63:$B$95,MATCH(IF(J91=J90,J91&amp;"-"&amp;COUNTIF($J$63:J91,J91),J91&amp;"-1"),$F$63:$F$95,0))</f>
        <v>Bags, packages, boxes</v>
      </c>
      <c r="J91">
        <f t="shared" si="45"/>
        <v>113</v>
      </c>
    </row>
    <row r="92" spans="1:10" x14ac:dyDescent="0.25">
      <c r="A92" s="44"/>
      <c r="B92" t="s">
        <v>85</v>
      </c>
      <c r="C92" s="11">
        <f>GETPIVOTDATA(""&amp;B92,Control!$A$7)</f>
        <v>356</v>
      </c>
      <c r="D92" s="6"/>
      <c r="F92" t="str">
        <f t="shared" si="46"/>
        <v>356-1</v>
      </c>
      <c r="G92">
        <f>COUNTIF($C$63:C92,C92)</f>
        <v>1</v>
      </c>
      <c r="H92">
        <v>30</v>
      </c>
      <c r="I92" t="str">
        <f>INDEX($B$63:$B$95,MATCH(IF(J92=J91,J92&amp;"-"&amp;COUNTIF($J$63:J92,J92),J92&amp;"-1"),$F$63:$F$95,0))</f>
        <v>Parking</v>
      </c>
      <c r="J92">
        <f t="shared" si="45"/>
        <v>110</v>
      </c>
    </row>
    <row r="93" spans="1:10" x14ac:dyDescent="0.25">
      <c r="A93" s="44"/>
      <c r="B93" t="s">
        <v>102</v>
      </c>
      <c r="C93" s="11">
        <f>GETPIVOTDATA(""&amp;B93,Control!$A$7)</f>
        <v>110</v>
      </c>
      <c r="D93" s="6"/>
      <c r="F93" t="str">
        <f t="shared" si="46"/>
        <v>110-1</v>
      </c>
      <c r="G93">
        <f>COUNTIF($C$63:C93,C93)</f>
        <v>1</v>
      </c>
      <c r="H93">
        <v>31</v>
      </c>
      <c r="I93" t="str">
        <f>INDEX($B$63:$B$95,MATCH(IF(J93=J92,J93&amp;"-"&amp;COUNTIF($J$63:J93,J93),J93&amp;"-1"),$F$63:$F$95,0))</f>
        <v>Cat food</v>
      </c>
      <c r="J93">
        <f t="shared" si="45"/>
        <v>99</v>
      </c>
    </row>
    <row r="94" spans="1:10" x14ac:dyDescent="0.25">
      <c r="A94" s="44"/>
      <c r="B94" t="s">
        <v>86</v>
      </c>
      <c r="C94" s="11">
        <f>GETPIVOTDATA(""&amp;B94,Control!$A$7)</f>
        <v>472</v>
      </c>
      <c r="D94" s="6"/>
      <c r="F94" t="str">
        <f t="shared" si="46"/>
        <v>472-1</v>
      </c>
      <c r="G94">
        <f>COUNTIF($C$63:C94,C94)</f>
        <v>1</v>
      </c>
    </row>
    <row r="95" spans="1:10" x14ac:dyDescent="0.25">
      <c r="A95" s="44"/>
      <c r="B95" t="s">
        <v>87</v>
      </c>
      <c r="C95" s="11">
        <f>GETPIVOTDATA(""&amp;B95,Control!$A$7)</f>
        <v>557</v>
      </c>
      <c r="D95" s="6"/>
      <c r="F95" t="str">
        <f t="shared" si="46"/>
        <v>557-1</v>
      </c>
      <c r="G95">
        <f>COUNTIF($C$63:C95,C95)</f>
        <v>1</v>
      </c>
    </row>
    <row r="96" spans="1:10" x14ac:dyDescent="0.25">
      <c r="A96" s="7" t="s">
        <v>117</v>
      </c>
    </row>
    <row r="97" spans="1:11" ht="15.75" x14ac:dyDescent="0.25">
      <c r="A97" s="26" t="s">
        <v>25</v>
      </c>
      <c r="B97" s="26" t="s">
        <v>26</v>
      </c>
    </row>
    <row r="98" spans="1:11" x14ac:dyDescent="0.25">
      <c r="A98" s="11">
        <f>SUM(C74:C95)</f>
        <v>16773</v>
      </c>
      <c r="B98" s="11">
        <f>SUM(C63:C71)</f>
        <v>8064</v>
      </c>
    </row>
    <row r="99" spans="1:11" x14ac:dyDescent="0.25">
      <c r="A99" s="6">
        <f>A98/(A98+B98)</f>
        <v>0.67532310665539319</v>
      </c>
      <c r="B99" s="14">
        <f>1-A99</f>
        <v>0.32467689334460681</v>
      </c>
    </row>
    <row r="100" spans="1:11" x14ac:dyDescent="0.25">
      <c r="C100" t="str" cm="1">
        <f t="array" ref="C100">IF(INDEX(B103:B114,$E$1)&gt;0,INDEX(C103:C114,$E$1),"")</f>
        <v/>
      </c>
    </row>
    <row r="101" spans="1:11" x14ac:dyDescent="0.25">
      <c r="A101" s="7" t="s">
        <v>127</v>
      </c>
      <c r="B101" s="11" cm="1">
        <f t="array" ref="B101">INDEX(B103:B114,$E$1)</f>
        <v>-17000</v>
      </c>
      <c r="C101" t="str" cm="1">
        <f t="array" ref="C101">IF(INDEX(B103:B114,$E$1)&lt;0,INDEX(C103:C114,$E$1),"")</f>
        <v>-16%</v>
      </c>
      <c r="D101" t="str" cm="1">
        <f t="array" ref="D101">INDEX(D103:D114,$E$1)</f>
        <v>-23,9%</v>
      </c>
      <c r="E101" s="11" cm="1">
        <f t="array" ref="E101">INDEX(E103:E114,$E$1)</f>
        <v>89000</v>
      </c>
    </row>
    <row r="102" spans="1:11" x14ac:dyDescent="0.25">
      <c r="A102" s="5" t="str">
        <f>LEFT(B4,3)</f>
        <v>JAN</v>
      </c>
      <c r="B102" t="s">
        <v>129</v>
      </c>
      <c r="C102" t="s">
        <v>130</v>
      </c>
      <c r="D102" t="s">
        <v>121</v>
      </c>
      <c r="E102" t="s">
        <v>125</v>
      </c>
      <c r="G102" t="s">
        <v>124</v>
      </c>
      <c r="H102" t="s">
        <v>123</v>
      </c>
      <c r="J102" s="24">
        <f>O26</f>
        <v>117000</v>
      </c>
      <c r="K102" s="24">
        <f>I16</f>
        <v>89000</v>
      </c>
    </row>
    <row r="103" spans="1:11" x14ac:dyDescent="0.25">
      <c r="A103" s="5" t="str">
        <f t="shared" ref="A103:A113" si="47">LEFT(B5,3)</f>
        <v>FEB</v>
      </c>
      <c r="B103" s="11">
        <v>117000</v>
      </c>
      <c r="C103" s="14">
        <v>0</v>
      </c>
      <c r="D103" s="14">
        <v>0</v>
      </c>
      <c r="E103" s="11">
        <f>SUM($B$103:B103)</f>
        <v>117000</v>
      </c>
      <c r="F103">
        <v>1</v>
      </c>
      <c r="G103" t="e">
        <f>IF(F103=$E$1,E103,NA())</f>
        <v>#N/A</v>
      </c>
      <c r="H103" t="s">
        <v>126</v>
      </c>
      <c r="J103" s="6">
        <f>J102/K102</f>
        <v>1.3146067415730338</v>
      </c>
      <c r="K103" s="6">
        <f>1-J103</f>
        <v>-0.31460674157303381</v>
      </c>
    </row>
    <row r="104" spans="1:11" x14ac:dyDescent="0.25">
      <c r="A104" s="5" t="str">
        <f t="shared" si="47"/>
        <v>MAR</v>
      </c>
      <c r="B104" s="11">
        <v>32000</v>
      </c>
      <c r="C104" t="str">
        <f>TEXT(B104/SUM($B$103:B103),"+# ##0%;-# ##0%")</f>
        <v>+27%</v>
      </c>
      <c r="D104" t="str">
        <f>TEXT((SUM($B$103:B104)-$B$103)/$B$103,"+# ##0,0%;-# ##0,0%")</f>
        <v>+27,4%</v>
      </c>
      <c r="E104" s="11">
        <f>SUM($B$103:B104)</f>
        <v>149000</v>
      </c>
      <c r="F104">
        <v>2</v>
      </c>
      <c r="G104" t="e">
        <f t="shared" ref="G104:G114" si="48">IF(F104=$E$1,E104,NA())</f>
        <v>#N/A</v>
      </c>
      <c r="H104" t="s">
        <v>233</v>
      </c>
      <c r="J104" s="19">
        <f>IF(J103&gt;1,0,(K102-J102)/J102)</f>
        <v>0</v>
      </c>
      <c r="K104" s="19">
        <f>1-J104</f>
        <v>1</v>
      </c>
    </row>
    <row r="105" spans="1:11" x14ac:dyDescent="0.25">
      <c r="A105" s="5" t="str">
        <f t="shared" si="47"/>
        <v>APR</v>
      </c>
      <c r="B105" s="11">
        <v>-15000</v>
      </c>
      <c r="C105" t="str">
        <f>TEXT(B105/SUM($B$103:B104),"+# ##0%;-# ##0%")</f>
        <v>-10%</v>
      </c>
      <c r="D105" t="str">
        <f>TEXT((SUM($B$103:B105)-$B$103)/$B$103,"+# ##0,0%;-# ##0,0%")</f>
        <v>+14,5%</v>
      </c>
      <c r="E105" s="11">
        <f>SUM($B$103:B105)</f>
        <v>134000</v>
      </c>
      <c r="F105">
        <v>3</v>
      </c>
      <c r="G105" t="e">
        <f t="shared" si="48"/>
        <v>#N/A</v>
      </c>
      <c r="J105" s="19">
        <f>IF(J103&gt;1,K102/J102,1)</f>
        <v>0.76068376068376065</v>
      </c>
      <c r="K105" s="19">
        <f>1-J105</f>
        <v>0.23931623931623935</v>
      </c>
    </row>
    <row r="106" spans="1:11" x14ac:dyDescent="0.25">
      <c r="A106" s="5" t="str">
        <f t="shared" si="47"/>
        <v>MAY</v>
      </c>
      <c r="B106" s="11">
        <v>-55000</v>
      </c>
      <c r="C106" t="str">
        <f>TEXT(B106/SUM($B$103:B105),"+# ##0%;-# ##0%")</f>
        <v>-41%</v>
      </c>
      <c r="D106" t="str">
        <f>TEXT((SUM($B$103:B106)-$B$103)/$B$103,"+# ##0,0%;-# ##0,0%")</f>
        <v>-32,5%</v>
      </c>
      <c r="E106" s="11">
        <f>SUM($B$103:B106)</f>
        <v>79000</v>
      </c>
      <c r="F106">
        <v>4</v>
      </c>
      <c r="G106" t="e">
        <f t="shared" si="48"/>
        <v>#N/A</v>
      </c>
      <c r="J106" t="s">
        <v>231</v>
      </c>
      <c r="K106" s="6">
        <f>IF(J104,J104,0-K105)</f>
        <v>-0.23931623931623935</v>
      </c>
    </row>
    <row r="107" spans="1:11" x14ac:dyDescent="0.25">
      <c r="A107" s="5" t="str">
        <f t="shared" si="47"/>
        <v>JUN</v>
      </c>
      <c r="B107" s="11">
        <v>27000</v>
      </c>
      <c r="C107" t="str">
        <f>TEXT(B107/SUM($B$103:B106),"+# ##0%;-# ##0%")</f>
        <v>+34%</v>
      </c>
      <c r="D107" t="str">
        <f>TEXT((SUM($B$103:B107)-$B$103)/$B$103,"+# ##0,0%;-# ##0,0%")</f>
        <v>-9,4%</v>
      </c>
      <c r="E107" s="11">
        <f>SUM($B$103:B107)</f>
        <v>106000</v>
      </c>
      <c r="F107">
        <v>5</v>
      </c>
      <c r="G107" t="e">
        <f t="shared" si="48"/>
        <v>#N/A</v>
      </c>
    </row>
    <row r="108" spans="1:11" x14ac:dyDescent="0.25">
      <c r="A108" s="5" t="str">
        <f t="shared" si="47"/>
        <v>JUL</v>
      </c>
      <c r="B108" s="11">
        <v>-17000</v>
      </c>
      <c r="C108" t="str">
        <f>TEXT(B108/SUM($B$103:B107),"+# ##0%;-# ##0%")</f>
        <v>-16%</v>
      </c>
      <c r="D108" t="str">
        <f>TEXT((SUM($B$103:B108)-$B$103)/$B$103,"+# ##0,0%;-# ##0,0%")</f>
        <v>-23,9%</v>
      </c>
      <c r="E108" s="11">
        <f>SUM($B$103:B108)</f>
        <v>89000</v>
      </c>
      <c r="F108">
        <v>6</v>
      </c>
      <c r="G108">
        <f t="shared" si="48"/>
        <v>89000</v>
      </c>
    </row>
    <row r="109" spans="1:11" x14ac:dyDescent="0.25">
      <c r="A109" s="5" t="str">
        <f t="shared" si="47"/>
        <v>AUG</v>
      </c>
      <c r="B109" s="11">
        <v>-8000</v>
      </c>
      <c r="C109" t="str">
        <f>TEXT(B109/SUM($B$103:B108),"+# ##0%;-# ##0%")</f>
        <v>-9%</v>
      </c>
      <c r="D109" t="str">
        <f>TEXT((SUM($B$103:B109)-$B$103)/$B$103,"+# ##0,0%;-# ##0,0%")</f>
        <v>-30,8%</v>
      </c>
      <c r="E109" s="11">
        <f>SUM($B$103:B109)</f>
        <v>81000</v>
      </c>
      <c r="F109">
        <v>7</v>
      </c>
      <c r="G109" t="e">
        <f t="shared" si="48"/>
        <v>#N/A</v>
      </c>
      <c r="H109" s="11"/>
    </row>
    <row r="110" spans="1:11" x14ac:dyDescent="0.25">
      <c r="A110" s="5" t="str">
        <f t="shared" si="47"/>
        <v>SEP</v>
      </c>
      <c r="B110" s="11">
        <v>32000</v>
      </c>
      <c r="C110" t="str">
        <f>TEXT(B110/SUM($B$103:B109),"+# ##0%;-# ##0%")</f>
        <v>+40%</v>
      </c>
      <c r="D110" t="str">
        <f>TEXT((SUM($B$103:B110)-$B$103)/$B$103,"+# ##0,0%;-# ##0,0%")</f>
        <v>-3,4%</v>
      </c>
      <c r="E110" s="11">
        <f>SUM($B$103:B110)</f>
        <v>113000</v>
      </c>
      <c r="F110">
        <v>8</v>
      </c>
      <c r="G110" t="e">
        <f t="shared" si="48"/>
        <v>#N/A</v>
      </c>
    </row>
    <row r="111" spans="1:11" x14ac:dyDescent="0.25">
      <c r="A111" s="5" t="str">
        <f t="shared" si="47"/>
        <v>OCT</v>
      </c>
      <c r="B111" s="11">
        <v>12000</v>
      </c>
      <c r="C111" t="str">
        <f>TEXT(B111/SUM($B$103:B110),"+# ##0%;-# ##0%")</f>
        <v>+11%</v>
      </c>
      <c r="D111" t="str">
        <f>TEXT((SUM($B$103:B111)-$B$103)/$B$103,"+# ##0,0%;-# ##0,0%")</f>
        <v>+6,8%</v>
      </c>
      <c r="E111" s="11">
        <f>SUM($B$103:B111)</f>
        <v>125000</v>
      </c>
      <c r="F111">
        <v>9</v>
      </c>
      <c r="G111" t="e">
        <f t="shared" si="48"/>
        <v>#N/A</v>
      </c>
    </row>
    <row r="112" spans="1:11" x14ac:dyDescent="0.25">
      <c r="A112" s="5" t="str">
        <f t="shared" si="47"/>
        <v>NOV</v>
      </c>
      <c r="B112" s="11">
        <v>-15000</v>
      </c>
      <c r="C112" t="str">
        <f>TEXT(B112/SUM($B$103:B111),"+# ##0%;-# ##0%")</f>
        <v>-12%</v>
      </c>
      <c r="D112" t="str">
        <f>TEXT((SUM($B$103:B112)-$B$103)/$B$103,"+# ##0,0%;-# ##0,0%")</f>
        <v>-6,0%</v>
      </c>
      <c r="E112" s="11">
        <f>SUM($B$103:B112)</f>
        <v>110000</v>
      </c>
      <c r="F112">
        <v>10</v>
      </c>
      <c r="G112" t="e">
        <f>IF(F112=$E$1,E112,NA())</f>
        <v>#N/A</v>
      </c>
    </row>
    <row r="113" spans="1:7" x14ac:dyDescent="0.25">
      <c r="A113" s="5" t="str">
        <f t="shared" si="47"/>
        <v>DEC</v>
      </c>
      <c r="B113" s="11">
        <v>30000</v>
      </c>
      <c r="C113" t="str">
        <f>TEXT(B113/SUM($B$103:B112),"+# ##0%;-# ##0%")</f>
        <v>+27%</v>
      </c>
      <c r="D113" t="str">
        <f>TEXT((SUM($B$103:B113)-$B$103)/$B$103,"+# ##0,0%;-# ##0,0%")</f>
        <v>+19,7%</v>
      </c>
      <c r="E113" s="11">
        <f>SUM($B$103:B113)</f>
        <v>140000</v>
      </c>
      <c r="F113">
        <v>11</v>
      </c>
      <c r="G113" t="e">
        <f t="shared" si="48"/>
        <v>#N/A</v>
      </c>
    </row>
    <row r="114" spans="1:7" x14ac:dyDescent="0.25">
      <c r="A114" s="5" t="s">
        <v>75</v>
      </c>
      <c r="B114" s="11">
        <v>42000</v>
      </c>
      <c r="C114" t="str">
        <f>TEXT(B114/SUM($B$103:B113),"+# ##0%;-# ##0%")</f>
        <v>+30%</v>
      </c>
      <c r="D114" t="str">
        <f>TEXT((SUM($B$103:B114)-$B$103)/$B$103,"+# ##0,0%;-# ##0,0%")</f>
        <v>+55,6%</v>
      </c>
      <c r="E114" s="11">
        <f>SUM($B$103:B114)</f>
        <v>182000</v>
      </c>
      <c r="F114">
        <v>12</v>
      </c>
      <c r="G114" t="e">
        <f t="shared" si="48"/>
        <v>#N/A</v>
      </c>
    </row>
    <row r="115" spans="1:7" x14ac:dyDescent="0.25">
      <c r="B115" s="11">
        <f>SUM(B103:B114)</f>
        <v>182000</v>
      </c>
      <c r="E115" s="11"/>
      <c r="G115" s="11">
        <f>MAX(E103:E114)</f>
        <v>182000</v>
      </c>
    </row>
    <row r="116" spans="1:7" x14ac:dyDescent="0.25">
      <c r="D116" s="29"/>
    </row>
  </sheetData>
  <mergeCells count="8">
    <mergeCell ref="A85:A90"/>
    <mergeCell ref="A91:A95"/>
    <mergeCell ref="I24:I25"/>
    <mergeCell ref="J24:J25"/>
    <mergeCell ref="A63:A69"/>
    <mergeCell ref="A70:A71"/>
    <mergeCell ref="A78:A84"/>
    <mergeCell ref="A74:A77"/>
  </mergeCells>
  <phoneticPr fontId="3" type="noConversion"/>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7981-F507-4D08-B11F-4D7097C0B96B}">
  <sheetPr codeName="Sheet8"/>
  <dimension ref="A1:BB399"/>
  <sheetViews>
    <sheetView workbookViewId="0"/>
  </sheetViews>
  <sheetFormatPr defaultRowHeight="15" x14ac:dyDescent="0.25"/>
  <cols>
    <col min="2" max="2" width="10.140625" bestFit="1" customWidth="1"/>
    <col min="4" max="4" width="10.7109375" bestFit="1" customWidth="1"/>
    <col min="8" max="8" width="10.28515625" customWidth="1"/>
    <col min="9" max="9" width="7.5703125" customWidth="1"/>
    <col min="10" max="10" width="8.140625" customWidth="1"/>
    <col min="11" max="11" width="10.140625" customWidth="1"/>
    <col min="12" max="12" width="8.7109375" customWidth="1"/>
    <col min="13" max="13" width="6.85546875" customWidth="1"/>
    <col min="14" max="18" width="15.7109375" customWidth="1"/>
    <col min="19" max="22" width="13.7109375" customWidth="1"/>
    <col min="23" max="23" width="17" customWidth="1"/>
  </cols>
  <sheetData>
    <row r="1" spans="1:54" ht="60" x14ac:dyDescent="0.25">
      <c r="A1" s="2" t="s">
        <v>163</v>
      </c>
      <c r="B1" s="2" t="s">
        <v>0</v>
      </c>
      <c r="C1" s="2" t="s">
        <v>1</v>
      </c>
      <c r="D1" s="2" t="s">
        <v>2</v>
      </c>
      <c r="E1" s="2" t="s">
        <v>3</v>
      </c>
      <c r="F1" s="2" t="s">
        <v>17</v>
      </c>
      <c r="G1" s="2" t="s">
        <v>16</v>
      </c>
      <c r="H1" s="35" t="s">
        <v>29</v>
      </c>
      <c r="I1" s="35" t="s">
        <v>28</v>
      </c>
      <c r="J1" s="35" t="s">
        <v>30</v>
      </c>
      <c r="K1" s="35" t="s">
        <v>26</v>
      </c>
      <c r="L1" s="35" t="s">
        <v>25</v>
      </c>
      <c r="M1" s="35" t="s">
        <v>27</v>
      </c>
      <c r="N1" s="34" t="s">
        <v>171</v>
      </c>
      <c r="O1" s="34" t="s">
        <v>172</v>
      </c>
      <c r="P1" s="34" t="s">
        <v>178</v>
      </c>
      <c r="Q1" s="34" t="s">
        <v>179</v>
      </c>
      <c r="R1" s="34" t="s">
        <v>180</v>
      </c>
      <c r="S1" s="34" t="s">
        <v>173</v>
      </c>
      <c r="T1" s="34" t="s">
        <v>174</v>
      </c>
      <c r="U1" s="34" t="s">
        <v>175</v>
      </c>
      <c r="V1" s="34" t="s">
        <v>176</v>
      </c>
      <c r="W1" s="34" t="s">
        <v>177</v>
      </c>
      <c r="X1" s="36" t="s">
        <v>76</v>
      </c>
      <c r="Y1" s="36" t="s">
        <v>77</v>
      </c>
      <c r="Z1" s="36" t="s">
        <v>111</v>
      </c>
      <c r="AA1" s="36" t="s">
        <v>101</v>
      </c>
      <c r="AB1" s="36" t="s">
        <v>78</v>
      </c>
      <c r="AC1" s="36" t="s">
        <v>107</v>
      </c>
      <c r="AD1" s="36" t="s">
        <v>109</v>
      </c>
      <c r="AE1" s="36" t="s">
        <v>79</v>
      </c>
      <c r="AF1" s="36" t="s">
        <v>108</v>
      </c>
      <c r="AG1" s="36" t="s">
        <v>113</v>
      </c>
      <c r="AH1" s="36" t="s">
        <v>80</v>
      </c>
      <c r="AI1" s="36" t="s">
        <v>110</v>
      </c>
      <c r="AJ1" s="36" t="s">
        <v>81</v>
      </c>
      <c r="AK1" s="36" t="s">
        <v>82</v>
      </c>
      <c r="AL1" s="36" t="s">
        <v>83</v>
      </c>
      <c r="AM1" s="36" t="s">
        <v>103</v>
      </c>
      <c r="AN1" s="36" t="s">
        <v>112</v>
      </c>
      <c r="AO1" s="36" t="s">
        <v>84</v>
      </c>
      <c r="AP1" s="36" t="s">
        <v>85</v>
      </c>
      <c r="AQ1" s="36" t="s">
        <v>102</v>
      </c>
      <c r="AR1" s="36" t="s">
        <v>86</v>
      </c>
      <c r="AS1" s="36" t="s">
        <v>87</v>
      </c>
      <c r="AT1" s="37" t="s">
        <v>89</v>
      </c>
      <c r="AU1" s="37" t="s">
        <v>90</v>
      </c>
      <c r="AV1" s="37" t="s">
        <v>91</v>
      </c>
      <c r="AW1" s="37" t="s">
        <v>92</v>
      </c>
      <c r="AX1" s="37" t="s">
        <v>93</v>
      </c>
      <c r="AY1" s="37" t="s">
        <v>94</v>
      </c>
      <c r="AZ1" s="37" t="s">
        <v>100</v>
      </c>
      <c r="BA1" s="37" t="s">
        <v>96</v>
      </c>
      <c r="BB1" s="37" t="s">
        <v>97</v>
      </c>
    </row>
    <row r="2" spans="1:54" ht="15" customHeight="1" x14ac:dyDescent="0.25">
      <c r="A2">
        <v>367</v>
      </c>
      <c r="B2" s="3"/>
      <c r="C2" s="4">
        <v>2024</v>
      </c>
      <c r="D2" s="4" t="s">
        <v>4</v>
      </c>
      <c r="E2" s="4">
        <v>0.01</v>
      </c>
      <c r="F2" s="4" cm="1">
        <f t="array" ref="F2">INDEX(Data!B$2:B$368,$A2)</f>
        <v>0</v>
      </c>
      <c r="G2" s="4" cm="1">
        <f t="array" ref="G2">INDEX(Data!C$2:C$368,$A2)</f>
        <v>0</v>
      </c>
      <c r="H2" s="4" cm="1">
        <f t="array" ref="H2">INDEX(Data!D$2:D$368,$A2)</f>
        <v>0</v>
      </c>
      <c r="I2" s="4" cm="1">
        <f t="array" ref="I2">INDEX(Data!E$2:E$368,$A2)</f>
        <v>0</v>
      </c>
      <c r="J2" s="4" cm="1">
        <f t="array" ref="J2">INDEX(Data!F$2:F$368,$A2)</f>
        <v>0</v>
      </c>
      <c r="K2" s="4" cm="1">
        <f t="array" ref="K2">INDEX(Data!G$2:G$368,$A2)</f>
        <v>0</v>
      </c>
      <c r="L2" s="4" cm="1">
        <f t="array" ref="L2">INDEX(Data!H$2:H$368,$A2)</f>
        <v>0</v>
      </c>
      <c r="M2" s="4" cm="1">
        <f t="array" ref="M2">INDEX(Data!I$2:I$368,$A2)</f>
        <v>0</v>
      </c>
      <c r="N2" s="4" cm="1">
        <f t="array" ref="N2">INDEX(Data!J$2:J$368,$A2)</f>
        <v>0</v>
      </c>
      <c r="O2" s="4" cm="1">
        <f t="array" ref="O2">INDEX(Data!K$2:K$368,$A2)</f>
        <v>0</v>
      </c>
      <c r="P2" s="4" cm="1">
        <f t="array" ref="P2">INDEX(Data!L$2:L$368,$A2)</f>
        <v>0</v>
      </c>
      <c r="Q2" s="4" cm="1">
        <f t="array" ref="Q2">INDEX(Data!M$2:M$368,$A2)</f>
        <v>0</v>
      </c>
      <c r="R2" s="4" cm="1">
        <f t="array" ref="R2">INDEX(Data!N$2:N$368,$A2)</f>
        <v>0</v>
      </c>
      <c r="S2" s="4" cm="1">
        <f t="array" ref="S2">INDEX(Data!O$2:O$368,$A2)</f>
        <v>0</v>
      </c>
      <c r="T2" s="4" cm="1">
        <f t="array" ref="T2">INDEX(Data!P$2:P$368,$A2)</f>
        <v>0</v>
      </c>
      <c r="U2" s="4" cm="1">
        <f t="array" ref="U2">INDEX(Data!Q$2:Q$368,$A2)</f>
        <v>0</v>
      </c>
      <c r="V2" s="4" cm="1">
        <f t="array" ref="V2">INDEX(Data!R$2:R$368,$A2)</f>
        <v>0</v>
      </c>
      <c r="W2" s="4" cm="1">
        <f t="array" ref="W2">INDEX(Data!S$2:S$368,$A2)</f>
        <v>0</v>
      </c>
      <c r="X2" s="4" cm="1">
        <f t="array" ref="X2">INDEX(Data!T$2:T$368,$A2)</f>
        <v>0</v>
      </c>
      <c r="Y2" s="4" cm="1">
        <f t="array" ref="Y2">INDEX(Data!U$2:U$368,$A2)</f>
        <v>0</v>
      </c>
      <c r="Z2" s="4" cm="1">
        <f t="array" ref="Z2">INDEX(Data!V$2:V$368,$A2)</f>
        <v>0</v>
      </c>
      <c r="AA2" s="4" cm="1">
        <f t="array" ref="AA2">INDEX(Data!W$2:W$368,$A2)</f>
        <v>0</v>
      </c>
      <c r="AB2" s="4" cm="1">
        <f t="array" ref="AB2">INDEX(Data!X$2:X$368,$A2)</f>
        <v>0</v>
      </c>
      <c r="AC2" s="4" cm="1">
        <f t="array" ref="AC2">INDEX(Data!Y$2:Y$368,$A2)</f>
        <v>0</v>
      </c>
      <c r="AD2" s="4" cm="1">
        <f t="array" ref="AD2">INDEX(Data!Z$2:Z$368,$A2)</f>
        <v>0</v>
      </c>
      <c r="AE2" s="4" cm="1">
        <f t="array" ref="AE2">INDEX(Data!AA$2:AA$368,$A2)</f>
        <v>0</v>
      </c>
      <c r="AF2" s="4" cm="1">
        <f t="array" ref="AF2">INDEX(Data!AB$2:AB$368,$A2)</f>
        <v>0</v>
      </c>
      <c r="AG2" s="4" cm="1">
        <f t="array" ref="AG2">INDEX(Data!AC$2:AC$368,$A2)</f>
        <v>0</v>
      </c>
      <c r="AH2" s="4" cm="1">
        <f t="array" ref="AH2">INDEX(Data!AD$2:AD$368,$A2)</f>
        <v>0</v>
      </c>
      <c r="AI2" s="4" cm="1">
        <f t="array" ref="AI2">INDEX(Data!AE$2:AE$368,$A2)</f>
        <v>0</v>
      </c>
      <c r="AJ2" s="4" cm="1">
        <f t="array" ref="AJ2">INDEX(Data!AF$2:AF$368,$A2)</f>
        <v>0</v>
      </c>
      <c r="AK2" s="4" cm="1">
        <f t="array" ref="AK2">INDEX(Data!AG$2:AG$368,$A2)</f>
        <v>0</v>
      </c>
      <c r="AL2" s="4" cm="1">
        <f t="array" ref="AL2">INDEX(Data!AH$2:AH$368,$A2)</f>
        <v>0</v>
      </c>
      <c r="AM2" s="4" cm="1">
        <f t="array" ref="AM2">INDEX(Data!AI$2:AI$368,$A2)</f>
        <v>0</v>
      </c>
      <c r="AN2" s="4" cm="1">
        <f t="array" ref="AN2">INDEX(Data!AJ$2:AJ$368,$A2)</f>
        <v>0</v>
      </c>
      <c r="AO2" s="4" cm="1">
        <f t="array" ref="AO2">INDEX(Data!AK$2:AK$368,$A2)</f>
        <v>0</v>
      </c>
      <c r="AP2" s="4" cm="1">
        <f t="array" ref="AP2">INDEX(Data!AL$2:AL$368,$A2)</f>
        <v>0</v>
      </c>
      <c r="AQ2" s="4" cm="1">
        <f t="array" ref="AQ2">INDEX(Data!AM$2:AM$368,$A2)</f>
        <v>0</v>
      </c>
      <c r="AR2" s="4" cm="1">
        <f t="array" ref="AR2">INDEX(Data!AN$2:AN$368,$A2)</f>
        <v>0</v>
      </c>
      <c r="AS2" s="4" cm="1">
        <f t="array" ref="AS2">INDEX(Data!AO$2:AO$368,$A2)</f>
        <v>0</v>
      </c>
      <c r="AT2" s="4" cm="1">
        <f t="array" ref="AT2">INDEX(Data!AP$2:AP$368,$A2)</f>
        <v>0</v>
      </c>
      <c r="AU2" s="4" cm="1">
        <f t="array" ref="AU2">INDEX(Data!AQ$2:AQ$368,$A2)</f>
        <v>0</v>
      </c>
      <c r="AV2" s="4" cm="1">
        <f t="array" ref="AV2">INDEX(Data!AR$2:AR$368,$A2)</f>
        <v>0</v>
      </c>
      <c r="AW2" s="4" cm="1">
        <f t="array" ref="AW2">INDEX(Data!AS$2:AS$368,$A2)</f>
        <v>0</v>
      </c>
      <c r="AX2" s="4" cm="1">
        <f t="array" ref="AX2">INDEX(Data!AT$2:AT$368,$A2)</f>
        <v>0</v>
      </c>
      <c r="AY2" s="4" cm="1">
        <f t="array" ref="AY2">INDEX(Data!AU$2:AU$368,$A2)</f>
        <v>0</v>
      </c>
      <c r="AZ2" s="4" cm="1">
        <f t="array" ref="AZ2">INDEX(Data!AV$2:AV$368,$A2)</f>
        <v>0</v>
      </c>
      <c r="BA2" s="4" cm="1">
        <f t="array" ref="BA2">INDEX(Data!AW$2:AW$368,$A2)</f>
        <v>0</v>
      </c>
      <c r="BB2" s="4" cm="1">
        <f t="array" ref="BB2">INDEX(Data!AX$2:AX$368,$A2)</f>
        <v>0</v>
      </c>
    </row>
    <row r="3" spans="1:54" x14ac:dyDescent="0.25">
      <c r="A3">
        <v>1</v>
      </c>
      <c r="B3" s="3">
        <v>45292</v>
      </c>
      <c r="C3" s="4">
        <v>2024</v>
      </c>
      <c r="D3" s="4" t="s">
        <v>4</v>
      </c>
      <c r="E3" s="4">
        <v>1</v>
      </c>
      <c r="F3" s="4" cm="1">
        <f t="array" ref="F3">INDEX(Data!B$2:B$368,$A3)</f>
        <v>496</v>
      </c>
      <c r="G3" s="4" cm="1">
        <f t="array" ref="G3">INDEX(Data!C$2:C$368,$A3)</f>
        <v>575</v>
      </c>
      <c r="H3" s="4" cm="1">
        <f t="array" ref="H3">INDEX(Data!D$2:D$368,$A3)</f>
        <v>243</v>
      </c>
      <c r="I3" s="4" cm="1">
        <f t="array" ref="I3">INDEX(Data!E$2:E$368,$A3)</f>
        <v>189</v>
      </c>
      <c r="J3" s="4" cm="1">
        <f t="array" ref="J3">INDEX(Data!F$2:F$368,$A3)</f>
        <v>64</v>
      </c>
      <c r="K3" s="4" cm="1">
        <f t="array" ref="K3">INDEX(Data!G$2:G$368,$A3)</f>
        <v>172</v>
      </c>
      <c r="L3" s="4" cm="1">
        <f t="array" ref="L3">INDEX(Data!H$2:H$368,$A3)</f>
        <v>271</v>
      </c>
      <c r="M3" s="4" cm="1">
        <f t="array" ref="M3">INDEX(Data!I$2:I$368,$A3)</f>
        <v>132</v>
      </c>
      <c r="N3" s="4" cm="1">
        <f t="array" ref="N3">INDEX(Data!J$2:J$368,$A3)</f>
        <v>104</v>
      </c>
      <c r="O3" s="4" cm="1">
        <f t="array" ref="O3">INDEX(Data!K$2:K$368,$A3)</f>
        <v>58</v>
      </c>
      <c r="P3" s="4" cm="1">
        <f t="array" ref="P3">INDEX(Data!L$2:L$368,$A3)</f>
        <v>27</v>
      </c>
      <c r="Q3" s="4" cm="1">
        <f t="array" ref="Q3">INDEX(Data!M$2:M$368,$A3)</f>
        <v>46</v>
      </c>
      <c r="R3" s="4" cm="1">
        <f t="array" ref="R3">INDEX(Data!N$2:N$368,$A3)</f>
        <v>9</v>
      </c>
      <c r="S3" s="4" cm="1">
        <f t="array" ref="S3">INDEX(Data!O$2:O$368,$A3)</f>
        <v>82</v>
      </c>
      <c r="T3" s="4" cm="1">
        <f t="array" ref="T3">INDEX(Data!P$2:P$368,$A3)</f>
        <v>62</v>
      </c>
      <c r="U3" s="4" cm="1">
        <f t="array" ref="U3">INDEX(Data!Q$2:Q$368,$A3)</f>
        <v>22</v>
      </c>
      <c r="V3" s="4" cm="1">
        <f t="array" ref="V3">INDEX(Data!R$2:R$368,$A3)</f>
        <v>24</v>
      </c>
      <c r="W3" s="4" cm="1">
        <f t="array" ref="W3">INDEX(Data!S$2:S$368,$A3)</f>
        <v>62</v>
      </c>
      <c r="X3" s="4" cm="1">
        <f t="array" ref="X3">INDEX(Data!T$2:T$368,$A3)</f>
        <v>46</v>
      </c>
      <c r="Y3" s="4" cm="1">
        <f t="array" ref="Y3">INDEX(Data!U$2:U$368,$A3)</f>
        <v>0</v>
      </c>
      <c r="Z3" s="4" cm="1">
        <f t="array" ref="Z3">INDEX(Data!V$2:V$368,$A3)</f>
        <v>23</v>
      </c>
      <c r="AA3" s="4" cm="1">
        <f t="array" ref="AA3">INDEX(Data!W$2:W$368,$A3)</f>
        <v>11</v>
      </c>
      <c r="AB3" s="4" cm="1">
        <f t="array" ref="AB3">INDEX(Data!X$2:X$368,$A3)</f>
        <v>34</v>
      </c>
      <c r="AC3" s="4" cm="1">
        <f t="array" ref="AC3">INDEX(Data!Y$2:Y$368,$A3)</f>
        <v>34</v>
      </c>
      <c r="AD3" s="4" cm="1">
        <f t="array" ref="AD3">INDEX(Data!Z$2:Z$368,$A3)</f>
        <v>11</v>
      </c>
      <c r="AE3" s="4" cm="1">
        <f t="array" ref="AE3">INDEX(Data!AA$2:AA$368,$A3)</f>
        <v>5</v>
      </c>
      <c r="AF3" s="4" cm="1">
        <f t="array" ref="AF3">INDEX(Data!AB$2:AB$368,$A3)</f>
        <v>28</v>
      </c>
      <c r="AG3" s="4" cm="1">
        <f t="array" ref="AG3">INDEX(Data!AC$2:AC$368,$A3)</f>
        <v>0</v>
      </c>
      <c r="AH3" s="4" cm="1">
        <f t="array" ref="AH3">INDEX(Data!AD$2:AD$368,$A3)</f>
        <v>0</v>
      </c>
      <c r="AI3" s="4" cm="1">
        <f t="array" ref="AI3">INDEX(Data!AE$2:AE$368,$A3)</f>
        <v>5</v>
      </c>
      <c r="AJ3" s="4" cm="1">
        <f t="array" ref="AJ3">INDEX(Data!AF$2:AF$368,$A3)</f>
        <v>5</v>
      </c>
      <c r="AK3" s="4" cm="1">
        <f t="array" ref="AK3">INDEX(Data!AG$2:AG$368,$A3)</f>
        <v>17</v>
      </c>
      <c r="AL3" s="4" cm="1">
        <f t="array" ref="AL3">INDEX(Data!AH$2:AH$368,$A3)</f>
        <v>17</v>
      </c>
      <c r="AM3" s="4" cm="1">
        <f t="array" ref="AM3">INDEX(Data!AI$2:AI$368,$A3)</f>
        <v>23</v>
      </c>
      <c r="AN3" s="4" cm="1">
        <f t="array" ref="AN3">INDEX(Data!AJ$2:AJ$368,$A3)</f>
        <v>34</v>
      </c>
      <c r="AO3" s="4" cm="1">
        <f t="array" ref="AO3">INDEX(Data!AK$2:AK$368,$A3)</f>
        <v>11</v>
      </c>
      <c r="AP3" s="4" cm="1">
        <f t="array" ref="AP3">INDEX(Data!AL$2:AL$368,$A3)</f>
        <v>17</v>
      </c>
      <c r="AQ3" s="4" cm="1">
        <f t="array" ref="AQ3">INDEX(Data!AM$2:AM$368,$A3)</f>
        <v>0</v>
      </c>
      <c r="AR3" s="4" cm="1">
        <f t="array" ref="AR3">INDEX(Data!AN$2:AN$368,$A3)</f>
        <v>0</v>
      </c>
      <c r="AS3" s="4" cm="1">
        <f t="array" ref="AS3">INDEX(Data!AO$2:AO$368,$A3)</f>
        <v>17</v>
      </c>
      <c r="AT3" s="4" cm="1">
        <f t="array" ref="AT3">INDEX(Data!AP$2:AP$368,$A3)</f>
        <v>51</v>
      </c>
      <c r="AU3" s="4" cm="1">
        <f t="array" ref="AU3">INDEX(Data!AQ$2:AQ$368,$A3)</f>
        <v>5</v>
      </c>
      <c r="AV3" s="4" cm="1">
        <f t="array" ref="AV3">INDEX(Data!AR$2:AR$368,$A3)</f>
        <v>17</v>
      </c>
      <c r="AW3" s="4" cm="1">
        <f t="array" ref="AW3">INDEX(Data!AS$2:AS$368,$A3)</f>
        <v>11</v>
      </c>
      <c r="AX3" s="4" cm="1">
        <f t="array" ref="AX3">INDEX(Data!AT$2:AT$368,$A3)</f>
        <v>5</v>
      </c>
      <c r="AY3" s="4" cm="1">
        <f t="array" ref="AY3">INDEX(Data!AU$2:AU$368,$A3)</f>
        <v>17</v>
      </c>
      <c r="AZ3" s="4" cm="1">
        <f t="array" ref="AZ3">INDEX(Data!AV$2:AV$368,$A3)</f>
        <v>0</v>
      </c>
      <c r="BA3" s="4" cm="1">
        <f t="array" ref="BA3">INDEX(Data!AW$2:AW$368,$A3)</f>
        <v>17</v>
      </c>
      <c r="BB3" s="4" cm="1">
        <f t="array" ref="BB3">INDEX(Data!AX$2:AX$368,$A3)</f>
        <v>114</v>
      </c>
    </row>
    <row r="4" spans="1:54" x14ac:dyDescent="0.25">
      <c r="A4">
        <v>2</v>
      </c>
      <c r="B4" s="3">
        <v>45293</v>
      </c>
      <c r="C4" s="4">
        <v>2024</v>
      </c>
      <c r="D4" s="4" t="s">
        <v>4</v>
      </c>
      <c r="E4" s="4">
        <v>2</v>
      </c>
      <c r="F4" s="4" cm="1">
        <f t="array" ref="F4">INDEX(Data!B$2:B$368,$A4)</f>
        <v>516</v>
      </c>
      <c r="G4" s="4" cm="1">
        <f t="array" ref="G4">INDEX(Data!C$2:C$368,$A4)</f>
        <v>585</v>
      </c>
      <c r="H4" s="4" cm="1">
        <f t="array" ref="H4">INDEX(Data!D$2:D$368,$A4)</f>
        <v>268</v>
      </c>
      <c r="I4" s="4" cm="1">
        <f t="array" ref="I4">INDEX(Data!E$2:E$368,$A4)</f>
        <v>218</v>
      </c>
      <c r="J4" s="4" cm="1">
        <f t="array" ref="J4">INDEX(Data!F$2:F$368,$A4)</f>
        <v>30</v>
      </c>
      <c r="K4" s="4" cm="1">
        <f t="array" ref="K4">INDEX(Data!G$2:G$368,$A4)</f>
        <v>286</v>
      </c>
      <c r="L4" s="4" cm="1">
        <f t="array" ref="L4">INDEX(Data!H$2:H$368,$A4)</f>
        <v>259</v>
      </c>
      <c r="M4" s="4" cm="1">
        <f t="array" ref="M4">INDEX(Data!I$2:I$368,$A4)</f>
        <v>40</v>
      </c>
      <c r="N4" s="4" cm="1">
        <f t="array" ref="N4">INDEX(Data!J$2:J$368,$A4)</f>
        <v>118</v>
      </c>
      <c r="O4" s="4" cm="1">
        <f t="array" ref="O4">INDEX(Data!K$2:K$368,$A4)</f>
        <v>19</v>
      </c>
      <c r="P4" s="4" cm="1">
        <f t="array" ref="P4">INDEX(Data!L$2:L$368,$A4)</f>
        <v>38</v>
      </c>
      <c r="Q4" s="4" cm="1">
        <f t="array" ref="Q4">INDEX(Data!M$2:M$368,$A4)</f>
        <v>19</v>
      </c>
      <c r="R4" s="4" cm="1">
        <f t="array" ref="R4">INDEX(Data!N$2:N$368,$A4)</f>
        <v>6</v>
      </c>
      <c r="S4" s="4" cm="1">
        <f t="array" ref="S4">INDEX(Data!O$2:O$368,$A4)</f>
        <v>88</v>
      </c>
      <c r="T4" s="4" cm="1">
        <f t="array" ref="T4">INDEX(Data!P$2:P$368,$A4)</f>
        <v>27</v>
      </c>
      <c r="U4" s="4" cm="1">
        <f t="array" ref="U4">INDEX(Data!Q$2:Q$368,$A4)</f>
        <v>19</v>
      </c>
      <c r="V4" s="4" cm="1">
        <f t="array" ref="V4">INDEX(Data!R$2:R$368,$A4)</f>
        <v>29</v>
      </c>
      <c r="W4" s="4" cm="1">
        <f t="array" ref="W4">INDEX(Data!S$2:S$368,$A4)</f>
        <v>153</v>
      </c>
      <c r="X4" s="4" cm="1">
        <f t="array" ref="X4">INDEX(Data!T$2:T$368,$A4)</f>
        <v>76</v>
      </c>
      <c r="Y4" s="4" cm="1">
        <f t="array" ref="Y4">INDEX(Data!U$2:U$368,$A4)</f>
        <v>17</v>
      </c>
      <c r="Z4" s="4" cm="1">
        <f t="array" ref="Z4">INDEX(Data!V$2:V$368,$A4)</f>
        <v>29</v>
      </c>
      <c r="AA4" s="4" cm="1">
        <f t="array" ref="AA4">INDEX(Data!W$2:W$368,$A4)</f>
        <v>0</v>
      </c>
      <c r="AB4" s="4" cm="1">
        <f t="array" ref="AB4">INDEX(Data!X$2:X$368,$A4)</f>
        <v>46</v>
      </c>
      <c r="AC4" s="4" cm="1">
        <f t="array" ref="AC4">INDEX(Data!Y$2:Y$368,$A4)</f>
        <v>29</v>
      </c>
      <c r="AD4" s="4" cm="1">
        <f t="array" ref="AD4">INDEX(Data!Z$2:Z$368,$A4)</f>
        <v>0</v>
      </c>
      <c r="AE4" s="4" cm="1">
        <f t="array" ref="AE4">INDEX(Data!AA$2:AA$368,$A4)</f>
        <v>17</v>
      </c>
      <c r="AF4" s="4" cm="1">
        <f t="array" ref="AF4">INDEX(Data!AB$2:AB$368,$A4)</f>
        <v>29</v>
      </c>
      <c r="AG4" s="4" cm="1">
        <f t="array" ref="AG4">INDEX(Data!AC$2:AC$368,$A4)</f>
        <v>11</v>
      </c>
      <c r="AH4" s="4" cm="1">
        <f t="array" ref="AH4">INDEX(Data!AD$2:AD$368,$A4)</f>
        <v>5</v>
      </c>
      <c r="AI4" s="4" cm="1">
        <f t="array" ref="AI4">INDEX(Data!AE$2:AE$368,$A4)</f>
        <v>23</v>
      </c>
      <c r="AJ4" s="4" cm="1">
        <f t="array" ref="AJ4">INDEX(Data!AF$2:AF$368,$A4)</f>
        <v>11</v>
      </c>
      <c r="AK4" s="4" cm="1">
        <f t="array" ref="AK4">INDEX(Data!AG$2:AG$368,$A4)</f>
        <v>0</v>
      </c>
      <c r="AL4" s="4" cm="1">
        <f t="array" ref="AL4">INDEX(Data!AH$2:AH$368,$A4)</f>
        <v>0</v>
      </c>
      <c r="AM4" s="4" cm="1">
        <f t="array" ref="AM4">INDEX(Data!AI$2:AI$368,$A4)</f>
        <v>23</v>
      </c>
      <c r="AN4" s="4" cm="1">
        <f t="array" ref="AN4">INDEX(Data!AJ$2:AJ$368,$A4)</f>
        <v>23</v>
      </c>
      <c r="AO4" s="4" cm="1">
        <f t="array" ref="AO4">INDEX(Data!AK$2:AK$368,$A4)</f>
        <v>5</v>
      </c>
      <c r="AP4" s="4" cm="1">
        <f t="array" ref="AP4">INDEX(Data!AL$2:AL$368,$A4)</f>
        <v>11</v>
      </c>
      <c r="AQ4" s="4" cm="1">
        <f t="array" ref="AQ4">INDEX(Data!AM$2:AM$368,$A4)</f>
        <v>5</v>
      </c>
      <c r="AR4" s="4" cm="1">
        <f t="array" ref="AR4">INDEX(Data!AN$2:AN$368,$A4)</f>
        <v>17</v>
      </c>
      <c r="AS4" s="4" cm="1">
        <f t="array" ref="AS4">INDEX(Data!AO$2:AO$368,$A4)</f>
        <v>17</v>
      </c>
      <c r="AT4" s="4" cm="1">
        <f t="array" ref="AT4">INDEX(Data!AP$2:AP$368,$A4)</f>
        <v>64</v>
      </c>
      <c r="AU4" s="4" cm="1">
        <f t="array" ref="AU4">INDEX(Data!AQ$2:AQ$368,$A4)</f>
        <v>17</v>
      </c>
      <c r="AV4" s="4" cm="1">
        <f t="array" ref="AV4">INDEX(Data!AR$2:AR$368,$A4)</f>
        <v>40</v>
      </c>
      <c r="AW4" s="4" cm="1">
        <f t="array" ref="AW4">INDEX(Data!AS$2:AS$368,$A4)</f>
        <v>29</v>
      </c>
      <c r="AX4" s="4" cm="1">
        <f t="array" ref="AX4">INDEX(Data!AT$2:AT$368,$A4)</f>
        <v>0</v>
      </c>
      <c r="AY4" s="4" cm="1">
        <f t="array" ref="AY4">INDEX(Data!AU$2:AU$368,$A4)</f>
        <v>23</v>
      </c>
      <c r="AZ4" s="4" cm="1">
        <f t="array" ref="AZ4">INDEX(Data!AV$2:AV$368,$A4)</f>
        <v>11</v>
      </c>
      <c r="BA4" s="4" cm="1">
        <f t="array" ref="BA4">INDEX(Data!AW$2:AW$368,$A4)</f>
        <v>5</v>
      </c>
      <c r="BB4" s="4" cm="1">
        <f t="array" ref="BB4">INDEX(Data!AX$2:AX$368,$A4)</f>
        <v>2</v>
      </c>
    </row>
    <row r="5" spans="1:54" x14ac:dyDescent="0.25">
      <c r="A5">
        <v>3</v>
      </c>
      <c r="B5" s="3">
        <v>45294</v>
      </c>
      <c r="C5" s="4">
        <v>2024</v>
      </c>
      <c r="D5" s="4" t="s">
        <v>4</v>
      </c>
      <c r="E5" s="4">
        <v>3</v>
      </c>
      <c r="F5" s="4" cm="1">
        <f t="array" ref="F5">INDEX(Data!B$2:B$368,$A5)</f>
        <v>539</v>
      </c>
      <c r="G5" s="4" cm="1">
        <f t="array" ref="G5">INDEX(Data!C$2:C$368,$A5)</f>
        <v>610</v>
      </c>
      <c r="H5" s="4" cm="1">
        <f t="array" ref="H5">INDEX(Data!D$2:D$368,$A5)</f>
        <v>285</v>
      </c>
      <c r="I5" s="4" cm="1">
        <f t="array" ref="I5">INDEX(Data!E$2:E$368,$A5)</f>
        <v>131</v>
      </c>
      <c r="J5" s="4" cm="1">
        <f t="array" ref="J5">INDEX(Data!F$2:F$368,$A5)</f>
        <v>123</v>
      </c>
      <c r="K5" s="4" cm="1">
        <f t="array" ref="K5">INDEX(Data!G$2:G$368,$A5)</f>
        <v>244</v>
      </c>
      <c r="L5" s="4" cm="1">
        <f t="array" ref="L5">INDEX(Data!H$2:H$368,$A5)</f>
        <v>318</v>
      </c>
      <c r="M5" s="4" cm="1">
        <f t="array" ref="M5">INDEX(Data!I$2:I$368,$A5)</f>
        <v>48</v>
      </c>
      <c r="N5" s="4" cm="1">
        <f t="array" ref="N5">INDEX(Data!J$2:J$368,$A5)</f>
        <v>177</v>
      </c>
      <c r="O5" s="4" cm="1">
        <f t="array" ref="O5">INDEX(Data!K$2:K$368,$A5)</f>
        <v>106</v>
      </c>
      <c r="P5" s="4" cm="1">
        <f t="array" ref="P5">INDEX(Data!L$2:L$368,$A5)</f>
        <v>23</v>
      </c>
      <c r="Q5" s="4" cm="1">
        <f t="array" ref="Q5">INDEX(Data!M$2:M$368,$A5)</f>
        <v>16</v>
      </c>
      <c r="R5" s="4" cm="1">
        <f t="array" ref="R5">INDEX(Data!N$2:N$368,$A5)</f>
        <v>20</v>
      </c>
      <c r="S5" s="4" cm="1">
        <f t="array" ref="S5">INDEX(Data!O$2:O$368,$A5)</f>
        <v>83</v>
      </c>
      <c r="T5" s="4" cm="1">
        <f t="array" ref="T5">INDEX(Data!P$2:P$368,$A5)</f>
        <v>18</v>
      </c>
      <c r="U5" s="4" cm="1">
        <f t="array" ref="U5">INDEX(Data!Q$2:Q$368,$A5)</f>
        <v>28</v>
      </c>
      <c r="V5" s="4" cm="1">
        <f t="array" ref="V5">INDEX(Data!R$2:R$368,$A5)</f>
        <v>28</v>
      </c>
      <c r="W5" s="4" cm="1">
        <f t="array" ref="W5">INDEX(Data!S$2:S$368,$A5)</f>
        <v>40</v>
      </c>
      <c r="X5" s="4" cm="1">
        <f t="array" ref="X5">INDEX(Data!T$2:T$368,$A5)</f>
        <v>61</v>
      </c>
      <c r="Y5" s="4" cm="1">
        <f t="array" ref="Y5">INDEX(Data!U$2:U$368,$A5)</f>
        <v>6</v>
      </c>
      <c r="Z5" s="4" cm="1">
        <f t="array" ref="Z5">INDEX(Data!V$2:V$368,$A5)</f>
        <v>36</v>
      </c>
      <c r="AA5" s="4" cm="1">
        <f t="array" ref="AA5">INDEX(Data!W$2:W$368,$A5)</f>
        <v>6</v>
      </c>
      <c r="AB5" s="4" cm="1">
        <f t="array" ref="AB5">INDEX(Data!X$2:X$368,$A5)</f>
        <v>61</v>
      </c>
      <c r="AC5" s="4" cm="1">
        <f t="array" ref="AC5">INDEX(Data!Y$2:Y$368,$A5)</f>
        <v>48</v>
      </c>
      <c r="AD5" s="4" cm="1">
        <f t="array" ref="AD5">INDEX(Data!Z$2:Z$368,$A5)</f>
        <v>0</v>
      </c>
      <c r="AE5" s="4" cm="1">
        <f t="array" ref="AE5">INDEX(Data!AA$2:AA$368,$A5)</f>
        <v>18</v>
      </c>
      <c r="AF5" s="4" cm="1">
        <f t="array" ref="AF5">INDEX(Data!AB$2:AB$368,$A5)</f>
        <v>36</v>
      </c>
      <c r="AG5" s="4" cm="1">
        <f t="array" ref="AG5">INDEX(Data!AC$2:AC$368,$A5)</f>
        <v>6</v>
      </c>
      <c r="AH5" s="4" cm="1">
        <f t="array" ref="AH5">INDEX(Data!AD$2:AD$368,$A5)</f>
        <v>6</v>
      </c>
      <c r="AI5" s="4" cm="1">
        <f t="array" ref="AI5">INDEX(Data!AE$2:AE$368,$A5)</f>
        <v>24</v>
      </c>
      <c r="AJ5" s="4" cm="1">
        <f t="array" ref="AJ5">INDEX(Data!AF$2:AF$368,$A5)</f>
        <v>12</v>
      </c>
      <c r="AK5" s="4" cm="1">
        <f t="array" ref="AK5">INDEX(Data!AG$2:AG$368,$A5)</f>
        <v>12</v>
      </c>
      <c r="AL5" s="4" cm="1">
        <f t="array" ref="AL5">INDEX(Data!AH$2:AH$368,$A5)</f>
        <v>12</v>
      </c>
      <c r="AM5" s="4" cm="1">
        <f t="array" ref="AM5">INDEX(Data!AI$2:AI$368,$A5)</f>
        <v>54</v>
      </c>
      <c r="AN5" s="4" cm="1">
        <f t="array" ref="AN5">INDEX(Data!AJ$2:AJ$368,$A5)</f>
        <v>30</v>
      </c>
      <c r="AO5" s="4" cm="1">
        <f t="array" ref="AO5">INDEX(Data!AK$2:AK$368,$A5)</f>
        <v>30</v>
      </c>
      <c r="AP5" s="4" cm="1">
        <f t="array" ref="AP5">INDEX(Data!AL$2:AL$368,$A5)</f>
        <v>18</v>
      </c>
      <c r="AQ5" s="4" cm="1">
        <f t="array" ref="AQ5">INDEX(Data!AM$2:AM$368,$A5)</f>
        <v>6</v>
      </c>
      <c r="AR5" s="4" cm="1">
        <f t="array" ref="AR5">INDEX(Data!AN$2:AN$368,$A5)</f>
        <v>6</v>
      </c>
      <c r="AS5" s="4" cm="1">
        <f t="array" ref="AS5">INDEX(Data!AO$2:AO$368,$A5)</f>
        <v>24</v>
      </c>
      <c r="AT5" s="4" cm="1">
        <f t="array" ref="AT5">INDEX(Data!AP$2:AP$368,$A5)</f>
        <v>0</v>
      </c>
      <c r="AU5" s="4" cm="1">
        <f t="array" ref="AU5">INDEX(Data!AQ$2:AQ$368,$A5)</f>
        <v>18</v>
      </c>
      <c r="AV5" s="4" cm="1">
        <f t="array" ref="AV5">INDEX(Data!AR$2:AR$368,$A5)</f>
        <v>14</v>
      </c>
      <c r="AW5" s="4" cm="1">
        <f t="array" ref="AW5">INDEX(Data!AS$2:AS$368,$A5)</f>
        <v>24</v>
      </c>
      <c r="AX5" s="4" cm="1">
        <f t="array" ref="AX5">INDEX(Data!AT$2:AT$368,$A5)</f>
        <v>0</v>
      </c>
      <c r="AY5" s="4" cm="1">
        <f t="array" ref="AY5">INDEX(Data!AU$2:AU$368,$A5)</f>
        <v>30</v>
      </c>
      <c r="AZ5" s="4" cm="1">
        <f t="array" ref="AZ5">INDEX(Data!AV$2:AV$368,$A5)</f>
        <v>12</v>
      </c>
      <c r="BA5" s="4" cm="1">
        <f t="array" ref="BA5">INDEX(Data!AW$2:AW$368,$A5)</f>
        <v>0</v>
      </c>
      <c r="BB5" s="4" cm="1">
        <f t="array" ref="BB5">INDEX(Data!AX$2:AX$368,$A5)</f>
        <v>0</v>
      </c>
    </row>
    <row r="6" spans="1:54" x14ac:dyDescent="0.25">
      <c r="A6">
        <v>4</v>
      </c>
      <c r="B6" s="3">
        <v>45295</v>
      </c>
      <c r="C6" s="4">
        <v>2024</v>
      </c>
      <c r="D6" s="4" t="s">
        <v>4</v>
      </c>
      <c r="E6" s="4">
        <v>4</v>
      </c>
      <c r="F6" s="4" cm="1">
        <f t="array" ref="F6">INDEX(Data!B$2:B$368,$A6)</f>
        <v>557</v>
      </c>
      <c r="G6" s="4" cm="1">
        <f t="array" ref="G6">INDEX(Data!C$2:C$368,$A6)</f>
        <v>641</v>
      </c>
      <c r="H6" s="4" cm="1">
        <f t="array" ref="H6">INDEX(Data!D$2:D$368,$A6)</f>
        <v>150</v>
      </c>
      <c r="I6" s="4" cm="1">
        <f t="array" ref="I6">INDEX(Data!E$2:E$368,$A6)</f>
        <v>307</v>
      </c>
      <c r="J6" s="4" cm="1">
        <f t="array" ref="J6">INDEX(Data!F$2:F$368,$A6)</f>
        <v>100</v>
      </c>
      <c r="K6" s="4" cm="1">
        <f t="array" ref="K6">INDEX(Data!G$2:G$368,$A6)</f>
        <v>262</v>
      </c>
      <c r="L6" s="4" cm="1">
        <f t="array" ref="L6">INDEX(Data!H$2:H$368,$A6)</f>
        <v>219</v>
      </c>
      <c r="M6" s="4" cm="1">
        <f t="array" ref="M6">INDEX(Data!I$2:I$368,$A6)</f>
        <v>160</v>
      </c>
      <c r="N6" s="4" cm="1">
        <f t="array" ref="N6">INDEX(Data!J$2:J$368,$A6)</f>
        <v>176</v>
      </c>
      <c r="O6" s="4" cm="1">
        <f t="array" ref="O6">INDEX(Data!K$2:K$368,$A6)</f>
        <v>69</v>
      </c>
      <c r="P6" s="4" cm="1">
        <f t="array" ref="P6">INDEX(Data!L$2:L$368,$A6)</f>
        <v>31</v>
      </c>
      <c r="Q6" s="4" cm="1">
        <f t="array" ref="Q6">INDEX(Data!M$2:M$368,$A6)</f>
        <v>24</v>
      </c>
      <c r="R6" s="4" cm="1">
        <f t="array" ref="R6">INDEX(Data!N$2:N$368,$A6)</f>
        <v>31</v>
      </c>
      <c r="S6" s="4" cm="1">
        <f t="array" ref="S6">INDEX(Data!O$2:O$368,$A6)</f>
        <v>103</v>
      </c>
      <c r="T6" s="4" cm="1">
        <f t="array" ref="T6">INDEX(Data!P$2:P$368,$A6)</f>
        <v>52</v>
      </c>
      <c r="U6" s="4" cm="1">
        <f t="array" ref="U6">INDEX(Data!Q$2:Q$368,$A6)</f>
        <v>27</v>
      </c>
      <c r="V6" s="4" cm="1">
        <f t="array" ref="V6">INDEX(Data!R$2:R$368,$A6)</f>
        <v>29</v>
      </c>
      <c r="W6" s="4" cm="1">
        <f t="array" ref="W6">INDEX(Data!S$2:S$368,$A6)</f>
        <v>15</v>
      </c>
      <c r="X6" s="4" cm="1">
        <f t="array" ref="X6">INDEX(Data!T$2:T$368,$A6)</f>
        <v>44</v>
      </c>
      <c r="Y6" s="4" cm="1">
        <f t="array" ref="Y6">INDEX(Data!U$2:U$368,$A6)</f>
        <v>12</v>
      </c>
      <c r="Z6" s="4" cm="1">
        <f t="array" ref="Z6">INDEX(Data!V$2:V$368,$A6)</f>
        <v>38</v>
      </c>
      <c r="AA6" s="4" cm="1">
        <f t="array" ref="AA6">INDEX(Data!W$2:W$368,$A6)</f>
        <v>6</v>
      </c>
      <c r="AB6" s="4" cm="1">
        <f t="array" ref="AB6">INDEX(Data!X$2:X$368,$A6)</f>
        <v>44</v>
      </c>
      <c r="AC6" s="4" cm="1">
        <f t="array" ref="AC6">INDEX(Data!Y$2:Y$368,$A6)</f>
        <v>57</v>
      </c>
      <c r="AD6" s="4" cm="1">
        <f t="array" ref="AD6">INDEX(Data!Z$2:Z$368,$A6)</f>
        <v>19</v>
      </c>
      <c r="AE6" s="4" cm="1">
        <f t="array" ref="AE6">INDEX(Data!AA$2:AA$368,$A6)</f>
        <v>0</v>
      </c>
      <c r="AF6" s="4" cm="1">
        <f t="array" ref="AF6">INDEX(Data!AB$2:AB$368,$A6)</f>
        <v>38</v>
      </c>
      <c r="AG6" s="4" cm="1">
        <f t="array" ref="AG6">INDEX(Data!AC$2:AC$368,$A6)</f>
        <v>6</v>
      </c>
      <c r="AH6" s="4" cm="1">
        <f t="array" ref="AH6">INDEX(Data!AD$2:AD$368,$A6)</f>
        <v>0</v>
      </c>
      <c r="AI6" s="4" cm="1">
        <f t="array" ref="AI6">INDEX(Data!AE$2:AE$368,$A6)</f>
        <v>19</v>
      </c>
      <c r="AJ6" s="4" cm="1">
        <f t="array" ref="AJ6">INDEX(Data!AF$2:AF$368,$A6)</f>
        <v>19</v>
      </c>
      <c r="AK6" s="4" cm="1">
        <f t="array" ref="AK6">INDEX(Data!AG$2:AG$368,$A6)</f>
        <v>19</v>
      </c>
      <c r="AL6" s="4" cm="1">
        <f t="array" ref="AL6">INDEX(Data!AH$2:AH$368,$A6)</f>
        <v>0</v>
      </c>
      <c r="AM6" s="4" cm="1">
        <f t="array" ref="AM6">INDEX(Data!AI$2:AI$368,$A6)</f>
        <v>38</v>
      </c>
      <c r="AN6" s="4" cm="1">
        <f t="array" ref="AN6">INDEX(Data!AJ$2:AJ$368,$A6)</f>
        <v>19</v>
      </c>
      <c r="AO6" s="4" cm="1">
        <f t="array" ref="AO6">INDEX(Data!AK$2:AK$368,$A6)</f>
        <v>32</v>
      </c>
      <c r="AP6" s="4" cm="1">
        <f t="array" ref="AP6">INDEX(Data!AL$2:AL$368,$A6)</f>
        <v>12</v>
      </c>
      <c r="AQ6" s="4" cm="1">
        <f t="array" ref="AQ6">INDEX(Data!AM$2:AM$368,$A6)</f>
        <v>6</v>
      </c>
      <c r="AR6" s="4" cm="1">
        <f t="array" ref="AR6">INDEX(Data!AN$2:AN$368,$A6)</f>
        <v>12</v>
      </c>
      <c r="AS6" s="4" cm="1">
        <f t="array" ref="AS6">INDEX(Data!AO$2:AO$368,$A6)</f>
        <v>6</v>
      </c>
      <c r="AT6" s="4" cm="1">
        <f t="array" ref="AT6">INDEX(Data!AP$2:AP$368,$A6)</f>
        <v>57</v>
      </c>
      <c r="AU6" s="4" cm="1">
        <f t="array" ref="AU6">INDEX(Data!AQ$2:AQ$368,$A6)</f>
        <v>19</v>
      </c>
      <c r="AV6" s="4" cm="1">
        <f t="array" ref="AV6">INDEX(Data!AR$2:AR$368,$A6)</f>
        <v>25</v>
      </c>
      <c r="AW6" s="4" cm="1">
        <f t="array" ref="AW6">INDEX(Data!AS$2:AS$368,$A6)</f>
        <v>19</v>
      </c>
      <c r="AX6" s="4" cm="1">
        <f t="array" ref="AX6">INDEX(Data!AT$2:AT$368,$A6)</f>
        <v>6</v>
      </c>
      <c r="AY6" s="4" cm="1">
        <f t="array" ref="AY6">INDEX(Data!AU$2:AU$368,$A6)</f>
        <v>19</v>
      </c>
      <c r="AZ6" s="4" cm="1">
        <f t="array" ref="AZ6">INDEX(Data!AV$2:AV$368,$A6)</f>
        <v>19</v>
      </c>
      <c r="BA6" s="4" cm="1">
        <f t="array" ref="BA6">INDEX(Data!AW$2:AW$368,$A6)</f>
        <v>19</v>
      </c>
      <c r="BB6" s="4" cm="1">
        <f t="array" ref="BB6">INDEX(Data!AX$2:AX$368,$A6)</f>
        <v>12</v>
      </c>
    </row>
    <row r="7" spans="1:54" x14ac:dyDescent="0.25">
      <c r="A7">
        <v>5</v>
      </c>
      <c r="B7" s="3">
        <v>45296</v>
      </c>
      <c r="C7" s="4">
        <v>2024</v>
      </c>
      <c r="D7" s="4" t="s">
        <v>4</v>
      </c>
      <c r="E7" s="4">
        <v>5</v>
      </c>
      <c r="F7" s="4" cm="1">
        <f t="array" ref="F7">INDEX(Data!B$2:B$368,$A7)</f>
        <v>575</v>
      </c>
      <c r="G7" s="4" cm="1">
        <f t="array" ref="G7">INDEX(Data!C$2:C$368,$A7)</f>
        <v>667</v>
      </c>
      <c r="H7" s="4" cm="1">
        <f t="array" ref="H7">INDEX(Data!D$2:D$368,$A7)</f>
        <v>132</v>
      </c>
      <c r="I7" s="4" cm="1">
        <f t="array" ref="I7">INDEX(Data!E$2:E$368,$A7)</f>
        <v>415</v>
      </c>
      <c r="J7" s="4" cm="1">
        <f t="array" ref="J7">INDEX(Data!F$2:F$368,$A7)</f>
        <v>28</v>
      </c>
      <c r="K7" s="4" cm="1">
        <f t="array" ref="K7">INDEX(Data!G$2:G$368,$A7)</f>
        <v>153</v>
      </c>
      <c r="L7" s="4" cm="1">
        <f t="array" ref="L7">INDEX(Data!H$2:H$368,$A7)</f>
        <v>374</v>
      </c>
      <c r="M7" s="4" cm="1">
        <f t="array" ref="M7">INDEX(Data!I$2:I$368,$A7)</f>
        <v>140</v>
      </c>
      <c r="N7" s="4" cm="1">
        <f t="array" ref="N7">INDEX(Data!J$2:J$368,$A7)</f>
        <v>171</v>
      </c>
      <c r="O7" s="4" cm="1">
        <f t="array" ref="O7">INDEX(Data!K$2:K$368,$A7)</f>
        <v>99</v>
      </c>
      <c r="P7" s="4" cm="1">
        <f t="array" ref="P7">INDEX(Data!L$2:L$368,$A7)</f>
        <v>42</v>
      </c>
      <c r="Q7" s="4" cm="1">
        <f t="array" ref="Q7">INDEX(Data!M$2:M$368,$A7)</f>
        <v>35</v>
      </c>
      <c r="R7" s="4" cm="1">
        <f t="array" ref="R7">INDEX(Data!N$2:N$368,$A7)</f>
        <v>21</v>
      </c>
      <c r="S7" s="4" cm="1">
        <f t="array" ref="S7">INDEX(Data!O$2:O$368,$A7)</f>
        <v>93</v>
      </c>
      <c r="T7" s="4" cm="1">
        <f t="array" ref="T7">INDEX(Data!P$2:P$368,$A7)</f>
        <v>43</v>
      </c>
      <c r="U7" s="4" cm="1">
        <f t="array" ref="U7">INDEX(Data!Q$2:Q$368,$A7)</f>
        <v>24</v>
      </c>
      <c r="V7" s="4" cm="1">
        <f t="array" ref="V7">INDEX(Data!R$2:R$368,$A7)</f>
        <v>21</v>
      </c>
      <c r="W7" s="4" cm="1">
        <f t="array" ref="W7">INDEX(Data!S$2:S$368,$A7)</f>
        <v>26</v>
      </c>
      <c r="X7" s="4" cm="1">
        <f t="array" ref="X7">INDEX(Data!T$2:T$368,$A7)</f>
        <v>60</v>
      </c>
      <c r="Y7" s="4" cm="1">
        <f t="array" ref="Y7">INDEX(Data!U$2:U$368,$A7)</f>
        <v>0</v>
      </c>
      <c r="Z7" s="4" cm="1">
        <f t="array" ref="Z7">INDEX(Data!V$2:V$368,$A7)</f>
        <v>46</v>
      </c>
      <c r="AA7" s="4" cm="1">
        <f t="array" ref="AA7">INDEX(Data!W$2:W$368,$A7)</f>
        <v>20</v>
      </c>
      <c r="AB7" s="4" cm="1">
        <f t="array" ref="AB7">INDEX(Data!X$2:X$368,$A7)</f>
        <v>93</v>
      </c>
      <c r="AC7" s="4" cm="1">
        <f t="array" ref="AC7">INDEX(Data!Y$2:Y$368,$A7)</f>
        <v>53</v>
      </c>
      <c r="AD7" s="4" cm="1">
        <f t="array" ref="AD7">INDEX(Data!Z$2:Z$368,$A7)</f>
        <v>20</v>
      </c>
      <c r="AE7" s="4" cm="1">
        <f t="array" ref="AE7">INDEX(Data!AA$2:AA$368,$A7)</f>
        <v>0</v>
      </c>
      <c r="AF7" s="4" cm="1">
        <f t="array" ref="AF7">INDEX(Data!AB$2:AB$368,$A7)</f>
        <v>13</v>
      </c>
      <c r="AG7" s="4" cm="1">
        <f t="array" ref="AG7">INDEX(Data!AC$2:AC$368,$A7)</f>
        <v>20</v>
      </c>
      <c r="AH7" s="4" cm="1">
        <f t="array" ref="AH7">INDEX(Data!AD$2:AD$368,$A7)</f>
        <v>0</v>
      </c>
      <c r="AI7" s="4" cm="1">
        <f t="array" ref="AI7">INDEX(Data!AE$2:AE$368,$A7)</f>
        <v>6</v>
      </c>
      <c r="AJ7" s="4" cm="1">
        <f t="array" ref="AJ7">INDEX(Data!AF$2:AF$368,$A7)</f>
        <v>13</v>
      </c>
      <c r="AK7" s="4" cm="1">
        <f t="array" ref="AK7">INDEX(Data!AG$2:AG$368,$A7)</f>
        <v>0</v>
      </c>
      <c r="AL7" s="4" cm="1">
        <f t="array" ref="AL7">INDEX(Data!AH$2:AH$368,$A7)</f>
        <v>0</v>
      </c>
      <c r="AM7" s="4" cm="1">
        <f t="array" ref="AM7">INDEX(Data!AI$2:AI$368,$A7)</f>
        <v>26</v>
      </c>
      <c r="AN7" s="4" cm="1">
        <f t="array" ref="AN7">INDEX(Data!AJ$2:AJ$368,$A7)</f>
        <v>46</v>
      </c>
      <c r="AO7" s="4" cm="1">
        <f t="array" ref="AO7">INDEX(Data!AK$2:AK$368,$A7)</f>
        <v>13</v>
      </c>
      <c r="AP7" s="4" cm="1">
        <f t="array" ref="AP7">INDEX(Data!AL$2:AL$368,$A7)</f>
        <v>0</v>
      </c>
      <c r="AQ7" s="4" cm="1">
        <f t="array" ref="AQ7">INDEX(Data!AM$2:AM$368,$A7)</f>
        <v>0</v>
      </c>
      <c r="AR7" s="4" cm="1">
        <f t="array" ref="AR7">INDEX(Data!AN$2:AN$368,$A7)</f>
        <v>26</v>
      </c>
      <c r="AS7" s="4" cm="1">
        <f t="array" ref="AS7">INDEX(Data!AO$2:AO$368,$A7)</f>
        <v>20</v>
      </c>
      <c r="AT7" s="4" cm="1">
        <f t="array" ref="AT7">INDEX(Data!AP$2:AP$368,$A7)</f>
        <v>73</v>
      </c>
      <c r="AU7" s="4" cm="1">
        <f t="array" ref="AU7">INDEX(Data!AQ$2:AQ$368,$A7)</f>
        <v>6</v>
      </c>
      <c r="AV7" s="4" cm="1">
        <f t="array" ref="AV7">INDEX(Data!AR$2:AR$368,$A7)</f>
        <v>20</v>
      </c>
      <c r="AW7" s="4" cm="1">
        <f t="array" ref="AW7">INDEX(Data!AS$2:AS$368,$A7)</f>
        <v>20</v>
      </c>
      <c r="AX7" s="4" cm="1">
        <f t="array" ref="AX7">INDEX(Data!AT$2:AT$368,$A7)</f>
        <v>0</v>
      </c>
      <c r="AY7" s="4" cm="1">
        <f t="array" ref="AY7">INDEX(Data!AU$2:AU$368,$A7)</f>
        <v>26</v>
      </c>
      <c r="AZ7" s="4" cm="1">
        <f t="array" ref="AZ7">INDEX(Data!AV$2:AV$368,$A7)</f>
        <v>0</v>
      </c>
      <c r="BA7" s="4" cm="1">
        <f t="array" ref="BA7">INDEX(Data!AW$2:AW$368,$A7)</f>
        <v>20</v>
      </c>
      <c r="BB7" s="4" cm="1">
        <f t="array" ref="BB7">INDEX(Data!AX$2:AX$368,$A7)</f>
        <v>27</v>
      </c>
    </row>
    <row r="8" spans="1:54" x14ac:dyDescent="0.25">
      <c r="A8">
        <v>6</v>
      </c>
      <c r="B8" s="3">
        <v>45297</v>
      </c>
      <c r="C8" s="4">
        <v>2024</v>
      </c>
      <c r="D8" s="4" t="s">
        <v>4</v>
      </c>
      <c r="E8" s="4">
        <v>6</v>
      </c>
      <c r="F8" s="4" cm="1">
        <f t="array" ref="F8">INDEX(Data!B$2:B$368,$A8)</f>
        <v>586</v>
      </c>
      <c r="G8" s="4" cm="1">
        <f t="array" ref="G8">INDEX(Data!C$2:C$368,$A8)</f>
        <v>685</v>
      </c>
      <c r="H8" s="4" cm="1">
        <f t="array" ref="H8">INDEX(Data!D$2:D$368,$A8)</f>
        <v>175</v>
      </c>
      <c r="I8" s="4" cm="1">
        <f t="array" ref="I8">INDEX(Data!E$2:E$368,$A8)</f>
        <v>335</v>
      </c>
      <c r="J8" s="4" cm="1">
        <f t="array" ref="J8">INDEX(Data!F$2:F$368,$A8)</f>
        <v>76</v>
      </c>
      <c r="K8" s="4" cm="1">
        <f t="array" ref="K8">INDEX(Data!G$2:G$368,$A8)</f>
        <v>212</v>
      </c>
      <c r="L8" s="4" cm="1">
        <f t="array" ref="L8">INDEX(Data!H$2:H$368,$A8)</f>
        <v>336</v>
      </c>
      <c r="M8" s="4" cm="1">
        <f t="array" ref="M8">INDEX(Data!I$2:I$368,$A8)</f>
        <v>137</v>
      </c>
      <c r="N8" s="4" cm="1">
        <f t="array" ref="N8">INDEX(Data!J$2:J$368,$A8)</f>
        <v>134</v>
      </c>
      <c r="O8" s="4" cm="1">
        <f t="array" ref="O8">INDEX(Data!K$2:K$368,$A8)</f>
        <v>21</v>
      </c>
      <c r="P8" s="4" cm="1">
        <f t="array" ref="P8">INDEX(Data!L$2:L$368,$A8)</f>
        <v>47</v>
      </c>
      <c r="Q8" s="4" cm="1">
        <f t="array" ref="Q8">INDEX(Data!M$2:M$368,$A8)</f>
        <v>29</v>
      </c>
      <c r="R8" s="4" cm="1">
        <f t="array" ref="R8">INDEX(Data!N$2:N$368,$A8)</f>
        <v>14</v>
      </c>
      <c r="S8" s="4" cm="1">
        <f t="array" ref="S8">INDEX(Data!O$2:O$368,$A8)</f>
        <v>120</v>
      </c>
      <c r="T8" s="4" cm="1">
        <f t="array" ref="T8">INDEX(Data!P$2:P$368,$A8)</f>
        <v>77</v>
      </c>
      <c r="U8" s="4" cm="1">
        <f t="array" ref="U8">INDEX(Data!Q$2:Q$368,$A8)</f>
        <v>28</v>
      </c>
      <c r="V8" s="4" cm="1">
        <f t="array" ref="V8">INDEX(Data!R$2:R$368,$A8)</f>
        <v>11</v>
      </c>
      <c r="W8" s="4" cm="1">
        <f t="array" ref="W8">INDEX(Data!S$2:S$368,$A8)</f>
        <v>105</v>
      </c>
      <c r="X8" s="4" cm="1">
        <f t="array" ref="X8">INDEX(Data!T$2:T$368,$A8)</f>
        <v>75</v>
      </c>
      <c r="Y8" s="4" cm="1">
        <f t="array" ref="Y8">INDEX(Data!U$2:U$368,$A8)</f>
        <v>6</v>
      </c>
      <c r="Z8" s="4" cm="1">
        <f t="array" ref="Z8">INDEX(Data!V$2:V$368,$A8)</f>
        <v>34</v>
      </c>
      <c r="AA8" s="4" cm="1">
        <f t="array" ref="AA8">INDEX(Data!W$2:W$368,$A8)</f>
        <v>13</v>
      </c>
      <c r="AB8" s="4" cm="1">
        <f t="array" ref="AB8">INDEX(Data!X$2:X$368,$A8)</f>
        <v>63</v>
      </c>
      <c r="AC8" s="4" cm="1">
        <f t="array" ref="AC8">INDEX(Data!Y$2:Y$368,$A8)</f>
        <v>47</v>
      </c>
      <c r="AD8" s="4" cm="1">
        <f t="array" ref="AD8">INDEX(Data!Z$2:Z$368,$A8)</f>
        <v>20</v>
      </c>
      <c r="AE8" s="4" cm="1">
        <f t="array" ref="AE8">INDEX(Data!AA$2:AA$368,$A8)</f>
        <v>0</v>
      </c>
      <c r="AF8" s="4" cm="1">
        <f t="array" ref="AF8">INDEX(Data!AB$2:AB$368,$A8)</f>
        <v>34</v>
      </c>
      <c r="AG8" s="4" cm="1">
        <f t="array" ref="AG8">INDEX(Data!AC$2:AC$368,$A8)</f>
        <v>6</v>
      </c>
      <c r="AH8" s="4" cm="1">
        <f t="array" ref="AH8">INDEX(Data!AD$2:AD$368,$A8)</f>
        <v>0</v>
      </c>
      <c r="AI8" s="4" cm="1">
        <f t="array" ref="AI8">INDEX(Data!AE$2:AE$368,$A8)</f>
        <v>27</v>
      </c>
      <c r="AJ8" s="4" cm="1">
        <f t="array" ref="AJ8">INDEX(Data!AF$2:AF$368,$A8)</f>
        <v>0</v>
      </c>
      <c r="AK8" s="4" cm="1">
        <f t="array" ref="AK8">INDEX(Data!AG$2:AG$368,$A8)</f>
        <v>6</v>
      </c>
      <c r="AL8" s="4" cm="1">
        <f t="array" ref="AL8">INDEX(Data!AH$2:AH$368,$A8)</f>
        <v>13</v>
      </c>
      <c r="AM8" s="4" cm="1">
        <f t="array" ref="AM8">INDEX(Data!AI$2:AI$368,$A8)</f>
        <v>47</v>
      </c>
      <c r="AN8" s="4" cm="1">
        <f t="array" ref="AN8">INDEX(Data!AJ$2:AJ$368,$A8)</f>
        <v>47</v>
      </c>
      <c r="AO8" s="4" cm="1">
        <f t="array" ref="AO8">INDEX(Data!AK$2:AK$368,$A8)</f>
        <v>27</v>
      </c>
      <c r="AP8" s="4" cm="1">
        <f t="array" ref="AP8">INDEX(Data!AL$2:AL$368,$A8)</f>
        <v>6</v>
      </c>
      <c r="AQ8" s="4" cm="1">
        <f t="array" ref="AQ8">INDEX(Data!AM$2:AM$368,$A8)</f>
        <v>0</v>
      </c>
      <c r="AR8" s="4" cm="1">
        <f t="array" ref="AR8">INDEX(Data!AN$2:AN$368,$A8)</f>
        <v>6</v>
      </c>
      <c r="AS8" s="4" cm="1">
        <f t="array" ref="AS8">INDEX(Data!AO$2:AO$368,$A8)</f>
        <v>13</v>
      </c>
      <c r="AT8" s="4" cm="1">
        <f t="array" ref="AT8">INDEX(Data!AP$2:AP$368,$A8)</f>
        <v>68</v>
      </c>
      <c r="AU8" s="4" cm="1">
        <f t="array" ref="AU8">INDEX(Data!AQ$2:AQ$368,$A8)</f>
        <v>13</v>
      </c>
      <c r="AV8" s="4" cm="1">
        <f t="array" ref="AV8">INDEX(Data!AR$2:AR$368,$A8)</f>
        <v>34</v>
      </c>
      <c r="AW8" s="4" cm="1">
        <f t="array" ref="AW8">INDEX(Data!AS$2:AS$368,$A8)</f>
        <v>13</v>
      </c>
      <c r="AX8" s="4" cm="1">
        <f t="array" ref="AX8">INDEX(Data!AT$2:AT$368,$A8)</f>
        <v>6</v>
      </c>
      <c r="AY8" s="4" cm="1">
        <f t="array" ref="AY8">INDEX(Data!AU$2:AU$368,$A8)</f>
        <v>41</v>
      </c>
      <c r="AZ8" s="4" cm="1">
        <f t="array" ref="AZ8">INDEX(Data!AV$2:AV$368,$A8)</f>
        <v>0</v>
      </c>
      <c r="BA8" s="4" cm="1">
        <f t="array" ref="BA8">INDEX(Data!AW$2:AW$368,$A8)</f>
        <v>20</v>
      </c>
      <c r="BB8" s="4" cm="1">
        <f t="array" ref="BB8">INDEX(Data!AX$2:AX$368,$A8)</f>
        <v>0</v>
      </c>
    </row>
    <row r="9" spans="1:54" x14ac:dyDescent="0.25">
      <c r="A9">
        <v>7</v>
      </c>
      <c r="B9" s="3">
        <v>45298</v>
      </c>
      <c r="C9" s="4">
        <v>2024</v>
      </c>
      <c r="D9" s="4" t="s">
        <v>4</v>
      </c>
      <c r="E9" s="4">
        <v>7</v>
      </c>
      <c r="F9" s="4" cm="1">
        <f t="array" ref="F9">INDEX(Data!B$2:B$368,$A9)</f>
        <v>597</v>
      </c>
      <c r="G9" s="4" cm="1">
        <f t="array" ref="G9">INDEX(Data!C$2:C$368,$A9)</f>
        <v>690</v>
      </c>
      <c r="H9" s="4" cm="1">
        <f t="array" ref="H9">INDEX(Data!D$2:D$368,$A9)</f>
        <v>310</v>
      </c>
      <c r="I9" s="4" cm="1">
        <f t="array" ref="I9">INDEX(Data!E$2:E$368,$A9)</f>
        <v>162</v>
      </c>
      <c r="J9" s="4" cm="1">
        <f t="array" ref="J9">INDEX(Data!F$2:F$368,$A9)</f>
        <v>125</v>
      </c>
      <c r="K9" s="4" cm="1">
        <f t="array" ref="K9">INDEX(Data!G$2:G$368,$A9)</f>
        <v>282</v>
      </c>
      <c r="L9" s="4" cm="1">
        <f t="array" ref="L9">INDEX(Data!H$2:H$368,$A9)</f>
        <v>353</v>
      </c>
      <c r="M9" s="4" cm="1">
        <f t="array" ref="M9">INDEX(Data!I$2:I$368,$A9)</f>
        <v>55</v>
      </c>
      <c r="N9" s="4" cm="1">
        <f t="array" ref="N9">INDEX(Data!J$2:J$368,$A9)</f>
        <v>166</v>
      </c>
      <c r="O9" s="4" cm="1">
        <f t="array" ref="O9">INDEX(Data!K$2:K$368,$A9)</f>
        <v>122</v>
      </c>
      <c r="P9" s="4" cm="1">
        <f t="array" ref="P9">INDEX(Data!L$2:L$368,$A9)</f>
        <v>37</v>
      </c>
      <c r="Q9" s="4" cm="1">
        <f t="array" ref="Q9">INDEX(Data!M$2:M$368,$A9)</f>
        <v>22</v>
      </c>
      <c r="R9" s="4" cm="1">
        <f t="array" ref="R9">INDEX(Data!N$2:N$368,$A9)</f>
        <v>18</v>
      </c>
      <c r="S9" s="4" cm="1">
        <f t="array" ref="S9">INDEX(Data!O$2:O$368,$A9)</f>
        <v>77</v>
      </c>
      <c r="T9" s="4" cm="1">
        <f t="array" ref="T9">INDEX(Data!P$2:P$368,$A9)</f>
        <v>74</v>
      </c>
      <c r="U9" s="4" cm="1">
        <f t="array" ref="U9">INDEX(Data!Q$2:Q$368,$A9)</f>
        <v>27</v>
      </c>
      <c r="V9" s="4" cm="1">
        <f t="array" ref="V9">INDEX(Data!R$2:R$368,$A9)</f>
        <v>34</v>
      </c>
      <c r="W9" s="4" cm="1">
        <f t="array" ref="W9">INDEX(Data!S$2:S$368,$A9)</f>
        <v>20</v>
      </c>
      <c r="X9" s="4" cm="1">
        <f t="array" ref="X9">INDEX(Data!T$2:T$368,$A9)</f>
        <v>75</v>
      </c>
      <c r="Y9" s="4" cm="1">
        <f t="array" ref="Y9">INDEX(Data!U$2:U$368,$A9)</f>
        <v>0</v>
      </c>
      <c r="Z9" s="4" cm="1">
        <f t="array" ref="Z9">INDEX(Data!V$2:V$368,$A9)</f>
        <v>27</v>
      </c>
      <c r="AA9" s="4" cm="1">
        <f t="array" ref="AA9">INDEX(Data!W$2:W$368,$A9)</f>
        <v>6</v>
      </c>
      <c r="AB9" s="4" cm="1">
        <f t="array" ref="AB9">INDEX(Data!X$2:X$368,$A9)</f>
        <v>75</v>
      </c>
      <c r="AC9" s="4" cm="1">
        <f t="array" ref="AC9">INDEX(Data!Y$2:Y$368,$A9)</f>
        <v>48</v>
      </c>
      <c r="AD9" s="4" cm="1">
        <f t="array" ref="AD9">INDEX(Data!Z$2:Z$368,$A9)</f>
        <v>6</v>
      </c>
      <c r="AE9" s="4" cm="1">
        <f t="array" ref="AE9">INDEX(Data!AA$2:AA$368,$A9)</f>
        <v>13</v>
      </c>
      <c r="AF9" s="4" cm="1">
        <f t="array" ref="AF9">INDEX(Data!AB$2:AB$368,$A9)</f>
        <v>41</v>
      </c>
      <c r="AG9" s="4" cm="1">
        <f t="array" ref="AG9">INDEX(Data!AC$2:AC$368,$A9)</f>
        <v>20</v>
      </c>
      <c r="AH9" s="4" cm="1">
        <f t="array" ref="AH9">INDEX(Data!AD$2:AD$368,$A9)</f>
        <v>0</v>
      </c>
      <c r="AI9" s="4" cm="1">
        <f t="array" ref="AI9">INDEX(Data!AE$2:AE$368,$A9)</f>
        <v>6</v>
      </c>
      <c r="AJ9" s="4" cm="1">
        <f t="array" ref="AJ9">INDEX(Data!AF$2:AF$368,$A9)</f>
        <v>20</v>
      </c>
      <c r="AK9" s="4" cm="1">
        <f t="array" ref="AK9">INDEX(Data!AG$2:AG$368,$A9)</f>
        <v>0</v>
      </c>
      <c r="AL9" s="4" cm="1">
        <f t="array" ref="AL9">INDEX(Data!AH$2:AH$368,$A9)</f>
        <v>13</v>
      </c>
      <c r="AM9" s="4" cm="1">
        <f t="array" ref="AM9">INDEX(Data!AI$2:AI$368,$A9)</f>
        <v>48</v>
      </c>
      <c r="AN9" s="4" cm="1">
        <f t="array" ref="AN9">INDEX(Data!AJ$2:AJ$368,$A9)</f>
        <v>6</v>
      </c>
      <c r="AO9" s="4" cm="1">
        <f t="array" ref="AO9">INDEX(Data!AK$2:AK$368,$A9)</f>
        <v>6</v>
      </c>
      <c r="AP9" s="4" cm="1">
        <f t="array" ref="AP9">INDEX(Data!AL$2:AL$368,$A9)</f>
        <v>0</v>
      </c>
      <c r="AQ9" s="4" cm="1">
        <f t="array" ref="AQ9">INDEX(Data!AM$2:AM$368,$A9)</f>
        <v>0</v>
      </c>
      <c r="AR9" s="4" cm="1">
        <f t="array" ref="AR9">INDEX(Data!AN$2:AN$368,$A9)</f>
        <v>13</v>
      </c>
      <c r="AS9" s="4" cm="1">
        <f t="array" ref="AS9">INDEX(Data!AO$2:AO$368,$A9)</f>
        <v>6</v>
      </c>
      <c r="AT9" s="4" cm="1">
        <f t="array" ref="AT9">INDEX(Data!AP$2:AP$368,$A9)</f>
        <v>55</v>
      </c>
      <c r="AU9" s="4" cm="1">
        <f t="array" ref="AU9">INDEX(Data!AQ$2:AQ$368,$A9)</f>
        <v>6</v>
      </c>
      <c r="AV9" s="4" cm="1">
        <f t="array" ref="AV9">INDEX(Data!AR$2:AR$368,$A9)</f>
        <v>48</v>
      </c>
      <c r="AW9" s="4" cm="1">
        <f t="array" ref="AW9">INDEX(Data!AS$2:AS$368,$A9)</f>
        <v>6</v>
      </c>
      <c r="AX9" s="4" cm="1">
        <f t="array" ref="AX9">INDEX(Data!AT$2:AT$368,$A9)</f>
        <v>6</v>
      </c>
      <c r="AY9" s="4" cm="1">
        <f t="array" ref="AY9">INDEX(Data!AU$2:AU$368,$A9)</f>
        <v>20</v>
      </c>
      <c r="AZ9" s="4" cm="1">
        <f t="array" ref="AZ9">INDEX(Data!AV$2:AV$368,$A9)</f>
        <v>0</v>
      </c>
      <c r="BA9" s="4" cm="1">
        <f t="array" ref="BA9">INDEX(Data!AW$2:AW$368,$A9)</f>
        <v>0</v>
      </c>
      <c r="BB9" s="4" cm="1">
        <f t="array" ref="BB9">INDEX(Data!AX$2:AX$368,$A9)</f>
        <v>120</v>
      </c>
    </row>
    <row r="10" spans="1:54" x14ac:dyDescent="0.25">
      <c r="A10">
        <v>8</v>
      </c>
      <c r="B10" s="3">
        <v>45299</v>
      </c>
      <c r="C10" s="4">
        <v>2024</v>
      </c>
      <c r="D10" s="4" t="s">
        <v>4</v>
      </c>
      <c r="E10" s="4">
        <v>8</v>
      </c>
      <c r="F10" s="4" cm="1">
        <f t="array" ref="F10">INDEX(Data!B$2:B$368,$A10)</f>
        <v>604</v>
      </c>
      <c r="G10" s="4" cm="1">
        <f t="array" ref="G10">INDEX(Data!C$2:C$368,$A10)</f>
        <v>684</v>
      </c>
      <c r="H10" s="4" cm="1">
        <f t="array" ref="H10">INDEX(Data!D$2:D$368,$A10)</f>
        <v>217</v>
      </c>
      <c r="I10" s="4" cm="1">
        <f t="array" ref="I10">INDEX(Data!E$2:E$368,$A10)</f>
        <v>273</v>
      </c>
      <c r="J10" s="4" cm="1">
        <f t="array" ref="J10">INDEX(Data!F$2:F$368,$A10)</f>
        <v>114</v>
      </c>
      <c r="K10" s="4" cm="1">
        <f t="array" ref="K10">INDEX(Data!G$2:G$368,$A10)</f>
        <v>307</v>
      </c>
      <c r="L10" s="4" cm="1">
        <f t="array" ref="L10">INDEX(Data!H$2:H$368,$A10)</f>
        <v>316</v>
      </c>
      <c r="M10" s="4" cm="1">
        <f t="array" ref="M10">INDEX(Data!I$2:I$368,$A10)</f>
        <v>61</v>
      </c>
      <c r="N10" s="4" cm="1">
        <f t="array" ref="N10">INDEX(Data!J$2:J$368,$A10)</f>
        <v>149</v>
      </c>
      <c r="O10" s="4" cm="1">
        <f t="array" ref="O10">INDEX(Data!K$2:K$368,$A10)</f>
        <v>101</v>
      </c>
      <c r="P10" s="4" cm="1">
        <f t="array" ref="P10">INDEX(Data!L$2:L$368,$A10)</f>
        <v>48</v>
      </c>
      <c r="Q10" s="4" cm="1">
        <f t="array" ref="Q10">INDEX(Data!M$2:M$368,$A10)</f>
        <v>37</v>
      </c>
      <c r="R10" s="4" cm="1">
        <f t="array" ref="R10">INDEX(Data!N$2:N$368,$A10)</f>
        <v>7</v>
      </c>
      <c r="S10" s="4" cm="1">
        <f t="array" ref="S10">INDEX(Data!O$2:O$368,$A10)</f>
        <v>126</v>
      </c>
      <c r="T10" s="4" cm="1">
        <f t="array" ref="T10">INDEX(Data!P$2:P$368,$A10)</f>
        <v>59</v>
      </c>
      <c r="U10" s="4" cm="1">
        <f t="array" ref="U10">INDEX(Data!Q$2:Q$368,$A10)</f>
        <v>25</v>
      </c>
      <c r="V10" s="4" cm="1">
        <f t="array" ref="V10">INDEX(Data!R$2:R$368,$A10)</f>
        <v>11</v>
      </c>
      <c r="W10" s="4" cm="1">
        <f t="array" ref="W10">INDEX(Data!S$2:S$368,$A10)</f>
        <v>41</v>
      </c>
      <c r="X10" s="4" cm="1">
        <f t="array" ref="X10">INDEX(Data!T$2:T$368,$A10)</f>
        <v>54</v>
      </c>
      <c r="Y10" s="4" cm="1">
        <f t="array" ref="Y10">INDEX(Data!U$2:U$368,$A10)</f>
        <v>13</v>
      </c>
      <c r="Z10" s="4" cm="1">
        <f t="array" ref="Z10">INDEX(Data!V$2:V$368,$A10)</f>
        <v>47</v>
      </c>
      <c r="AA10" s="4" cm="1">
        <f t="array" ref="AA10">INDEX(Data!W$2:W$368,$A10)</f>
        <v>13</v>
      </c>
      <c r="AB10" s="4" cm="1">
        <f t="array" ref="AB10">INDEX(Data!X$2:X$368,$A10)</f>
        <v>9</v>
      </c>
      <c r="AC10" s="4" cm="1">
        <f t="array" ref="AC10">INDEX(Data!Y$2:Y$368,$A10)</f>
        <v>54</v>
      </c>
      <c r="AD10" s="4" cm="1">
        <f t="array" ref="AD10">INDEX(Data!Z$2:Z$368,$A10)</f>
        <v>13</v>
      </c>
      <c r="AE10" s="4" cm="1">
        <f t="array" ref="AE10">INDEX(Data!AA$2:AA$368,$A10)</f>
        <v>20</v>
      </c>
      <c r="AF10" s="4" cm="1">
        <f t="array" ref="AF10">INDEX(Data!AB$2:AB$368,$A10)</f>
        <v>13</v>
      </c>
      <c r="AG10" s="4" cm="1">
        <f t="array" ref="AG10">INDEX(Data!AC$2:AC$368,$A10)</f>
        <v>13</v>
      </c>
      <c r="AH10" s="4" cm="1">
        <f t="array" ref="AH10">INDEX(Data!AD$2:AD$368,$A10)</f>
        <v>0</v>
      </c>
      <c r="AI10" s="4" cm="1">
        <f t="array" ref="AI10">INDEX(Data!AE$2:AE$368,$A10)</f>
        <v>34</v>
      </c>
      <c r="AJ10" s="4" cm="1">
        <f t="array" ref="AJ10">INDEX(Data!AF$2:AF$368,$A10)</f>
        <v>20</v>
      </c>
      <c r="AK10" s="4" cm="1">
        <f t="array" ref="AK10">INDEX(Data!AG$2:AG$368,$A10)</f>
        <v>6</v>
      </c>
      <c r="AL10" s="4" cm="1">
        <f t="array" ref="AL10">INDEX(Data!AH$2:AH$368,$A10)</f>
        <v>20</v>
      </c>
      <c r="AM10" s="4" cm="1">
        <f t="array" ref="AM10">INDEX(Data!AI$2:AI$368,$A10)</f>
        <v>41</v>
      </c>
      <c r="AN10" s="4" cm="1">
        <f t="array" ref="AN10">INDEX(Data!AJ$2:AJ$368,$A10)</f>
        <v>34</v>
      </c>
      <c r="AO10" s="4" cm="1">
        <f t="array" ref="AO10">INDEX(Data!AK$2:AK$368,$A10)</f>
        <v>34</v>
      </c>
      <c r="AP10" s="4" cm="1">
        <f t="array" ref="AP10">INDEX(Data!AL$2:AL$368,$A10)</f>
        <v>20</v>
      </c>
      <c r="AQ10" s="4" cm="1">
        <f t="array" ref="AQ10">INDEX(Data!AM$2:AM$368,$A10)</f>
        <v>6</v>
      </c>
      <c r="AR10" s="4" cm="1">
        <f t="array" ref="AR10">INDEX(Data!AN$2:AN$368,$A10)</f>
        <v>13</v>
      </c>
      <c r="AS10" s="4" cm="1">
        <f t="array" ref="AS10">INDEX(Data!AO$2:AO$368,$A10)</f>
        <v>13</v>
      </c>
      <c r="AT10" s="4" cm="1">
        <f t="array" ref="AT10">INDEX(Data!AP$2:AP$368,$A10)</f>
        <v>61</v>
      </c>
      <c r="AU10" s="4" cm="1">
        <f t="array" ref="AU10">INDEX(Data!AQ$2:AQ$368,$A10)</f>
        <v>13</v>
      </c>
      <c r="AV10" s="4" cm="1">
        <f t="array" ref="AV10">INDEX(Data!AR$2:AR$368,$A10)</f>
        <v>27</v>
      </c>
      <c r="AW10" s="4" cm="1">
        <f t="array" ref="AW10">INDEX(Data!AS$2:AS$368,$A10)</f>
        <v>34</v>
      </c>
      <c r="AX10" s="4" cm="1">
        <f t="array" ref="AX10">INDEX(Data!AT$2:AT$368,$A10)</f>
        <v>6</v>
      </c>
      <c r="AY10" s="4" cm="1">
        <f t="array" ref="AY10">INDEX(Data!AU$2:AU$368,$A10)</f>
        <v>41</v>
      </c>
      <c r="AZ10" s="4" cm="1">
        <f t="array" ref="AZ10">INDEX(Data!AV$2:AV$368,$A10)</f>
        <v>6</v>
      </c>
      <c r="BA10" s="4" cm="1">
        <f t="array" ref="BA10">INDEX(Data!AW$2:AW$368,$A10)</f>
        <v>6</v>
      </c>
      <c r="BB10" s="4" cm="1">
        <f t="array" ref="BB10">INDEX(Data!AX$2:AX$368,$A10)</f>
        <v>0</v>
      </c>
    </row>
    <row r="11" spans="1:54" x14ac:dyDescent="0.25">
      <c r="A11">
        <v>9</v>
      </c>
      <c r="B11" s="3">
        <v>45300</v>
      </c>
      <c r="C11" s="4">
        <v>2024</v>
      </c>
      <c r="D11" s="4" t="s">
        <v>4</v>
      </c>
      <c r="E11" s="4">
        <v>9</v>
      </c>
      <c r="F11" s="4" cm="1">
        <f t="array" ref="F11">INDEX(Data!B$2:B$368,$A11)</f>
        <v>606</v>
      </c>
      <c r="G11" s="4" cm="1">
        <f t="array" ref="G11">INDEX(Data!C$2:C$368,$A11)</f>
        <v>664</v>
      </c>
      <c r="H11" s="4" cm="1">
        <f t="array" ref="H11">INDEX(Data!D$2:D$368,$A11)</f>
        <v>284</v>
      </c>
      <c r="I11" s="4" cm="1">
        <f t="array" ref="I11">INDEX(Data!E$2:E$368,$A11)</f>
        <v>262</v>
      </c>
      <c r="J11" s="4" cm="1">
        <f t="array" ref="J11">INDEX(Data!F$2:F$368,$A11)</f>
        <v>60</v>
      </c>
      <c r="K11" s="4" cm="1">
        <f t="array" ref="K11">INDEX(Data!G$2:G$368,$A11)</f>
        <v>232</v>
      </c>
      <c r="L11" s="4" cm="1">
        <f t="array" ref="L11">INDEX(Data!H$2:H$368,$A11)</f>
        <v>346</v>
      </c>
      <c r="M11" s="4" cm="1">
        <f t="array" ref="M11">INDEX(Data!I$2:I$368,$A11)</f>
        <v>86</v>
      </c>
      <c r="N11" s="4" cm="1">
        <f t="array" ref="N11">INDEX(Data!J$2:J$368,$A11)</f>
        <v>157</v>
      </c>
      <c r="O11" s="4" cm="1">
        <f t="array" ref="O11">INDEX(Data!K$2:K$368,$A11)</f>
        <v>127</v>
      </c>
      <c r="P11" s="4" cm="1">
        <f t="array" ref="P11">INDEX(Data!L$2:L$368,$A11)</f>
        <v>56</v>
      </c>
      <c r="Q11" s="4" cm="1">
        <f t="array" ref="Q11">INDEX(Data!M$2:M$368,$A11)</f>
        <v>26</v>
      </c>
      <c r="R11" s="4" cm="1">
        <f t="array" ref="R11">INDEX(Data!N$2:N$368,$A11)</f>
        <v>33</v>
      </c>
      <c r="S11" s="4" cm="1">
        <f t="array" ref="S11">INDEX(Data!O$2:O$368,$A11)</f>
        <v>89</v>
      </c>
      <c r="T11" s="4" cm="1">
        <f t="array" ref="T11">INDEX(Data!P$2:P$368,$A11)</f>
        <v>64</v>
      </c>
      <c r="U11" s="4" cm="1">
        <f t="array" ref="U11">INDEX(Data!Q$2:Q$368,$A11)</f>
        <v>20</v>
      </c>
      <c r="V11" s="4" cm="1">
        <f t="array" ref="V11">INDEX(Data!R$2:R$368,$A11)</f>
        <v>34</v>
      </c>
      <c r="W11" s="4" cm="1">
        <f t="array" ref="W11">INDEX(Data!S$2:S$368,$A11)</f>
        <v>0</v>
      </c>
      <c r="X11" s="4" cm="1">
        <f t="array" ref="X11">INDEX(Data!T$2:T$368,$A11)</f>
        <v>86</v>
      </c>
      <c r="Y11" s="4" cm="1">
        <f t="array" ref="Y11">INDEX(Data!U$2:U$368,$A11)</f>
        <v>0</v>
      </c>
      <c r="Z11" s="4" cm="1">
        <f t="array" ref="Z11">INDEX(Data!V$2:V$368,$A11)</f>
        <v>19</v>
      </c>
      <c r="AA11" s="4" cm="1">
        <f t="array" ref="AA11">INDEX(Data!W$2:W$368,$A11)</f>
        <v>19</v>
      </c>
      <c r="AB11" s="4" cm="1">
        <f t="array" ref="AB11">INDEX(Data!X$2:X$368,$A11)</f>
        <v>59</v>
      </c>
      <c r="AC11" s="4" cm="1">
        <f t="array" ref="AC11">INDEX(Data!Y$2:Y$368,$A11)</f>
        <v>59</v>
      </c>
      <c r="AD11" s="4" cm="1">
        <f t="array" ref="AD11">INDEX(Data!Z$2:Z$368,$A11)</f>
        <v>19</v>
      </c>
      <c r="AE11" s="4" cm="1">
        <f t="array" ref="AE11">INDEX(Data!AA$2:AA$368,$A11)</f>
        <v>6</v>
      </c>
      <c r="AF11" s="4" cm="1">
        <f t="array" ref="AF11">INDEX(Data!AB$2:AB$368,$A11)</f>
        <v>39</v>
      </c>
      <c r="AG11" s="4" cm="1">
        <f t="array" ref="AG11">INDEX(Data!AC$2:AC$368,$A11)</f>
        <v>0</v>
      </c>
      <c r="AH11" s="4" cm="1">
        <f t="array" ref="AH11">INDEX(Data!AD$2:AD$368,$A11)</f>
        <v>0</v>
      </c>
      <c r="AI11" s="4" cm="1">
        <f t="array" ref="AI11">INDEX(Data!AE$2:AE$368,$A11)</f>
        <v>19</v>
      </c>
      <c r="AJ11" s="4" cm="1">
        <f t="array" ref="AJ11">INDEX(Data!AF$2:AF$368,$A11)</f>
        <v>19</v>
      </c>
      <c r="AK11" s="4" cm="1">
        <f t="array" ref="AK11">INDEX(Data!AG$2:AG$368,$A11)</f>
        <v>19</v>
      </c>
      <c r="AL11" s="4" cm="1">
        <f t="array" ref="AL11">INDEX(Data!AH$2:AH$368,$A11)</f>
        <v>6</v>
      </c>
      <c r="AM11" s="4" cm="1">
        <f t="array" ref="AM11">INDEX(Data!AI$2:AI$368,$A11)</f>
        <v>46</v>
      </c>
      <c r="AN11" s="4" cm="1">
        <f t="array" ref="AN11">INDEX(Data!AJ$2:AJ$368,$A11)</f>
        <v>6</v>
      </c>
      <c r="AO11" s="4" cm="1">
        <f t="array" ref="AO11">INDEX(Data!AK$2:AK$368,$A11)</f>
        <v>26</v>
      </c>
      <c r="AP11" s="4" cm="1">
        <f t="array" ref="AP11">INDEX(Data!AL$2:AL$368,$A11)</f>
        <v>0</v>
      </c>
      <c r="AQ11" s="4" cm="1">
        <f t="array" ref="AQ11">INDEX(Data!AM$2:AM$368,$A11)</f>
        <v>6</v>
      </c>
      <c r="AR11" s="4" cm="1">
        <f t="array" ref="AR11">INDEX(Data!AN$2:AN$368,$A11)</f>
        <v>19</v>
      </c>
      <c r="AS11" s="4" cm="1">
        <f t="array" ref="AS11">INDEX(Data!AO$2:AO$368,$A11)</f>
        <v>13</v>
      </c>
      <c r="AT11" s="4" cm="1">
        <f t="array" ref="AT11">INDEX(Data!AP$2:AP$368,$A11)</f>
        <v>66</v>
      </c>
      <c r="AU11" s="4" cm="1">
        <f t="array" ref="AU11">INDEX(Data!AQ$2:AQ$368,$A11)</f>
        <v>19</v>
      </c>
      <c r="AV11" s="4" cm="1">
        <f t="array" ref="AV11">INDEX(Data!AR$2:AR$368,$A11)</f>
        <v>19</v>
      </c>
      <c r="AW11" s="4" cm="1">
        <f t="array" ref="AW11">INDEX(Data!AS$2:AS$368,$A11)</f>
        <v>13</v>
      </c>
      <c r="AX11" s="4" cm="1">
        <f t="array" ref="AX11">INDEX(Data!AT$2:AT$368,$A11)</f>
        <v>0</v>
      </c>
      <c r="AY11" s="4" cm="1">
        <f t="array" ref="AY11">INDEX(Data!AU$2:AU$368,$A11)</f>
        <v>13</v>
      </c>
      <c r="AZ11" s="4" cm="1">
        <f t="array" ref="AZ11">INDEX(Data!AV$2:AV$368,$A11)</f>
        <v>19</v>
      </c>
      <c r="BA11" s="4" cm="1">
        <f t="array" ref="BA11">INDEX(Data!AW$2:AW$368,$A11)</f>
        <v>0</v>
      </c>
      <c r="BB11" s="4" cm="1">
        <f t="array" ref="BB11">INDEX(Data!AX$2:AX$368,$A11)</f>
        <v>30</v>
      </c>
    </row>
    <row r="12" spans="1:54" x14ac:dyDescent="0.25">
      <c r="A12">
        <v>10</v>
      </c>
      <c r="B12" s="3">
        <v>45301</v>
      </c>
      <c r="C12" s="4">
        <v>2024</v>
      </c>
      <c r="D12" s="4" t="s">
        <v>4</v>
      </c>
      <c r="E12" s="4">
        <v>10</v>
      </c>
      <c r="F12" s="4" cm="1">
        <f t="array" ref="F12">INDEX(Data!B$2:B$368,$A12)</f>
        <v>602</v>
      </c>
      <c r="G12" s="4" cm="1">
        <f t="array" ref="G12">INDEX(Data!C$2:C$368,$A12)</f>
        <v>625</v>
      </c>
      <c r="H12" s="4" cm="1">
        <f t="array" ref="H12">INDEX(Data!D$2:D$368,$A12)</f>
        <v>258</v>
      </c>
      <c r="I12" s="4" cm="1">
        <f t="array" ref="I12">INDEX(Data!E$2:E$368,$A12)</f>
        <v>314</v>
      </c>
      <c r="J12" s="4" cm="1">
        <f t="array" ref="J12">INDEX(Data!F$2:F$368,$A12)</f>
        <v>30</v>
      </c>
      <c r="K12" s="4" cm="1">
        <f t="array" ref="K12">INDEX(Data!G$2:G$368,$A12)</f>
        <v>131</v>
      </c>
      <c r="L12" s="4" cm="1">
        <f t="array" ref="L12">INDEX(Data!H$2:H$368,$A12)</f>
        <v>451</v>
      </c>
      <c r="M12" s="4" cm="1">
        <f t="array" ref="M12">INDEX(Data!I$2:I$368,$A12)</f>
        <v>43</v>
      </c>
      <c r="N12" s="4" cm="1">
        <f t="array" ref="N12">INDEX(Data!J$2:J$368,$A12)</f>
        <v>160</v>
      </c>
      <c r="O12" s="4" cm="1">
        <f t="array" ref="O12">INDEX(Data!K$2:K$368,$A12)</f>
        <v>97</v>
      </c>
      <c r="P12" s="4" cm="1">
        <f t="array" ref="P12">INDEX(Data!L$2:L$368,$A12)</f>
        <v>52</v>
      </c>
      <c r="Q12" s="4" cm="1">
        <f t="array" ref="Q12">INDEX(Data!M$2:M$368,$A12)</f>
        <v>18</v>
      </c>
      <c r="R12" s="4" cm="1">
        <f t="array" ref="R12">INDEX(Data!N$2:N$368,$A12)</f>
        <v>14</v>
      </c>
      <c r="S12" s="4" cm="1">
        <f t="array" ref="S12">INDEX(Data!O$2:O$368,$A12)</f>
        <v>86</v>
      </c>
      <c r="T12" s="4" cm="1">
        <f t="array" ref="T12">INDEX(Data!P$2:P$368,$A12)</f>
        <v>16</v>
      </c>
      <c r="U12" s="4" cm="1">
        <f t="array" ref="U12">INDEX(Data!Q$2:Q$368,$A12)</f>
        <v>18</v>
      </c>
      <c r="V12" s="4" cm="1">
        <f t="array" ref="V12">INDEX(Data!R$2:R$368,$A12)</f>
        <v>13</v>
      </c>
      <c r="W12" s="4" cm="1">
        <f t="array" ref="W12">INDEX(Data!S$2:S$368,$A12)</f>
        <v>128</v>
      </c>
      <c r="X12" s="4" cm="1">
        <f t="array" ref="X12">INDEX(Data!T$2:T$368,$A12)</f>
        <v>25</v>
      </c>
      <c r="Y12" s="4" cm="1">
        <f t="array" ref="Y12">INDEX(Data!U$2:U$368,$A12)</f>
        <v>0</v>
      </c>
      <c r="Z12" s="4" cm="1">
        <f t="array" ref="Z12">INDEX(Data!V$2:V$368,$A12)</f>
        <v>43</v>
      </c>
      <c r="AA12" s="4" cm="1">
        <f t="array" ref="AA12">INDEX(Data!W$2:W$368,$A12)</f>
        <v>18</v>
      </c>
      <c r="AB12" s="4" cm="1">
        <f t="array" ref="AB12">INDEX(Data!X$2:X$368,$A12)</f>
        <v>75</v>
      </c>
      <c r="AC12" s="4" cm="1">
        <f t="array" ref="AC12">INDEX(Data!Y$2:Y$368,$A12)</f>
        <v>56</v>
      </c>
      <c r="AD12" s="4" cm="1">
        <f t="array" ref="AD12">INDEX(Data!Z$2:Z$368,$A12)</f>
        <v>18</v>
      </c>
      <c r="AE12" s="4" cm="1">
        <f t="array" ref="AE12">INDEX(Data!AA$2:AA$368,$A12)</f>
        <v>0</v>
      </c>
      <c r="AF12" s="4" cm="1">
        <f t="array" ref="AF12">INDEX(Data!AB$2:AB$368,$A12)</f>
        <v>12</v>
      </c>
      <c r="AG12" s="4" cm="1">
        <f t="array" ref="AG12">INDEX(Data!AC$2:AC$368,$A12)</f>
        <v>0</v>
      </c>
      <c r="AH12" s="4" cm="1">
        <f t="array" ref="AH12">INDEX(Data!AD$2:AD$368,$A12)</f>
        <v>0</v>
      </c>
      <c r="AI12" s="4" cm="1">
        <f t="array" ref="AI12">INDEX(Data!AE$2:AE$368,$A12)</f>
        <v>6</v>
      </c>
      <c r="AJ12" s="4" cm="1">
        <f t="array" ref="AJ12">INDEX(Data!AF$2:AF$368,$A12)</f>
        <v>6</v>
      </c>
      <c r="AK12" s="4" cm="1">
        <f t="array" ref="AK12">INDEX(Data!AG$2:AG$368,$A12)</f>
        <v>0</v>
      </c>
      <c r="AL12" s="4" cm="1">
        <f t="array" ref="AL12">INDEX(Data!AH$2:AH$368,$A12)</f>
        <v>6</v>
      </c>
      <c r="AM12" s="4" cm="1">
        <f t="array" ref="AM12">INDEX(Data!AI$2:AI$368,$A12)</f>
        <v>43</v>
      </c>
      <c r="AN12" s="4" cm="1">
        <f t="array" ref="AN12">INDEX(Data!AJ$2:AJ$368,$A12)</f>
        <v>43</v>
      </c>
      <c r="AO12" s="4" cm="1">
        <f t="array" ref="AO12">INDEX(Data!AK$2:AK$368,$A12)</f>
        <v>6</v>
      </c>
      <c r="AP12" s="4" cm="1">
        <f t="array" ref="AP12">INDEX(Data!AL$2:AL$368,$A12)</f>
        <v>12</v>
      </c>
      <c r="AQ12" s="4" cm="1">
        <f t="array" ref="AQ12">INDEX(Data!AM$2:AM$368,$A12)</f>
        <v>0</v>
      </c>
      <c r="AR12" s="4" cm="1">
        <f t="array" ref="AR12">INDEX(Data!AN$2:AN$368,$A12)</f>
        <v>12</v>
      </c>
      <c r="AS12" s="4" cm="1">
        <f t="array" ref="AS12">INDEX(Data!AO$2:AO$368,$A12)</f>
        <v>18</v>
      </c>
      <c r="AT12" s="4" cm="1">
        <f t="array" ref="AT12">INDEX(Data!AP$2:AP$368,$A12)</f>
        <v>62</v>
      </c>
      <c r="AU12" s="4" cm="1">
        <f t="array" ref="AU12">INDEX(Data!AQ$2:AQ$368,$A12)</f>
        <v>12</v>
      </c>
      <c r="AV12" s="4" cm="1">
        <f t="array" ref="AV12">INDEX(Data!AR$2:AR$368,$A12)</f>
        <v>50</v>
      </c>
      <c r="AW12" s="4" cm="1">
        <f t="array" ref="AW12">INDEX(Data!AS$2:AS$368,$A12)</f>
        <v>31</v>
      </c>
      <c r="AX12" s="4" cm="1">
        <f t="array" ref="AX12">INDEX(Data!AT$2:AT$368,$A12)</f>
        <v>0</v>
      </c>
      <c r="AY12" s="4" cm="1">
        <f t="array" ref="AY12">INDEX(Data!AU$2:AU$368,$A12)</f>
        <v>25</v>
      </c>
      <c r="AZ12" s="4" cm="1">
        <f t="array" ref="AZ12">INDEX(Data!AV$2:AV$368,$A12)</f>
        <v>0</v>
      </c>
      <c r="BA12" s="4" cm="1">
        <f t="array" ref="BA12">INDEX(Data!AW$2:AW$368,$A12)</f>
        <v>12</v>
      </c>
      <c r="BB12" s="4" cm="1">
        <f t="array" ref="BB12">INDEX(Data!AX$2:AX$368,$A12)</f>
        <v>34</v>
      </c>
    </row>
    <row r="13" spans="1:54" x14ac:dyDescent="0.25">
      <c r="A13">
        <v>11</v>
      </c>
      <c r="B13" s="3">
        <v>45302</v>
      </c>
      <c r="C13" s="4">
        <v>2024</v>
      </c>
      <c r="D13" s="4" t="s">
        <v>4</v>
      </c>
      <c r="E13" s="4">
        <v>11</v>
      </c>
      <c r="F13" s="4" cm="1">
        <f t="array" ref="F13">INDEX(Data!B$2:B$368,$A13)</f>
        <v>584</v>
      </c>
      <c r="G13" s="4" cm="1">
        <f t="array" ref="G13">INDEX(Data!C$2:C$368,$A13)</f>
        <v>588</v>
      </c>
      <c r="H13" s="4" cm="1">
        <f t="array" ref="H13">INDEX(Data!D$2:D$368,$A13)</f>
        <v>186</v>
      </c>
      <c r="I13" s="4" cm="1">
        <f t="array" ref="I13">INDEX(Data!E$2:E$368,$A13)</f>
        <v>334</v>
      </c>
      <c r="J13" s="4" cm="1">
        <f t="array" ref="J13">INDEX(Data!F$2:F$368,$A13)</f>
        <v>64</v>
      </c>
      <c r="K13" s="4" cm="1">
        <f t="array" ref="K13">INDEX(Data!G$2:G$368,$A13)</f>
        <v>158</v>
      </c>
      <c r="L13" s="4" cm="1">
        <f t="array" ref="L13">INDEX(Data!H$2:H$368,$A13)</f>
        <v>313</v>
      </c>
      <c r="M13" s="4" cm="1">
        <f t="array" ref="M13">INDEX(Data!I$2:I$368,$A13)</f>
        <v>117</v>
      </c>
      <c r="N13" s="4" cm="1">
        <f t="array" ref="N13">INDEX(Data!J$2:J$368,$A13)</f>
        <v>188</v>
      </c>
      <c r="O13" s="4" cm="1">
        <f t="array" ref="O13">INDEX(Data!K$2:K$368,$A13)</f>
        <v>86</v>
      </c>
      <c r="P13" s="4" cm="1">
        <f t="array" ref="P13">INDEX(Data!L$2:L$368,$A13)</f>
        <v>36</v>
      </c>
      <c r="Q13" s="4" cm="1">
        <f t="array" ref="Q13">INDEX(Data!M$2:M$368,$A13)</f>
        <v>18</v>
      </c>
      <c r="R13" s="4" cm="1">
        <f t="array" ref="R13">INDEX(Data!N$2:N$368,$A13)</f>
        <v>18</v>
      </c>
      <c r="S13" s="4" cm="1">
        <f t="array" ref="S13">INDEX(Data!O$2:O$368,$A13)</f>
        <v>79</v>
      </c>
      <c r="T13" s="4" cm="1">
        <f t="array" ref="T13">INDEX(Data!P$2:P$368,$A13)</f>
        <v>17</v>
      </c>
      <c r="U13" s="4" cm="1">
        <f t="array" ref="U13">INDEX(Data!Q$2:Q$368,$A13)</f>
        <v>33</v>
      </c>
      <c r="V13" s="4" cm="1">
        <f t="array" ref="V13">INDEX(Data!R$2:R$368,$A13)</f>
        <v>19</v>
      </c>
      <c r="W13" s="4" cm="1">
        <f t="array" ref="W13">INDEX(Data!S$2:S$368,$A13)</f>
        <v>90</v>
      </c>
      <c r="X13" s="4" cm="1">
        <f t="array" ref="X13">INDEX(Data!T$2:T$368,$A13)</f>
        <v>58</v>
      </c>
      <c r="Y13" s="4" cm="1">
        <f t="array" ref="Y13">INDEX(Data!U$2:U$368,$A13)</f>
        <v>0</v>
      </c>
      <c r="Z13" s="4" cm="1">
        <f t="array" ref="Z13">INDEX(Data!V$2:V$368,$A13)</f>
        <v>35</v>
      </c>
      <c r="AA13" s="4" cm="1">
        <f t="array" ref="AA13">INDEX(Data!W$2:W$368,$A13)</f>
        <v>17</v>
      </c>
      <c r="AB13" s="4" cm="1">
        <f t="array" ref="AB13">INDEX(Data!X$2:X$368,$A13)</f>
        <v>23</v>
      </c>
      <c r="AC13" s="4" cm="1">
        <f t="array" ref="AC13">INDEX(Data!Y$2:Y$368,$A13)</f>
        <v>35</v>
      </c>
      <c r="AD13" s="4" cm="1">
        <f t="array" ref="AD13">INDEX(Data!Z$2:Z$368,$A13)</f>
        <v>11</v>
      </c>
      <c r="AE13" s="4" cm="1">
        <f t="array" ref="AE13">INDEX(Data!AA$2:AA$368,$A13)</f>
        <v>5</v>
      </c>
      <c r="AF13" s="4" cm="1">
        <f t="array" ref="AF13">INDEX(Data!AB$2:AB$368,$A13)</f>
        <v>17</v>
      </c>
      <c r="AG13" s="4" cm="1">
        <f t="array" ref="AG13">INDEX(Data!AC$2:AC$368,$A13)</f>
        <v>17</v>
      </c>
      <c r="AH13" s="4" cm="1">
        <f t="array" ref="AH13">INDEX(Data!AD$2:AD$368,$A13)</f>
        <v>5</v>
      </c>
      <c r="AI13" s="4" cm="1">
        <f t="array" ref="AI13">INDEX(Data!AE$2:AE$368,$A13)</f>
        <v>17</v>
      </c>
      <c r="AJ13" s="4" cm="1">
        <f t="array" ref="AJ13">INDEX(Data!AF$2:AF$368,$A13)</f>
        <v>5</v>
      </c>
      <c r="AK13" s="4" cm="1">
        <f t="array" ref="AK13">INDEX(Data!AG$2:AG$368,$A13)</f>
        <v>5</v>
      </c>
      <c r="AL13" s="4" cm="1">
        <f t="array" ref="AL13">INDEX(Data!AH$2:AH$368,$A13)</f>
        <v>17</v>
      </c>
      <c r="AM13" s="4" cm="1">
        <f t="array" ref="AM13">INDEX(Data!AI$2:AI$368,$A13)</f>
        <v>52</v>
      </c>
      <c r="AN13" s="4" cm="1">
        <f t="array" ref="AN13">INDEX(Data!AJ$2:AJ$368,$A13)</f>
        <v>23</v>
      </c>
      <c r="AO13" s="4" cm="1">
        <f t="array" ref="AO13">INDEX(Data!AK$2:AK$368,$A13)</f>
        <v>23</v>
      </c>
      <c r="AP13" s="4" cm="1">
        <f t="array" ref="AP13">INDEX(Data!AL$2:AL$368,$A13)</f>
        <v>11</v>
      </c>
      <c r="AQ13" s="4" cm="1">
        <f t="array" ref="AQ13">INDEX(Data!AM$2:AM$368,$A13)</f>
        <v>0</v>
      </c>
      <c r="AR13" s="4" cm="1">
        <f t="array" ref="AR13">INDEX(Data!AN$2:AN$368,$A13)</f>
        <v>23</v>
      </c>
      <c r="AS13" s="4" cm="1">
        <f t="array" ref="AS13">INDEX(Data!AO$2:AO$368,$A13)</f>
        <v>17</v>
      </c>
      <c r="AT13" s="4" cm="1">
        <f t="array" ref="AT13">INDEX(Data!AP$2:AP$368,$A13)</f>
        <v>41</v>
      </c>
      <c r="AU13" s="4" cm="1">
        <f t="array" ref="AU13">INDEX(Data!AQ$2:AQ$368,$A13)</f>
        <v>5</v>
      </c>
      <c r="AV13" s="4" cm="1">
        <f t="array" ref="AV13">INDEX(Data!AR$2:AR$368,$A13)</f>
        <v>52</v>
      </c>
      <c r="AW13" s="4" cm="1">
        <f t="array" ref="AW13">INDEX(Data!AS$2:AS$368,$A13)</f>
        <v>11</v>
      </c>
      <c r="AX13" s="4" cm="1">
        <f t="array" ref="AX13">INDEX(Data!AT$2:AT$368,$A13)</f>
        <v>0</v>
      </c>
      <c r="AY13" s="4" cm="1">
        <f t="array" ref="AY13">INDEX(Data!AU$2:AU$368,$A13)</f>
        <v>29</v>
      </c>
      <c r="AZ13" s="4" cm="1">
        <f t="array" ref="AZ13">INDEX(Data!AV$2:AV$368,$A13)</f>
        <v>17</v>
      </c>
      <c r="BA13" s="4" cm="1">
        <f t="array" ref="BA13">INDEX(Data!AW$2:AW$368,$A13)</f>
        <v>17</v>
      </c>
      <c r="BB13" s="4" cm="1">
        <f t="array" ref="BB13">INDEX(Data!AX$2:AX$368,$A13)</f>
        <v>0</v>
      </c>
    </row>
    <row r="14" spans="1:54" x14ac:dyDescent="0.25">
      <c r="A14">
        <v>12</v>
      </c>
      <c r="B14" s="3">
        <v>45303</v>
      </c>
      <c r="C14" s="4">
        <v>2024</v>
      </c>
      <c r="D14" s="4" t="s">
        <v>4</v>
      </c>
      <c r="E14" s="4">
        <v>12</v>
      </c>
      <c r="F14" s="4" cm="1">
        <f t="array" ref="F14">INDEX(Data!B$2:B$368,$A14)</f>
        <v>560</v>
      </c>
      <c r="G14" s="4" cm="1">
        <f t="array" ref="G14">INDEX(Data!C$2:C$368,$A14)</f>
        <v>575</v>
      </c>
      <c r="H14" s="4" cm="1">
        <f t="array" ref="H14">INDEX(Data!D$2:D$368,$A14)</f>
        <v>123</v>
      </c>
      <c r="I14" s="4" cm="1">
        <f t="array" ref="I14">INDEX(Data!E$2:E$368,$A14)</f>
        <v>348</v>
      </c>
      <c r="J14" s="4" cm="1">
        <f t="array" ref="J14">INDEX(Data!F$2:F$368,$A14)</f>
        <v>89</v>
      </c>
      <c r="K14" s="4" cm="1">
        <f t="array" ref="K14">INDEX(Data!G$2:G$368,$A14)</f>
        <v>149</v>
      </c>
      <c r="L14" s="4" cm="1">
        <f t="array" ref="L14">INDEX(Data!H$2:H$368,$A14)</f>
        <v>369</v>
      </c>
      <c r="M14" s="4" cm="1">
        <f t="array" ref="M14">INDEX(Data!I$2:I$368,$A14)</f>
        <v>57</v>
      </c>
      <c r="N14" s="4" cm="1">
        <f t="array" ref="N14">INDEX(Data!J$2:J$368,$A14)</f>
        <v>156</v>
      </c>
      <c r="O14" s="4" cm="1">
        <f t="array" ref="O14">INDEX(Data!K$2:K$368,$A14)</f>
        <v>27</v>
      </c>
      <c r="P14" s="4" cm="1">
        <f t="array" ref="P14">INDEX(Data!L$2:L$368,$A14)</f>
        <v>34</v>
      </c>
      <c r="Q14" s="4" cm="1">
        <f t="array" ref="Q14">INDEX(Data!M$2:M$368,$A14)</f>
        <v>24</v>
      </c>
      <c r="R14" s="4" cm="1">
        <f t="array" ref="R14">INDEX(Data!N$2:N$368,$A14)</f>
        <v>24</v>
      </c>
      <c r="S14" s="4" cm="1">
        <f t="array" ref="S14">INDEX(Data!O$2:O$368,$A14)</f>
        <v>85</v>
      </c>
      <c r="T14" s="4" cm="1">
        <f t="array" ref="T14">INDEX(Data!P$2:P$368,$A14)</f>
        <v>36</v>
      </c>
      <c r="U14" s="4" cm="1">
        <f t="array" ref="U14">INDEX(Data!Q$2:Q$368,$A14)</f>
        <v>19</v>
      </c>
      <c r="V14" s="4" cm="1">
        <f t="array" ref="V14">INDEX(Data!R$2:R$368,$A14)</f>
        <v>29</v>
      </c>
      <c r="W14" s="4" cm="1">
        <f t="array" ref="W14">INDEX(Data!S$2:S$368,$A14)</f>
        <v>126</v>
      </c>
      <c r="X14" s="4" cm="1">
        <f t="array" ref="X14">INDEX(Data!T$2:T$368,$A14)</f>
        <v>63</v>
      </c>
      <c r="Y14" s="4" cm="1">
        <f t="array" ref="Y14">INDEX(Data!U$2:U$368,$A14)</f>
        <v>17</v>
      </c>
      <c r="Z14" s="4" cm="1">
        <f t="array" ref="Z14">INDEX(Data!V$2:V$368,$A14)</f>
        <v>40</v>
      </c>
      <c r="AA14" s="4" cm="1">
        <f t="array" ref="AA14">INDEX(Data!W$2:W$368,$A14)</f>
        <v>5</v>
      </c>
      <c r="AB14" s="4" cm="1">
        <f t="array" ref="AB14">INDEX(Data!X$2:X$368,$A14)</f>
        <v>33</v>
      </c>
      <c r="AC14" s="4" cm="1">
        <f t="array" ref="AC14">INDEX(Data!Y$2:Y$368,$A14)</f>
        <v>51</v>
      </c>
      <c r="AD14" s="4" cm="1">
        <f t="array" ref="AD14">INDEX(Data!Z$2:Z$368,$A14)</f>
        <v>17</v>
      </c>
      <c r="AE14" s="4" cm="1">
        <f t="array" ref="AE14">INDEX(Data!AA$2:AA$368,$A14)</f>
        <v>17</v>
      </c>
      <c r="AF14" s="4" cm="1">
        <f t="array" ref="AF14">INDEX(Data!AB$2:AB$368,$A14)</f>
        <v>11</v>
      </c>
      <c r="AG14" s="4" cm="1">
        <f t="array" ref="AG14">INDEX(Data!AC$2:AC$368,$A14)</f>
        <v>5</v>
      </c>
      <c r="AH14" s="4" cm="1">
        <f t="array" ref="AH14">INDEX(Data!AD$2:AD$368,$A14)</f>
        <v>0</v>
      </c>
      <c r="AI14" s="4" cm="1">
        <f t="array" ref="AI14">INDEX(Data!AE$2:AE$368,$A14)</f>
        <v>17</v>
      </c>
      <c r="AJ14" s="4" cm="1">
        <f t="array" ref="AJ14">INDEX(Data!AF$2:AF$368,$A14)</f>
        <v>11</v>
      </c>
      <c r="AK14" s="4" cm="1">
        <f t="array" ref="AK14">INDEX(Data!AG$2:AG$368,$A14)</f>
        <v>17</v>
      </c>
      <c r="AL14" s="4" cm="1">
        <f t="array" ref="AL14">INDEX(Data!AH$2:AH$368,$A14)</f>
        <v>0</v>
      </c>
      <c r="AM14" s="4" cm="1">
        <f t="array" ref="AM14">INDEX(Data!AI$2:AI$368,$A14)</f>
        <v>28</v>
      </c>
      <c r="AN14" s="4" cm="1">
        <f t="array" ref="AN14">INDEX(Data!AJ$2:AJ$368,$A14)</f>
        <v>23</v>
      </c>
      <c r="AO14" s="4" cm="1">
        <f t="array" ref="AO14">INDEX(Data!AK$2:AK$368,$A14)</f>
        <v>28</v>
      </c>
      <c r="AP14" s="4" cm="1">
        <f t="array" ref="AP14">INDEX(Data!AL$2:AL$368,$A14)</f>
        <v>0</v>
      </c>
      <c r="AQ14" s="4" cm="1">
        <f t="array" ref="AQ14">INDEX(Data!AM$2:AM$368,$A14)</f>
        <v>0</v>
      </c>
      <c r="AR14" s="4" cm="1">
        <f t="array" ref="AR14">INDEX(Data!AN$2:AN$368,$A14)</f>
        <v>5</v>
      </c>
      <c r="AS14" s="4" cm="1">
        <f t="array" ref="AS14">INDEX(Data!AO$2:AO$368,$A14)</f>
        <v>17</v>
      </c>
      <c r="AT14" s="4" cm="1">
        <f t="array" ref="AT14">INDEX(Data!AP$2:AP$368,$A14)</f>
        <v>40</v>
      </c>
      <c r="AU14" s="4" cm="1">
        <f t="array" ref="AU14">INDEX(Data!AQ$2:AQ$368,$A14)</f>
        <v>17</v>
      </c>
      <c r="AV14" s="4" cm="1">
        <f t="array" ref="AV14">INDEX(Data!AR$2:AR$368,$A14)</f>
        <v>51</v>
      </c>
      <c r="AW14" s="4" cm="1">
        <f t="array" ref="AW14">INDEX(Data!AS$2:AS$368,$A14)</f>
        <v>11</v>
      </c>
      <c r="AX14" s="4" cm="1">
        <f t="array" ref="AX14">INDEX(Data!AT$2:AT$368,$A14)</f>
        <v>0</v>
      </c>
      <c r="AY14" s="4" cm="1">
        <f t="array" ref="AY14">INDEX(Data!AU$2:AU$368,$A14)</f>
        <v>11</v>
      </c>
      <c r="AZ14" s="4" cm="1">
        <f t="array" ref="AZ14">INDEX(Data!AV$2:AV$368,$A14)</f>
        <v>17</v>
      </c>
      <c r="BA14" s="4" cm="1">
        <f t="array" ref="BA14">INDEX(Data!AW$2:AW$368,$A14)</f>
        <v>23</v>
      </c>
      <c r="BB14" s="4" cm="1">
        <f t="array" ref="BB14">INDEX(Data!AX$2:AX$368,$A14)</f>
        <v>0</v>
      </c>
    </row>
    <row r="15" spans="1:54" x14ac:dyDescent="0.25">
      <c r="A15">
        <v>13</v>
      </c>
      <c r="B15" s="3">
        <v>45304</v>
      </c>
      <c r="C15" s="4">
        <v>2024</v>
      </c>
      <c r="D15" s="4" t="s">
        <v>4</v>
      </c>
      <c r="E15" s="4">
        <v>13</v>
      </c>
      <c r="F15" s="4" cm="1">
        <f t="array" ref="F15">INDEX(Data!B$2:B$368,$A15)</f>
        <v>535</v>
      </c>
      <c r="G15" s="4" cm="1">
        <f t="array" ref="G15">INDEX(Data!C$2:C$368,$A15)</f>
        <v>570</v>
      </c>
      <c r="H15" s="4" cm="1">
        <f t="array" ref="H15">INDEX(Data!D$2:D$368,$A15)</f>
        <v>133</v>
      </c>
      <c r="I15" s="4" cm="1">
        <f t="array" ref="I15">INDEX(Data!E$2:E$368,$A15)</f>
        <v>301</v>
      </c>
      <c r="J15" s="4" cm="1">
        <f t="array" ref="J15">INDEX(Data!F$2:F$368,$A15)</f>
        <v>101</v>
      </c>
      <c r="K15" s="4" cm="1">
        <f t="array" ref="K15">INDEX(Data!G$2:G$368,$A15)</f>
        <v>159</v>
      </c>
      <c r="L15" s="4" cm="1">
        <f t="array" ref="L15">INDEX(Data!H$2:H$368,$A15)</f>
        <v>286</v>
      </c>
      <c r="M15" s="4" cm="1">
        <f t="array" ref="M15">INDEX(Data!I$2:I$368,$A15)</f>
        <v>125</v>
      </c>
      <c r="N15" s="4" cm="1">
        <f t="array" ref="N15">INDEX(Data!J$2:J$368,$A15)</f>
        <v>159</v>
      </c>
      <c r="O15" s="4" cm="1">
        <f t="array" ref="O15">INDEX(Data!K$2:K$368,$A15)</f>
        <v>79</v>
      </c>
      <c r="P15" s="4" cm="1">
        <f t="array" ref="P15">INDEX(Data!L$2:L$368,$A15)</f>
        <v>39</v>
      </c>
      <c r="Q15" s="4" cm="1">
        <f t="array" ref="Q15">INDEX(Data!M$2:M$368,$A15)</f>
        <v>16</v>
      </c>
      <c r="R15" s="4" cm="1">
        <f t="array" ref="R15">INDEX(Data!N$2:N$368,$A15)</f>
        <v>33</v>
      </c>
      <c r="S15" s="4" cm="1">
        <f t="array" ref="S15">INDEX(Data!O$2:O$368,$A15)</f>
        <v>95</v>
      </c>
      <c r="T15" s="4" cm="1">
        <f t="array" ref="T15">INDEX(Data!P$2:P$368,$A15)</f>
        <v>67</v>
      </c>
      <c r="U15" s="4" cm="1">
        <f t="array" ref="U15">INDEX(Data!Q$2:Q$368,$A15)</f>
        <v>24</v>
      </c>
      <c r="V15" s="4" cm="1">
        <f t="array" ref="V15">INDEX(Data!R$2:R$368,$A15)</f>
        <v>16</v>
      </c>
      <c r="W15" s="4" cm="1">
        <f t="array" ref="W15">INDEX(Data!S$2:S$368,$A15)</f>
        <v>7</v>
      </c>
      <c r="X15" s="4" cm="1">
        <f t="array" ref="X15">INDEX(Data!T$2:T$368,$A15)</f>
        <v>39</v>
      </c>
      <c r="Y15" s="4" cm="1">
        <f t="array" ref="Y15">INDEX(Data!U$2:U$368,$A15)</f>
        <v>17</v>
      </c>
      <c r="Z15" s="4" cm="1">
        <f t="array" ref="Z15">INDEX(Data!V$2:V$368,$A15)</f>
        <v>34</v>
      </c>
      <c r="AA15" s="4" cm="1">
        <f t="array" ref="AA15">INDEX(Data!W$2:W$368,$A15)</f>
        <v>11</v>
      </c>
      <c r="AB15" s="4" cm="1">
        <f t="array" ref="AB15">INDEX(Data!X$2:X$368,$A15)</f>
        <v>62</v>
      </c>
      <c r="AC15" s="4" cm="1">
        <f t="array" ref="AC15">INDEX(Data!Y$2:Y$368,$A15)</f>
        <v>34</v>
      </c>
      <c r="AD15" s="4" cm="1">
        <f t="array" ref="AD15">INDEX(Data!Z$2:Z$368,$A15)</f>
        <v>17</v>
      </c>
      <c r="AE15" s="4" cm="1">
        <f t="array" ref="AE15">INDEX(Data!AA$2:AA$368,$A15)</f>
        <v>0</v>
      </c>
      <c r="AF15" s="4" cm="1">
        <f t="array" ref="AF15">INDEX(Data!AB$2:AB$368,$A15)</f>
        <v>11</v>
      </c>
      <c r="AG15" s="4" cm="1">
        <f t="array" ref="AG15">INDEX(Data!AC$2:AC$368,$A15)</f>
        <v>11</v>
      </c>
      <c r="AH15" s="4" cm="1">
        <f t="array" ref="AH15">INDEX(Data!AD$2:AD$368,$A15)</f>
        <v>0</v>
      </c>
      <c r="AI15" s="4" cm="1">
        <f t="array" ref="AI15">INDEX(Data!AE$2:AE$368,$A15)</f>
        <v>5</v>
      </c>
      <c r="AJ15" s="4" cm="1">
        <f t="array" ref="AJ15">INDEX(Data!AF$2:AF$368,$A15)</f>
        <v>0</v>
      </c>
      <c r="AK15" s="4" cm="1">
        <f t="array" ref="AK15">INDEX(Data!AG$2:AG$368,$A15)</f>
        <v>17</v>
      </c>
      <c r="AL15" s="4" cm="1">
        <f t="array" ref="AL15">INDEX(Data!AH$2:AH$368,$A15)</f>
        <v>11</v>
      </c>
      <c r="AM15" s="4" cm="1">
        <f t="array" ref="AM15">INDEX(Data!AI$2:AI$368,$A15)</f>
        <v>34</v>
      </c>
      <c r="AN15" s="4" cm="1">
        <f t="array" ref="AN15">INDEX(Data!AJ$2:AJ$368,$A15)</f>
        <v>11</v>
      </c>
      <c r="AO15" s="4" cm="1">
        <f t="array" ref="AO15">INDEX(Data!AK$2:AK$368,$A15)</f>
        <v>22</v>
      </c>
      <c r="AP15" s="4" cm="1">
        <f t="array" ref="AP15">INDEX(Data!AL$2:AL$368,$A15)</f>
        <v>17</v>
      </c>
      <c r="AQ15" s="4" cm="1">
        <f t="array" ref="AQ15">INDEX(Data!AM$2:AM$368,$A15)</f>
        <v>0</v>
      </c>
      <c r="AR15" s="4" cm="1">
        <f t="array" ref="AR15">INDEX(Data!AN$2:AN$368,$A15)</f>
        <v>22</v>
      </c>
      <c r="AS15" s="4" cm="1">
        <f t="array" ref="AS15">INDEX(Data!AO$2:AO$368,$A15)</f>
        <v>17</v>
      </c>
      <c r="AT15" s="4" cm="1">
        <f t="array" ref="AT15">INDEX(Data!AP$2:AP$368,$A15)</f>
        <v>39</v>
      </c>
      <c r="AU15" s="4" cm="1">
        <f t="array" ref="AU15">INDEX(Data!AQ$2:AQ$368,$A15)</f>
        <v>5</v>
      </c>
      <c r="AV15" s="4" cm="1">
        <f t="array" ref="AV15">INDEX(Data!AR$2:AR$368,$A15)</f>
        <v>17</v>
      </c>
      <c r="AW15" s="4" cm="1">
        <f t="array" ref="AW15">INDEX(Data!AS$2:AS$368,$A15)</f>
        <v>17</v>
      </c>
      <c r="AX15" s="4" cm="1">
        <f t="array" ref="AX15">INDEX(Data!AT$2:AT$368,$A15)</f>
        <v>0</v>
      </c>
      <c r="AY15" s="4" cm="1">
        <f t="array" ref="AY15">INDEX(Data!AU$2:AU$368,$A15)</f>
        <v>34</v>
      </c>
      <c r="AZ15" s="4" cm="1">
        <f t="array" ref="AZ15">INDEX(Data!AV$2:AV$368,$A15)</f>
        <v>17</v>
      </c>
      <c r="BA15" s="4" cm="1">
        <f t="array" ref="BA15">INDEX(Data!AW$2:AW$368,$A15)</f>
        <v>22</v>
      </c>
      <c r="BB15" s="4" cm="1">
        <f t="array" ref="BB15">INDEX(Data!AX$2:AX$368,$A15)</f>
        <v>27</v>
      </c>
    </row>
    <row r="16" spans="1:54" x14ac:dyDescent="0.25">
      <c r="A16">
        <v>14</v>
      </c>
      <c r="B16" s="3">
        <v>45305</v>
      </c>
      <c r="C16" s="4">
        <v>2024</v>
      </c>
      <c r="D16" s="4" t="s">
        <v>4</v>
      </c>
      <c r="E16" s="4">
        <v>14</v>
      </c>
      <c r="F16" s="4" cm="1">
        <f t="array" ref="F16">INDEX(Data!B$2:B$368,$A16)</f>
        <v>523</v>
      </c>
      <c r="G16" s="4" cm="1">
        <f t="array" ref="G16">INDEX(Data!C$2:C$368,$A16)</f>
        <v>571</v>
      </c>
      <c r="H16" s="4" cm="1">
        <f t="array" ref="H16">INDEX(Data!D$2:D$368,$A16)</f>
        <v>261</v>
      </c>
      <c r="I16" s="4" cm="1">
        <f t="array" ref="I16">INDEX(Data!E$2:E$368,$A16)</f>
        <v>184</v>
      </c>
      <c r="J16" s="4" cm="1">
        <f t="array" ref="J16">INDEX(Data!F$2:F$368,$A16)</f>
        <v>78</v>
      </c>
      <c r="K16" s="4" cm="1">
        <f t="array" ref="K16">INDEX(Data!G$2:G$368,$A16)</f>
        <v>279</v>
      </c>
      <c r="L16" s="4" cm="1">
        <f t="array" ref="L16">INDEX(Data!H$2:H$368,$A16)</f>
        <v>264</v>
      </c>
      <c r="M16" s="4" cm="1">
        <f t="array" ref="M16">INDEX(Data!I$2:I$368,$A16)</f>
        <v>28</v>
      </c>
      <c r="N16" s="4" cm="1">
        <f t="array" ref="N16">INDEX(Data!J$2:J$368,$A16)</f>
        <v>110</v>
      </c>
      <c r="O16" s="4" cm="1">
        <f t="array" ref="O16">INDEX(Data!K$2:K$368,$A16)</f>
        <v>100</v>
      </c>
      <c r="P16" s="4" cm="1">
        <f t="array" ref="P16">INDEX(Data!L$2:L$368,$A16)</f>
        <v>25</v>
      </c>
      <c r="Q16" s="4" cm="1">
        <f t="array" ref="Q16">INDEX(Data!M$2:M$368,$A16)</f>
        <v>45</v>
      </c>
      <c r="R16" s="4" cm="1">
        <f t="array" ref="R16">INDEX(Data!N$2:N$368,$A16)</f>
        <v>29</v>
      </c>
      <c r="S16" s="4" cm="1">
        <f t="array" ref="S16">INDEX(Data!O$2:O$368,$A16)</f>
        <v>83</v>
      </c>
      <c r="T16" s="4" cm="1">
        <f t="array" ref="T16">INDEX(Data!P$2:P$368,$A16)</f>
        <v>39</v>
      </c>
      <c r="U16" s="4" cm="1">
        <f t="array" ref="U16">INDEX(Data!Q$2:Q$368,$A16)</f>
        <v>17</v>
      </c>
      <c r="V16" s="4" cm="1">
        <f t="array" ref="V16">INDEX(Data!R$2:R$368,$A16)</f>
        <v>17</v>
      </c>
      <c r="W16" s="4" cm="1">
        <f t="array" ref="W16">INDEX(Data!S$2:S$368,$A16)</f>
        <v>58</v>
      </c>
      <c r="X16" s="4" cm="1">
        <f t="array" ref="X16">INDEX(Data!T$2:T$368,$A16)</f>
        <v>39</v>
      </c>
      <c r="Y16" s="4" cm="1">
        <f t="array" ref="Y16">INDEX(Data!U$2:U$368,$A16)</f>
        <v>5</v>
      </c>
      <c r="Z16" s="4" cm="1">
        <f t="array" ref="Z16">INDEX(Data!V$2:V$368,$A16)</f>
        <v>17</v>
      </c>
      <c r="AA16" s="4" cm="1">
        <f t="array" ref="AA16">INDEX(Data!W$2:W$368,$A16)</f>
        <v>11</v>
      </c>
      <c r="AB16" s="4" cm="1">
        <f t="array" ref="AB16">INDEX(Data!X$2:X$368,$A16)</f>
        <v>79</v>
      </c>
      <c r="AC16" s="4" cm="1">
        <f t="array" ref="AC16">INDEX(Data!Y$2:Y$368,$A16)</f>
        <v>45</v>
      </c>
      <c r="AD16" s="4" cm="1">
        <f t="array" ref="AD16">INDEX(Data!Z$2:Z$368,$A16)</f>
        <v>0</v>
      </c>
      <c r="AE16" s="4" cm="1">
        <f t="array" ref="AE16">INDEX(Data!AA$2:AA$368,$A16)</f>
        <v>0</v>
      </c>
      <c r="AF16" s="4" cm="1">
        <f t="array" ref="AF16">INDEX(Data!AB$2:AB$368,$A16)</f>
        <v>11</v>
      </c>
      <c r="AG16" s="4" cm="1">
        <f t="array" ref="AG16">INDEX(Data!AC$2:AC$368,$A16)</f>
        <v>5</v>
      </c>
      <c r="AH16" s="4" cm="1">
        <f t="array" ref="AH16">INDEX(Data!AD$2:AD$368,$A16)</f>
        <v>0</v>
      </c>
      <c r="AI16" s="4" cm="1">
        <f t="array" ref="AI16">INDEX(Data!AE$2:AE$368,$A16)</f>
        <v>28</v>
      </c>
      <c r="AJ16" s="4" cm="1">
        <f t="array" ref="AJ16">INDEX(Data!AF$2:AF$368,$A16)</f>
        <v>0</v>
      </c>
      <c r="AK16" s="4" cm="1">
        <f t="array" ref="AK16">INDEX(Data!AG$2:AG$368,$A16)</f>
        <v>17</v>
      </c>
      <c r="AL16" s="4" cm="1">
        <f t="array" ref="AL16">INDEX(Data!AH$2:AH$368,$A16)</f>
        <v>5</v>
      </c>
      <c r="AM16" s="4" cm="1">
        <f t="array" ref="AM16">INDEX(Data!AI$2:AI$368,$A16)</f>
        <v>57</v>
      </c>
      <c r="AN16" s="4" cm="1">
        <f t="array" ref="AN16">INDEX(Data!AJ$2:AJ$368,$A16)</f>
        <v>5</v>
      </c>
      <c r="AO16" s="4" cm="1">
        <f t="array" ref="AO16">INDEX(Data!AK$2:AK$368,$A16)</f>
        <v>17</v>
      </c>
      <c r="AP16" s="4" cm="1">
        <f t="array" ref="AP16">INDEX(Data!AL$2:AL$368,$A16)</f>
        <v>11</v>
      </c>
      <c r="AQ16" s="4" cm="1">
        <f t="array" ref="AQ16">INDEX(Data!AM$2:AM$368,$A16)</f>
        <v>0</v>
      </c>
      <c r="AR16" s="4" cm="1">
        <f t="array" ref="AR16">INDEX(Data!AN$2:AN$368,$A16)</f>
        <v>11</v>
      </c>
      <c r="AS16" s="4" cm="1">
        <f t="array" ref="AS16">INDEX(Data!AO$2:AO$368,$A16)</f>
        <v>17</v>
      </c>
      <c r="AT16" s="4" cm="1">
        <f t="array" ref="AT16">INDEX(Data!AP$2:AP$368,$A16)</f>
        <v>57</v>
      </c>
      <c r="AU16" s="4" cm="1">
        <f t="array" ref="AU16">INDEX(Data!AQ$2:AQ$368,$A16)</f>
        <v>11</v>
      </c>
      <c r="AV16" s="4" cm="1">
        <f t="array" ref="AV16">INDEX(Data!AR$2:AR$368,$A16)</f>
        <v>45</v>
      </c>
      <c r="AW16" s="4" cm="1">
        <f t="array" ref="AW16">INDEX(Data!AS$2:AS$368,$A16)</f>
        <v>11</v>
      </c>
      <c r="AX16" s="4" cm="1">
        <f t="array" ref="AX16">INDEX(Data!AT$2:AT$368,$A16)</f>
        <v>5</v>
      </c>
      <c r="AY16" s="4" cm="1">
        <f t="array" ref="AY16">INDEX(Data!AU$2:AU$368,$A16)</f>
        <v>22</v>
      </c>
      <c r="AZ16" s="4" cm="1">
        <f t="array" ref="AZ16">INDEX(Data!AV$2:AV$368,$A16)</f>
        <v>5</v>
      </c>
      <c r="BA16" s="4" cm="1">
        <f t="array" ref="BA16">INDEX(Data!AW$2:AW$368,$A16)</f>
        <v>0</v>
      </c>
      <c r="BB16" s="4" cm="1">
        <f t="array" ref="BB16">INDEX(Data!AX$2:AX$368,$A16)</f>
        <v>35</v>
      </c>
    </row>
    <row r="17" spans="1:54" x14ac:dyDescent="0.25">
      <c r="A17">
        <v>15</v>
      </c>
      <c r="B17" s="3">
        <v>45306</v>
      </c>
      <c r="C17" s="4">
        <v>2024</v>
      </c>
      <c r="D17" s="4" t="s">
        <v>4</v>
      </c>
      <c r="E17" s="4">
        <v>15</v>
      </c>
      <c r="F17" s="4" cm="1">
        <f t="array" ref="F17">INDEX(Data!B$2:B$368,$A17)</f>
        <v>521</v>
      </c>
      <c r="G17" s="4" cm="1">
        <f t="array" ref="G17">INDEX(Data!C$2:C$368,$A17)</f>
        <v>585</v>
      </c>
      <c r="H17" s="4" cm="1">
        <f t="array" ref="H17">INDEX(Data!D$2:D$368,$A17)</f>
        <v>166</v>
      </c>
      <c r="I17" s="4" cm="1">
        <f t="array" ref="I17">INDEX(Data!E$2:E$368,$A17)</f>
        <v>303</v>
      </c>
      <c r="J17" s="4" cm="1">
        <f t="array" ref="J17">INDEX(Data!F$2:F$368,$A17)</f>
        <v>52</v>
      </c>
      <c r="K17" s="4" cm="1">
        <f t="array" ref="K17">INDEX(Data!G$2:G$368,$A17)</f>
        <v>204</v>
      </c>
      <c r="L17" s="4" cm="1">
        <f t="array" ref="L17">INDEX(Data!H$2:H$368,$A17)</f>
        <v>264</v>
      </c>
      <c r="M17" s="4" cm="1">
        <f t="array" ref="M17">INDEX(Data!I$2:I$368,$A17)</f>
        <v>117</v>
      </c>
      <c r="N17" s="4" cm="1">
        <f t="array" ref="N17">INDEX(Data!J$2:J$368,$A17)</f>
        <v>116</v>
      </c>
      <c r="O17" s="4" cm="1">
        <f t="array" ref="O17">INDEX(Data!K$2:K$368,$A17)</f>
        <v>77</v>
      </c>
      <c r="P17" s="4" cm="1">
        <f t="array" ref="P17">INDEX(Data!L$2:L$368,$A17)</f>
        <v>45</v>
      </c>
      <c r="Q17" s="4" cm="1">
        <f t="array" ref="Q17">INDEX(Data!M$2:M$368,$A17)</f>
        <v>16</v>
      </c>
      <c r="R17" s="4" cm="1">
        <f t="array" ref="R17">INDEX(Data!N$2:N$368,$A17)</f>
        <v>32</v>
      </c>
      <c r="S17" s="4" cm="1">
        <f t="array" ref="S17">INDEX(Data!O$2:O$368,$A17)</f>
        <v>108</v>
      </c>
      <c r="T17" s="4" cm="1">
        <f t="array" ref="T17">INDEX(Data!P$2:P$368,$A17)</f>
        <v>31</v>
      </c>
      <c r="U17" s="4" cm="1">
        <f t="array" ref="U17">INDEX(Data!Q$2:Q$368,$A17)</f>
        <v>15</v>
      </c>
      <c r="V17" s="4" cm="1">
        <f t="array" ref="V17">INDEX(Data!R$2:R$368,$A17)</f>
        <v>13</v>
      </c>
      <c r="W17" s="4" cm="1">
        <f t="array" ref="W17">INDEX(Data!S$2:S$368,$A17)</f>
        <v>68</v>
      </c>
      <c r="X17" s="4" cm="1">
        <f t="array" ref="X17">INDEX(Data!T$2:T$368,$A17)</f>
        <v>76</v>
      </c>
      <c r="Y17" s="4" cm="1">
        <f t="array" ref="Y17">INDEX(Data!U$2:U$368,$A17)</f>
        <v>5</v>
      </c>
      <c r="Z17" s="4" cm="1">
        <f t="array" ref="Z17">INDEX(Data!V$2:V$368,$A17)</f>
        <v>17</v>
      </c>
      <c r="AA17" s="4" cm="1">
        <f t="array" ref="AA17">INDEX(Data!W$2:W$368,$A17)</f>
        <v>17</v>
      </c>
      <c r="AB17" s="4" cm="1">
        <f t="array" ref="AB17">INDEX(Data!X$2:X$368,$A17)</f>
        <v>46</v>
      </c>
      <c r="AC17" s="4" cm="1">
        <f t="array" ref="AC17">INDEX(Data!Y$2:Y$368,$A17)</f>
        <v>52</v>
      </c>
      <c r="AD17" s="4" cm="1">
        <f t="array" ref="AD17">INDEX(Data!Z$2:Z$368,$A17)</f>
        <v>0</v>
      </c>
      <c r="AE17" s="4" cm="1">
        <f t="array" ref="AE17">INDEX(Data!AA$2:AA$368,$A17)</f>
        <v>5</v>
      </c>
      <c r="AF17" s="4" cm="1">
        <f t="array" ref="AF17">INDEX(Data!AB$2:AB$368,$A17)</f>
        <v>11</v>
      </c>
      <c r="AG17" s="4" cm="1">
        <f t="array" ref="AG17">INDEX(Data!AC$2:AC$368,$A17)</f>
        <v>0</v>
      </c>
      <c r="AH17" s="4" cm="1">
        <f t="array" ref="AH17">INDEX(Data!AD$2:AD$368,$A17)</f>
        <v>5</v>
      </c>
      <c r="AI17" s="4" cm="1">
        <f t="array" ref="AI17">INDEX(Data!AE$2:AE$368,$A17)</f>
        <v>17</v>
      </c>
      <c r="AJ17" s="4" cm="1">
        <f t="array" ref="AJ17">INDEX(Data!AF$2:AF$368,$A17)</f>
        <v>5</v>
      </c>
      <c r="AK17" s="4" cm="1">
        <f t="array" ref="AK17">INDEX(Data!AG$2:AG$368,$A17)</f>
        <v>11</v>
      </c>
      <c r="AL17" s="4" cm="1">
        <f t="array" ref="AL17">INDEX(Data!AH$2:AH$368,$A17)</f>
        <v>5</v>
      </c>
      <c r="AM17" s="4" cm="1">
        <f t="array" ref="AM17">INDEX(Data!AI$2:AI$368,$A17)</f>
        <v>35</v>
      </c>
      <c r="AN17" s="4" cm="1">
        <f t="array" ref="AN17">INDEX(Data!AJ$2:AJ$368,$A17)</f>
        <v>23</v>
      </c>
      <c r="AO17" s="4" cm="1">
        <f t="array" ref="AO17">INDEX(Data!AK$2:AK$368,$A17)</f>
        <v>29</v>
      </c>
      <c r="AP17" s="4" cm="1">
        <f t="array" ref="AP17">INDEX(Data!AL$2:AL$368,$A17)</f>
        <v>5</v>
      </c>
      <c r="AQ17" s="4" cm="1">
        <f t="array" ref="AQ17">INDEX(Data!AM$2:AM$368,$A17)</f>
        <v>5</v>
      </c>
      <c r="AR17" s="4" cm="1">
        <f t="array" ref="AR17">INDEX(Data!AN$2:AN$368,$A17)</f>
        <v>5</v>
      </c>
      <c r="AS17" s="4" cm="1">
        <f t="array" ref="AS17">INDEX(Data!AO$2:AO$368,$A17)</f>
        <v>5</v>
      </c>
      <c r="AT17" s="4" cm="1">
        <f t="array" ref="AT17">INDEX(Data!AP$2:AP$368,$A17)</f>
        <v>52</v>
      </c>
      <c r="AU17" s="4" cm="1">
        <f t="array" ref="AU17">INDEX(Data!AQ$2:AQ$368,$A17)</f>
        <v>11</v>
      </c>
      <c r="AV17" s="4" cm="1">
        <f t="array" ref="AV17">INDEX(Data!AR$2:AR$368,$A17)</f>
        <v>17</v>
      </c>
      <c r="AW17" s="4" cm="1">
        <f t="array" ref="AW17">INDEX(Data!AS$2:AS$368,$A17)</f>
        <v>23</v>
      </c>
      <c r="AX17" s="4" cm="1">
        <f t="array" ref="AX17">INDEX(Data!AT$2:AT$368,$A17)</f>
        <v>0</v>
      </c>
      <c r="AY17" s="4" cm="1">
        <f t="array" ref="AY17">INDEX(Data!AU$2:AU$368,$A17)</f>
        <v>5</v>
      </c>
      <c r="AZ17" s="4" cm="1">
        <f t="array" ref="AZ17">INDEX(Data!AV$2:AV$368,$A17)</f>
        <v>5</v>
      </c>
      <c r="BA17" s="4" cm="1">
        <f t="array" ref="BA17">INDEX(Data!AW$2:AW$368,$A17)</f>
        <v>17</v>
      </c>
      <c r="BB17" s="4" cm="1">
        <f t="array" ref="BB17">INDEX(Data!AX$2:AX$368,$A17)</f>
        <v>76</v>
      </c>
    </row>
    <row r="18" spans="1:54" x14ac:dyDescent="0.25">
      <c r="A18">
        <v>16</v>
      </c>
      <c r="B18" s="3">
        <v>45307</v>
      </c>
      <c r="C18" s="4">
        <v>2024</v>
      </c>
      <c r="D18" s="4" t="s">
        <v>4</v>
      </c>
      <c r="E18" s="4">
        <v>16</v>
      </c>
      <c r="F18" s="4" cm="1">
        <f t="array" ref="F18">INDEX(Data!B$2:B$368,$A18)</f>
        <v>526</v>
      </c>
      <c r="G18" s="4" cm="1">
        <f t="array" ref="G18">INDEX(Data!C$2:C$368,$A18)</f>
        <v>614</v>
      </c>
      <c r="H18" s="4" cm="1">
        <f t="array" ref="H18">INDEX(Data!D$2:D$368,$A18)</f>
        <v>257</v>
      </c>
      <c r="I18" s="4" cm="1">
        <f t="array" ref="I18">INDEX(Data!E$2:E$368,$A18)</f>
        <v>175</v>
      </c>
      <c r="J18" s="4" cm="1">
        <f t="array" ref="J18">INDEX(Data!F$2:F$368,$A18)</f>
        <v>94</v>
      </c>
      <c r="K18" s="4" cm="1">
        <f t="array" ref="K18">INDEX(Data!G$2:G$368,$A18)</f>
        <v>122</v>
      </c>
      <c r="L18" s="4" cm="1">
        <f t="array" ref="L18">INDEX(Data!H$2:H$368,$A18)</f>
        <v>456</v>
      </c>
      <c r="M18" s="4" cm="1">
        <f t="array" ref="M18">INDEX(Data!I$2:I$368,$A18)</f>
        <v>36</v>
      </c>
      <c r="N18" s="4" cm="1">
        <f t="array" ref="N18">INDEX(Data!J$2:J$368,$A18)</f>
        <v>143</v>
      </c>
      <c r="O18" s="4" cm="1">
        <f t="array" ref="O18">INDEX(Data!K$2:K$368,$A18)</f>
        <v>45</v>
      </c>
      <c r="P18" s="4" cm="1">
        <f t="array" ref="P18">INDEX(Data!L$2:L$368,$A18)</f>
        <v>48</v>
      </c>
      <c r="Q18" s="4" cm="1">
        <f t="array" ref="Q18">INDEX(Data!M$2:M$368,$A18)</f>
        <v>26</v>
      </c>
      <c r="R18" s="4" cm="1">
        <f t="array" ref="R18">INDEX(Data!N$2:N$368,$A18)</f>
        <v>29</v>
      </c>
      <c r="S18" s="4" cm="1">
        <f t="array" ref="S18">INDEX(Data!O$2:O$368,$A18)</f>
        <v>109</v>
      </c>
      <c r="T18" s="4" cm="1">
        <f t="array" ref="T18">INDEX(Data!P$2:P$368,$A18)</f>
        <v>43</v>
      </c>
      <c r="U18" s="4" cm="1">
        <f t="array" ref="U18">INDEX(Data!Q$2:Q$368,$A18)</f>
        <v>25</v>
      </c>
      <c r="V18" s="4" cm="1">
        <f t="array" ref="V18">INDEX(Data!R$2:R$368,$A18)</f>
        <v>15</v>
      </c>
      <c r="W18" s="4" cm="1">
        <f t="array" ref="W18">INDEX(Data!S$2:S$368,$A18)</f>
        <v>43</v>
      </c>
      <c r="X18" s="4" cm="1">
        <f t="array" ref="X18">INDEX(Data!T$2:T$368,$A18)</f>
        <v>67</v>
      </c>
      <c r="Y18" s="4" cm="1">
        <f t="array" ref="Y18">INDEX(Data!U$2:U$368,$A18)</f>
        <v>18</v>
      </c>
      <c r="Z18" s="4" cm="1">
        <f t="array" ref="Z18">INDEX(Data!V$2:V$368,$A18)</f>
        <v>30</v>
      </c>
      <c r="AA18" s="4" cm="1">
        <f t="array" ref="AA18">INDEX(Data!W$2:W$368,$A18)</f>
        <v>18</v>
      </c>
      <c r="AB18" s="4" cm="1">
        <f t="array" ref="AB18">INDEX(Data!X$2:X$368,$A18)</f>
        <v>5</v>
      </c>
      <c r="AC18" s="4" cm="1">
        <f t="array" ref="AC18">INDEX(Data!Y$2:Y$368,$A18)</f>
        <v>42</v>
      </c>
      <c r="AD18" s="4" cm="1">
        <f t="array" ref="AD18">INDEX(Data!Z$2:Z$368,$A18)</f>
        <v>0</v>
      </c>
      <c r="AE18" s="4" cm="1">
        <f t="array" ref="AE18">INDEX(Data!AA$2:AA$368,$A18)</f>
        <v>18</v>
      </c>
      <c r="AF18" s="4" cm="1">
        <f t="array" ref="AF18">INDEX(Data!AB$2:AB$368,$A18)</f>
        <v>30</v>
      </c>
      <c r="AG18" s="4" cm="1">
        <f t="array" ref="AG18">INDEX(Data!AC$2:AC$368,$A18)</f>
        <v>12</v>
      </c>
      <c r="AH18" s="4" cm="1">
        <f t="array" ref="AH18">INDEX(Data!AD$2:AD$368,$A18)</f>
        <v>0</v>
      </c>
      <c r="AI18" s="4" cm="1">
        <f t="array" ref="AI18">INDEX(Data!AE$2:AE$368,$A18)</f>
        <v>18</v>
      </c>
      <c r="AJ18" s="4" cm="1">
        <f t="array" ref="AJ18">INDEX(Data!AF$2:AF$368,$A18)</f>
        <v>12</v>
      </c>
      <c r="AK18" s="4" cm="1">
        <f t="array" ref="AK18">INDEX(Data!AG$2:AG$368,$A18)</f>
        <v>12</v>
      </c>
      <c r="AL18" s="4" cm="1">
        <f t="array" ref="AL18">INDEX(Data!AH$2:AH$368,$A18)</f>
        <v>0</v>
      </c>
      <c r="AM18" s="4" cm="1">
        <f t="array" ref="AM18">INDEX(Data!AI$2:AI$368,$A18)</f>
        <v>55</v>
      </c>
      <c r="AN18" s="4" cm="1">
        <f t="array" ref="AN18">INDEX(Data!AJ$2:AJ$368,$A18)</f>
        <v>12</v>
      </c>
      <c r="AO18" s="4" cm="1">
        <f t="array" ref="AO18">INDEX(Data!AK$2:AK$368,$A18)</f>
        <v>30</v>
      </c>
      <c r="AP18" s="4" cm="1">
        <f t="array" ref="AP18">INDEX(Data!AL$2:AL$368,$A18)</f>
        <v>18</v>
      </c>
      <c r="AQ18" s="4" cm="1">
        <f t="array" ref="AQ18">INDEX(Data!AM$2:AM$368,$A18)</f>
        <v>6</v>
      </c>
      <c r="AR18" s="4" cm="1">
        <f t="array" ref="AR18">INDEX(Data!AN$2:AN$368,$A18)</f>
        <v>12</v>
      </c>
      <c r="AS18" s="4" cm="1">
        <f t="array" ref="AS18">INDEX(Data!AO$2:AO$368,$A18)</f>
        <v>24</v>
      </c>
      <c r="AT18" s="4" cm="1">
        <f t="array" ref="AT18">INDEX(Data!AP$2:AP$368,$A18)</f>
        <v>49</v>
      </c>
      <c r="AU18" s="4" cm="1">
        <f t="array" ref="AU18">INDEX(Data!AQ$2:AQ$368,$A18)</f>
        <v>12</v>
      </c>
      <c r="AV18" s="4" cm="1">
        <f t="array" ref="AV18">INDEX(Data!AR$2:AR$368,$A18)</f>
        <v>30</v>
      </c>
      <c r="AW18" s="4" cm="1">
        <f t="array" ref="AW18">INDEX(Data!AS$2:AS$368,$A18)</f>
        <v>30</v>
      </c>
      <c r="AX18" s="4" cm="1">
        <f t="array" ref="AX18">INDEX(Data!AT$2:AT$368,$A18)</f>
        <v>0</v>
      </c>
      <c r="AY18" s="4" cm="1">
        <f t="array" ref="AY18">INDEX(Data!AU$2:AU$368,$A18)</f>
        <v>18</v>
      </c>
      <c r="AZ18" s="4" cm="1">
        <f t="array" ref="AZ18">INDEX(Data!AV$2:AV$368,$A18)</f>
        <v>12</v>
      </c>
      <c r="BA18" s="4" cm="1">
        <f t="array" ref="BA18">INDEX(Data!AW$2:AW$368,$A18)</f>
        <v>24</v>
      </c>
      <c r="BB18" s="4" cm="1">
        <f t="array" ref="BB18">INDEX(Data!AX$2:AX$368,$A18)</f>
        <v>0</v>
      </c>
    </row>
    <row r="19" spans="1:54" x14ac:dyDescent="0.25">
      <c r="A19">
        <v>17</v>
      </c>
      <c r="B19" s="3">
        <v>45308</v>
      </c>
      <c r="C19" s="4">
        <v>2024</v>
      </c>
      <c r="D19" s="4" t="s">
        <v>4</v>
      </c>
      <c r="E19" s="4">
        <v>17</v>
      </c>
      <c r="F19" s="4" cm="1">
        <f t="array" ref="F19">INDEX(Data!B$2:B$368,$A19)</f>
        <v>536</v>
      </c>
      <c r="G19" s="4" cm="1">
        <f t="array" ref="G19">INDEX(Data!C$2:C$368,$A19)</f>
        <v>688</v>
      </c>
      <c r="H19" s="4" cm="1">
        <f t="array" ref="H19">INDEX(Data!D$2:D$368,$A19)</f>
        <v>219</v>
      </c>
      <c r="I19" s="4" cm="1">
        <f t="array" ref="I19">INDEX(Data!E$2:E$368,$A19)</f>
        <v>189</v>
      </c>
      <c r="J19" s="4" cm="1">
        <f t="array" ref="J19">INDEX(Data!F$2:F$368,$A19)</f>
        <v>128</v>
      </c>
      <c r="K19" s="4" cm="1">
        <f t="array" ref="K19">INDEX(Data!G$2:G$368,$A19)</f>
        <v>316</v>
      </c>
      <c r="L19" s="4" cm="1">
        <f t="array" ref="L19">INDEX(Data!H$2:H$368,$A19)</f>
        <v>242</v>
      </c>
      <c r="M19" s="4" cm="1">
        <f t="array" ref="M19">INDEX(Data!I$2:I$368,$A19)</f>
        <v>130</v>
      </c>
      <c r="N19" s="4" cm="1">
        <f t="array" ref="N19">INDEX(Data!J$2:J$368,$A19)</f>
        <v>112</v>
      </c>
      <c r="O19" s="4" cm="1">
        <f t="array" ref="O19">INDEX(Data!K$2:K$368,$A19)</f>
        <v>116</v>
      </c>
      <c r="P19" s="4" cm="1">
        <f t="array" ref="P19">INDEX(Data!L$2:L$368,$A19)</f>
        <v>49</v>
      </c>
      <c r="Q19" s="4" cm="1">
        <f t="array" ref="Q19">INDEX(Data!M$2:M$368,$A19)</f>
        <v>29</v>
      </c>
      <c r="R19" s="4" cm="1">
        <f t="array" ref="R19">INDEX(Data!N$2:N$368,$A19)</f>
        <v>19</v>
      </c>
      <c r="S19" s="4" cm="1">
        <f t="array" ref="S19">INDEX(Data!O$2:O$368,$A19)</f>
        <v>89</v>
      </c>
      <c r="T19" s="4" cm="1">
        <f t="array" ref="T19">INDEX(Data!P$2:P$368,$A19)</f>
        <v>18</v>
      </c>
      <c r="U19" s="4" cm="1">
        <f t="array" ref="U19">INDEX(Data!Q$2:Q$368,$A19)</f>
        <v>22</v>
      </c>
      <c r="V19" s="4" cm="1">
        <f t="array" ref="V19">INDEX(Data!R$2:R$368,$A19)</f>
        <v>12</v>
      </c>
      <c r="W19" s="4" cm="1">
        <f t="array" ref="W19">INDEX(Data!S$2:S$368,$A19)</f>
        <v>70</v>
      </c>
      <c r="X19" s="4" cm="1">
        <f t="array" ref="X19">INDEX(Data!T$2:T$368,$A19)</f>
        <v>68</v>
      </c>
      <c r="Y19" s="4" cm="1">
        <f t="array" ref="Y19">INDEX(Data!U$2:U$368,$A19)</f>
        <v>6</v>
      </c>
      <c r="Z19" s="4" cm="1">
        <f t="array" ref="Z19">INDEX(Data!V$2:V$368,$A19)</f>
        <v>34</v>
      </c>
      <c r="AA19" s="4" cm="1">
        <f t="array" ref="AA19">INDEX(Data!W$2:W$368,$A19)</f>
        <v>6</v>
      </c>
      <c r="AB19" s="4" cm="1">
        <f t="array" ref="AB19">INDEX(Data!X$2:X$368,$A19)</f>
        <v>15</v>
      </c>
      <c r="AC19" s="4" cm="1">
        <f t="array" ref="AC19">INDEX(Data!Y$2:Y$368,$A19)</f>
        <v>48</v>
      </c>
      <c r="AD19" s="4" cm="1">
        <f t="array" ref="AD19">INDEX(Data!Z$2:Z$368,$A19)</f>
        <v>13</v>
      </c>
      <c r="AE19" s="4" cm="1">
        <f t="array" ref="AE19">INDEX(Data!AA$2:AA$368,$A19)</f>
        <v>20</v>
      </c>
      <c r="AF19" s="4" cm="1">
        <f t="array" ref="AF19">INDEX(Data!AB$2:AB$368,$A19)</f>
        <v>34</v>
      </c>
      <c r="AG19" s="4" cm="1">
        <f t="array" ref="AG19">INDEX(Data!AC$2:AC$368,$A19)</f>
        <v>20</v>
      </c>
      <c r="AH19" s="4" cm="1">
        <f t="array" ref="AH19">INDEX(Data!AD$2:AD$368,$A19)</f>
        <v>6</v>
      </c>
      <c r="AI19" s="4" cm="1">
        <f t="array" ref="AI19">INDEX(Data!AE$2:AE$368,$A19)</f>
        <v>34</v>
      </c>
      <c r="AJ19" s="4" cm="1">
        <f t="array" ref="AJ19">INDEX(Data!AF$2:AF$368,$A19)</f>
        <v>13</v>
      </c>
      <c r="AK19" s="4" cm="1">
        <f t="array" ref="AK19">INDEX(Data!AG$2:AG$368,$A19)</f>
        <v>13</v>
      </c>
      <c r="AL19" s="4" cm="1">
        <f t="array" ref="AL19">INDEX(Data!AH$2:AH$368,$A19)</f>
        <v>6</v>
      </c>
      <c r="AM19" s="4" cm="1">
        <f t="array" ref="AM19">INDEX(Data!AI$2:AI$368,$A19)</f>
        <v>55</v>
      </c>
      <c r="AN19" s="4" cm="1">
        <f t="array" ref="AN19">INDEX(Data!AJ$2:AJ$368,$A19)</f>
        <v>48</v>
      </c>
      <c r="AO19" s="4" cm="1">
        <f t="array" ref="AO19">INDEX(Data!AK$2:AK$368,$A19)</f>
        <v>34</v>
      </c>
      <c r="AP19" s="4" cm="1">
        <f t="array" ref="AP19">INDEX(Data!AL$2:AL$368,$A19)</f>
        <v>0</v>
      </c>
      <c r="AQ19" s="4" cm="1">
        <f t="array" ref="AQ19">INDEX(Data!AM$2:AM$368,$A19)</f>
        <v>0</v>
      </c>
      <c r="AR19" s="4" cm="1">
        <f t="array" ref="AR19">INDEX(Data!AN$2:AN$368,$A19)</f>
        <v>27</v>
      </c>
      <c r="AS19" s="4" cm="1">
        <f t="array" ref="AS19">INDEX(Data!AO$2:AO$368,$A19)</f>
        <v>13</v>
      </c>
      <c r="AT19" s="4" cm="1">
        <f t="array" ref="AT19">INDEX(Data!AP$2:AP$368,$A19)</f>
        <v>75</v>
      </c>
      <c r="AU19" s="4" cm="1">
        <f t="array" ref="AU19">INDEX(Data!AQ$2:AQ$368,$A19)</f>
        <v>20</v>
      </c>
      <c r="AV19" s="4" cm="1">
        <f t="array" ref="AV19">INDEX(Data!AR$2:AR$368,$A19)</f>
        <v>34</v>
      </c>
      <c r="AW19" s="4" cm="1">
        <f t="array" ref="AW19">INDEX(Data!AS$2:AS$368,$A19)</f>
        <v>27</v>
      </c>
      <c r="AX19" s="4" cm="1">
        <f t="array" ref="AX19">INDEX(Data!AT$2:AT$368,$A19)</f>
        <v>6</v>
      </c>
      <c r="AY19" s="4" cm="1">
        <f t="array" ref="AY19">INDEX(Data!AU$2:AU$368,$A19)</f>
        <v>13</v>
      </c>
      <c r="AZ19" s="4" cm="1">
        <f t="array" ref="AZ19">INDEX(Data!AV$2:AV$368,$A19)</f>
        <v>0</v>
      </c>
      <c r="BA19" s="4" cm="1">
        <f t="array" ref="BA19">INDEX(Data!AW$2:AW$368,$A19)</f>
        <v>0</v>
      </c>
      <c r="BB19" s="4" cm="1">
        <f t="array" ref="BB19">INDEX(Data!AX$2:AX$368,$A19)</f>
        <v>0</v>
      </c>
    </row>
    <row r="20" spans="1:54" x14ac:dyDescent="0.25">
      <c r="A20">
        <v>18</v>
      </c>
      <c r="B20" s="3">
        <v>45309</v>
      </c>
      <c r="C20" s="4">
        <v>2024</v>
      </c>
      <c r="D20" s="4" t="s">
        <v>4</v>
      </c>
      <c r="E20" s="4">
        <v>18</v>
      </c>
      <c r="F20" s="4" cm="1">
        <f t="array" ref="F20">INDEX(Data!B$2:B$368,$A20)</f>
        <v>553</v>
      </c>
      <c r="G20" s="4" cm="1">
        <f t="array" ref="G20">INDEX(Data!C$2:C$368,$A20)</f>
        <v>752</v>
      </c>
      <c r="H20" s="4" cm="1">
        <f t="array" ref="H20">INDEX(Data!D$2:D$368,$A20)</f>
        <v>160</v>
      </c>
      <c r="I20" s="4" cm="1">
        <f t="array" ref="I20">INDEX(Data!E$2:E$368,$A20)</f>
        <v>299</v>
      </c>
      <c r="J20" s="4" cm="1">
        <f t="array" ref="J20">INDEX(Data!F$2:F$368,$A20)</f>
        <v>94</v>
      </c>
      <c r="K20" s="4" cm="1">
        <f t="array" ref="K20">INDEX(Data!G$2:G$368,$A20)</f>
        <v>330</v>
      </c>
      <c r="L20" s="4" cm="1">
        <f t="array" ref="L20">INDEX(Data!H$2:H$368,$A20)</f>
        <v>265</v>
      </c>
      <c r="M20" s="4" cm="1">
        <f t="array" ref="M20">INDEX(Data!I$2:I$368,$A20)</f>
        <v>157</v>
      </c>
      <c r="N20" s="4" cm="1">
        <f t="array" ref="N20">INDEX(Data!J$2:J$368,$A20)</f>
        <v>150</v>
      </c>
      <c r="O20" s="4" cm="1">
        <f t="array" ref="O20">INDEX(Data!K$2:K$368,$A20)</f>
        <v>68</v>
      </c>
      <c r="P20" s="4" cm="1">
        <f t="array" ref="P20">INDEX(Data!L$2:L$368,$A20)</f>
        <v>44</v>
      </c>
      <c r="Q20" s="4" cm="1">
        <f t="array" ref="Q20">INDEX(Data!M$2:M$368,$A20)</f>
        <v>30</v>
      </c>
      <c r="R20" s="4" cm="1">
        <f t="array" ref="R20">INDEX(Data!N$2:N$368,$A20)</f>
        <v>6</v>
      </c>
      <c r="S20" s="4" cm="1">
        <f t="array" ref="S20">INDEX(Data!O$2:O$368,$A20)</f>
        <v>96</v>
      </c>
      <c r="T20" s="4" cm="1">
        <f t="array" ref="T20">INDEX(Data!P$2:P$368,$A20)</f>
        <v>23</v>
      </c>
      <c r="U20" s="4" cm="1">
        <f t="array" ref="U20">INDEX(Data!Q$2:Q$368,$A20)</f>
        <v>16</v>
      </c>
      <c r="V20" s="4" cm="1">
        <f t="array" ref="V20">INDEX(Data!R$2:R$368,$A20)</f>
        <v>31</v>
      </c>
      <c r="W20" s="4" cm="1">
        <f t="array" ref="W20">INDEX(Data!S$2:S$368,$A20)</f>
        <v>89</v>
      </c>
      <c r="X20" s="4" cm="1">
        <f t="array" ref="X20">INDEX(Data!T$2:T$368,$A20)</f>
        <v>60</v>
      </c>
      <c r="Y20" s="4" cm="1">
        <f t="array" ref="Y20">INDEX(Data!U$2:U$368,$A20)</f>
        <v>7</v>
      </c>
      <c r="Z20" s="4" cm="1">
        <f t="array" ref="Z20">INDEX(Data!V$2:V$368,$A20)</f>
        <v>37</v>
      </c>
      <c r="AA20" s="4" cm="1">
        <f t="array" ref="AA20">INDEX(Data!W$2:W$368,$A20)</f>
        <v>22</v>
      </c>
      <c r="AB20" s="4" cm="1">
        <f t="array" ref="AB20">INDEX(Data!X$2:X$368,$A20)</f>
        <v>67</v>
      </c>
      <c r="AC20" s="4" cm="1">
        <f t="array" ref="AC20">INDEX(Data!Y$2:Y$368,$A20)</f>
        <v>60</v>
      </c>
      <c r="AD20" s="4" cm="1">
        <f t="array" ref="AD20">INDEX(Data!Z$2:Z$368,$A20)</f>
        <v>0</v>
      </c>
      <c r="AE20" s="4" cm="1">
        <f t="array" ref="AE20">INDEX(Data!AA$2:AA$368,$A20)</f>
        <v>0</v>
      </c>
      <c r="AF20" s="4" cm="1">
        <f t="array" ref="AF20">INDEX(Data!AB$2:AB$368,$A20)</f>
        <v>15</v>
      </c>
      <c r="AG20" s="4" cm="1">
        <f t="array" ref="AG20">INDEX(Data!AC$2:AC$368,$A20)</f>
        <v>22</v>
      </c>
      <c r="AH20" s="4" cm="1">
        <f t="array" ref="AH20">INDEX(Data!AD$2:AD$368,$A20)</f>
        <v>0</v>
      </c>
      <c r="AI20" s="4" cm="1">
        <f t="array" ref="AI20">INDEX(Data!AE$2:AE$368,$A20)</f>
        <v>7</v>
      </c>
      <c r="AJ20" s="4" cm="1">
        <f t="array" ref="AJ20">INDEX(Data!AF$2:AF$368,$A20)</f>
        <v>7</v>
      </c>
      <c r="AK20" s="4" cm="1">
        <f t="array" ref="AK20">INDEX(Data!AG$2:AG$368,$A20)</f>
        <v>22</v>
      </c>
      <c r="AL20" s="4" cm="1">
        <f t="array" ref="AL20">INDEX(Data!AH$2:AH$368,$A20)</f>
        <v>0</v>
      </c>
      <c r="AM20" s="4" cm="1">
        <f t="array" ref="AM20">INDEX(Data!AI$2:AI$368,$A20)</f>
        <v>45</v>
      </c>
      <c r="AN20" s="4" cm="1">
        <f t="array" ref="AN20">INDEX(Data!AJ$2:AJ$368,$A20)</f>
        <v>22</v>
      </c>
      <c r="AO20" s="4" cm="1">
        <f t="array" ref="AO20">INDEX(Data!AK$2:AK$368,$A20)</f>
        <v>15</v>
      </c>
      <c r="AP20" s="4" cm="1">
        <f t="array" ref="AP20">INDEX(Data!AL$2:AL$368,$A20)</f>
        <v>15</v>
      </c>
      <c r="AQ20" s="4" cm="1">
        <f t="array" ref="AQ20">INDEX(Data!AM$2:AM$368,$A20)</f>
        <v>7</v>
      </c>
      <c r="AR20" s="4" cm="1">
        <f t="array" ref="AR20">INDEX(Data!AN$2:AN$368,$A20)</f>
        <v>30</v>
      </c>
      <c r="AS20" s="4" cm="1">
        <f t="array" ref="AS20">INDEX(Data!AO$2:AO$368,$A20)</f>
        <v>22</v>
      </c>
      <c r="AT20" s="4" cm="1">
        <f t="array" ref="AT20">INDEX(Data!AP$2:AP$368,$A20)</f>
        <v>52</v>
      </c>
      <c r="AU20" s="4" cm="1">
        <f t="array" ref="AU20">INDEX(Data!AQ$2:AQ$368,$A20)</f>
        <v>22</v>
      </c>
      <c r="AV20" s="4" cm="1">
        <f t="array" ref="AV20">INDEX(Data!AR$2:AR$368,$A20)</f>
        <v>45</v>
      </c>
      <c r="AW20" s="4" cm="1">
        <f t="array" ref="AW20">INDEX(Data!AS$2:AS$368,$A20)</f>
        <v>15</v>
      </c>
      <c r="AX20" s="4" cm="1">
        <f t="array" ref="AX20">INDEX(Data!AT$2:AT$368,$A20)</f>
        <v>7</v>
      </c>
      <c r="AY20" s="4" cm="1">
        <f t="array" ref="AY20">INDEX(Data!AU$2:AU$368,$A20)</f>
        <v>52</v>
      </c>
      <c r="AZ20" s="4" cm="1">
        <f t="array" ref="AZ20">INDEX(Data!AV$2:AV$368,$A20)</f>
        <v>22</v>
      </c>
      <c r="BA20" s="4" cm="1">
        <f t="array" ref="BA20">INDEX(Data!AW$2:AW$368,$A20)</f>
        <v>0</v>
      </c>
      <c r="BB20" s="4" cm="1">
        <f t="array" ref="BB20">INDEX(Data!AX$2:AX$368,$A20)</f>
        <v>55</v>
      </c>
    </row>
    <row r="21" spans="1:54" x14ac:dyDescent="0.25">
      <c r="A21">
        <v>19</v>
      </c>
      <c r="B21" s="3">
        <v>45310</v>
      </c>
      <c r="C21" s="4">
        <v>2024</v>
      </c>
      <c r="D21" s="4" t="s">
        <v>4</v>
      </c>
      <c r="E21" s="4">
        <v>19</v>
      </c>
      <c r="F21" s="4" cm="1">
        <f t="array" ref="F21">INDEX(Data!B$2:B$368,$A21)</f>
        <v>573</v>
      </c>
      <c r="G21" s="4" cm="1">
        <f t="array" ref="G21">INDEX(Data!C$2:C$368,$A21)</f>
        <v>781</v>
      </c>
      <c r="H21" s="4" cm="1">
        <f t="array" ref="H21">INDEX(Data!D$2:D$368,$A21)</f>
        <v>234</v>
      </c>
      <c r="I21" s="4" cm="1">
        <f t="array" ref="I21">INDEX(Data!E$2:E$368,$A21)</f>
        <v>231</v>
      </c>
      <c r="J21" s="4" cm="1">
        <f t="array" ref="J21">INDEX(Data!F$2:F$368,$A21)</f>
        <v>108</v>
      </c>
      <c r="K21" s="4" cm="1">
        <f t="array" ref="K21">INDEX(Data!G$2:G$368,$A21)</f>
        <v>374</v>
      </c>
      <c r="L21" s="4" cm="1">
        <f t="array" ref="L21">INDEX(Data!H$2:H$368,$A21)</f>
        <v>345</v>
      </c>
      <c r="M21" s="4" cm="1">
        <f t="array" ref="M21">INDEX(Data!I$2:I$368,$A21)</f>
        <v>62</v>
      </c>
      <c r="N21" s="4" cm="1">
        <f t="array" ref="N21">INDEX(Data!J$2:J$368,$A21)</f>
        <v>120</v>
      </c>
      <c r="O21" s="4" cm="1">
        <f t="array" ref="O21">INDEX(Data!K$2:K$368,$A21)</f>
        <v>88</v>
      </c>
      <c r="P21" s="4" cm="1">
        <f t="array" ref="P21">INDEX(Data!L$2:L$368,$A21)</f>
        <v>28</v>
      </c>
      <c r="Q21" s="4" cm="1">
        <f t="array" ref="Q21">INDEX(Data!M$2:M$368,$A21)</f>
        <v>21</v>
      </c>
      <c r="R21" s="4" cm="1">
        <f t="array" ref="R21">INDEX(Data!N$2:N$368,$A21)</f>
        <v>35</v>
      </c>
      <c r="S21" s="4" cm="1">
        <f t="array" ref="S21">INDEX(Data!O$2:O$368,$A21)</f>
        <v>104</v>
      </c>
      <c r="T21" s="4" cm="1">
        <f t="array" ref="T21">INDEX(Data!P$2:P$368,$A21)</f>
        <v>45</v>
      </c>
      <c r="U21" s="4" cm="1">
        <f t="array" ref="U21">INDEX(Data!Q$2:Q$368,$A21)</f>
        <v>32</v>
      </c>
      <c r="V21" s="4" cm="1">
        <f t="array" ref="V21">INDEX(Data!R$2:R$368,$A21)</f>
        <v>30</v>
      </c>
      <c r="W21" s="4" cm="1">
        <f t="array" ref="W21">INDEX(Data!S$2:S$368,$A21)</f>
        <v>70</v>
      </c>
      <c r="X21" s="4" cm="1">
        <f t="array" ref="X21">INDEX(Data!T$2:T$368,$A21)</f>
        <v>109</v>
      </c>
      <c r="Y21" s="4" cm="1">
        <f t="array" ref="Y21">INDEX(Data!U$2:U$368,$A21)</f>
        <v>7</v>
      </c>
      <c r="Z21" s="4" cm="1">
        <f t="array" ref="Z21">INDEX(Data!V$2:V$368,$A21)</f>
        <v>54</v>
      </c>
      <c r="AA21" s="4" cm="1">
        <f t="array" ref="AA21">INDEX(Data!W$2:W$368,$A21)</f>
        <v>23</v>
      </c>
      <c r="AB21" s="4" cm="1">
        <f t="array" ref="AB21">INDEX(Data!X$2:X$368,$A21)</f>
        <v>70</v>
      </c>
      <c r="AC21" s="4" cm="1">
        <f t="array" ref="AC21">INDEX(Data!Y$2:Y$368,$A21)</f>
        <v>62</v>
      </c>
      <c r="AD21" s="4" cm="1">
        <f t="array" ref="AD21">INDEX(Data!Z$2:Z$368,$A21)</f>
        <v>23</v>
      </c>
      <c r="AE21" s="4" cm="1">
        <f t="array" ref="AE21">INDEX(Data!AA$2:AA$368,$A21)</f>
        <v>23</v>
      </c>
      <c r="AF21" s="4" cm="1">
        <f t="array" ref="AF21">INDEX(Data!AB$2:AB$368,$A21)</f>
        <v>23</v>
      </c>
      <c r="AG21" s="4" cm="1">
        <f t="array" ref="AG21">INDEX(Data!AC$2:AC$368,$A21)</f>
        <v>23</v>
      </c>
      <c r="AH21" s="4" cm="1">
        <f t="array" ref="AH21">INDEX(Data!AD$2:AD$368,$A21)</f>
        <v>0</v>
      </c>
      <c r="AI21" s="4" cm="1">
        <f t="array" ref="AI21">INDEX(Data!AE$2:AE$368,$A21)</f>
        <v>31</v>
      </c>
      <c r="AJ21" s="4" cm="1">
        <f t="array" ref="AJ21">INDEX(Data!AF$2:AF$368,$A21)</f>
        <v>15</v>
      </c>
      <c r="AK21" s="4" cm="1">
        <f t="array" ref="AK21">INDEX(Data!AG$2:AG$368,$A21)</f>
        <v>15</v>
      </c>
      <c r="AL21" s="4" cm="1">
        <f t="array" ref="AL21">INDEX(Data!AH$2:AH$368,$A21)</f>
        <v>23</v>
      </c>
      <c r="AM21" s="4" cm="1">
        <f t="array" ref="AM21">INDEX(Data!AI$2:AI$368,$A21)</f>
        <v>39</v>
      </c>
      <c r="AN21" s="4" cm="1">
        <f t="array" ref="AN21">INDEX(Data!AJ$2:AJ$368,$A21)</f>
        <v>31</v>
      </c>
      <c r="AO21" s="4" cm="1">
        <f t="array" ref="AO21">INDEX(Data!AK$2:AK$368,$A21)</f>
        <v>15</v>
      </c>
      <c r="AP21" s="4" cm="1">
        <f t="array" ref="AP21">INDEX(Data!AL$2:AL$368,$A21)</f>
        <v>23</v>
      </c>
      <c r="AQ21" s="4" cm="1">
        <f t="array" ref="AQ21">INDEX(Data!AM$2:AM$368,$A21)</f>
        <v>0</v>
      </c>
      <c r="AR21" s="4" cm="1">
        <f t="array" ref="AR21">INDEX(Data!AN$2:AN$368,$A21)</f>
        <v>31</v>
      </c>
      <c r="AS21" s="4" cm="1">
        <f t="array" ref="AS21">INDEX(Data!AO$2:AO$368,$A21)</f>
        <v>15</v>
      </c>
      <c r="AT21" s="4" cm="1">
        <f t="array" ref="AT21">INDEX(Data!AP$2:AP$368,$A21)</f>
        <v>0</v>
      </c>
      <c r="AU21" s="4" cm="1">
        <f t="array" ref="AU21">INDEX(Data!AQ$2:AQ$368,$A21)</f>
        <v>23</v>
      </c>
      <c r="AV21" s="4" cm="1">
        <f t="array" ref="AV21">INDEX(Data!AR$2:AR$368,$A21)</f>
        <v>3</v>
      </c>
      <c r="AW21" s="4" cm="1">
        <f t="array" ref="AW21">INDEX(Data!AS$2:AS$368,$A21)</f>
        <v>23</v>
      </c>
      <c r="AX21" s="4" cm="1">
        <f t="array" ref="AX21">INDEX(Data!AT$2:AT$368,$A21)</f>
        <v>0</v>
      </c>
      <c r="AY21" s="4" cm="1">
        <f t="array" ref="AY21">INDEX(Data!AU$2:AU$368,$A21)</f>
        <v>15</v>
      </c>
      <c r="AZ21" s="4" cm="1">
        <f t="array" ref="AZ21">INDEX(Data!AV$2:AV$368,$A21)</f>
        <v>31</v>
      </c>
      <c r="BA21" s="4" cm="1">
        <f t="array" ref="BA21">INDEX(Data!AW$2:AW$368,$A21)</f>
        <v>31</v>
      </c>
      <c r="BB21" s="4" cm="1">
        <f t="array" ref="BB21">INDEX(Data!AX$2:AX$368,$A21)</f>
        <v>0</v>
      </c>
    </row>
    <row r="22" spans="1:54" x14ac:dyDescent="0.25">
      <c r="A22">
        <v>20</v>
      </c>
      <c r="B22" s="3">
        <v>45311</v>
      </c>
      <c r="C22" s="4">
        <v>2024</v>
      </c>
      <c r="D22" s="4" t="s">
        <v>4</v>
      </c>
      <c r="E22" s="4">
        <v>20</v>
      </c>
      <c r="F22" s="4" cm="1">
        <f t="array" ref="F22">INDEX(Data!B$2:B$368,$A22)</f>
        <v>599</v>
      </c>
      <c r="G22" s="4" cm="1">
        <f t="array" ref="G22">INDEX(Data!C$2:C$368,$A22)</f>
        <v>791</v>
      </c>
      <c r="H22" s="4" cm="1">
        <f t="array" ref="H22">INDEX(Data!D$2:D$368,$A22)</f>
        <v>257</v>
      </c>
      <c r="I22" s="4" cm="1">
        <f t="array" ref="I22">INDEX(Data!E$2:E$368,$A22)</f>
        <v>313</v>
      </c>
      <c r="J22" s="4" cm="1">
        <f t="array" ref="J22">INDEX(Data!F$2:F$368,$A22)</f>
        <v>29</v>
      </c>
      <c r="K22" s="4" cm="1">
        <f t="array" ref="K22">INDEX(Data!G$2:G$368,$A22)</f>
        <v>292</v>
      </c>
      <c r="L22" s="4" cm="1">
        <f t="array" ref="L22">INDEX(Data!H$2:H$368,$A22)</f>
        <v>373</v>
      </c>
      <c r="M22" s="4" cm="1">
        <f t="array" ref="M22">INDEX(Data!I$2:I$368,$A22)</f>
        <v>126</v>
      </c>
      <c r="N22" s="4" cm="1">
        <f t="array" ref="N22">INDEX(Data!J$2:J$368,$A22)</f>
        <v>126</v>
      </c>
      <c r="O22" s="4" cm="1">
        <f t="array" ref="O22">INDEX(Data!K$2:K$368,$A22)</f>
        <v>107</v>
      </c>
      <c r="P22" s="4" cm="1">
        <f t="array" ref="P22">INDEX(Data!L$2:L$368,$A22)</f>
        <v>51</v>
      </c>
      <c r="Q22" s="4" cm="1">
        <f t="array" ref="Q22">INDEX(Data!M$2:M$368,$A22)</f>
        <v>37</v>
      </c>
      <c r="R22" s="4" cm="1">
        <f t="array" ref="R22">INDEX(Data!N$2:N$368,$A22)</f>
        <v>29</v>
      </c>
      <c r="S22" s="4" cm="1">
        <f t="array" ref="S22">INDEX(Data!O$2:O$368,$A22)</f>
        <v>77</v>
      </c>
      <c r="T22" s="4" cm="1">
        <f t="array" ref="T22">INDEX(Data!P$2:P$368,$A22)</f>
        <v>59</v>
      </c>
      <c r="U22" s="4" cm="1">
        <f t="array" ref="U22">INDEX(Data!Q$2:Q$368,$A22)</f>
        <v>22</v>
      </c>
      <c r="V22" s="4" cm="1">
        <f t="array" ref="V22">INDEX(Data!R$2:R$368,$A22)</f>
        <v>25</v>
      </c>
      <c r="W22" s="4" cm="1">
        <f t="array" ref="W22">INDEX(Data!S$2:S$368,$A22)</f>
        <v>66</v>
      </c>
      <c r="X22" s="4" cm="1">
        <f t="array" ref="X22">INDEX(Data!T$2:T$368,$A22)</f>
        <v>102</v>
      </c>
      <c r="Y22" s="4" cm="1">
        <f t="array" ref="Y22">INDEX(Data!U$2:U$368,$A22)</f>
        <v>7</v>
      </c>
      <c r="Z22" s="4" cm="1">
        <f t="array" ref="Z22">INDEX(Data!V$2:V$368,$A22)</f>
        <v>47</v>
      </c>
      <c r="AA22" s="4" cm="1">
        <f t="array" ref="AA22">INDEX(Data!W$2:W$368,$A22)</f>
        <v>0</v>
      </c>
      <c r="AB22" s="4" cm="1">
        <f t="array" ref="AB22">INDEX(Data!X$2:X$368,$A22)</f>
        <v>90</v>
      </c>
      <c r="AC22" s="4" cm="1">
        <f t="array" ref="AC22">INDEX(Data!Y$2:Y$368,$A22)</f>
        <v>39</v>
      </c>
      <c r="AD22" s="4" cm="1">
        <f t="array" ref="AD22">INDEX(Data!Z$2:Z$368,$A22)</f>
        <v>15</v>
      </c>
      <c r="AE22" s="4" cm="1">
        <f t="array" ref="AE22">INDEX(Data!AA$2:AA$368,$A22)</f>
        <v>7</v>
      </c>
      <c r="AF22" s="4" cm="1">
        <f t="array" ref="AF22">INDEX(Data!AB$2:AB$368,$A22)</f>
        <v>39</v>
      </c>
      <c r="AG22" s="4" cm="1">
        <f t="array" ref="AG22">INDEX(Data!AC$2:AC$368,$A22)</f>
        <v>15</v>
      </c>
      <c r="AH22" s="4" cm="1">
        <f t="array" ref="AH22">INDEX(Data!AD$2:AD$368,$A22)</f>
        <v>0</v>
      </c>
      <c r="AI22" s="4" cm="1">
        <f t="array" ref="AI22">INDEX(Data!AE$2:AE$368,$A22)</f>
        <v>31</v>
      </c>
      <c r="AJ22" s="4" cm="1">
        <f t="array" ref="AJ22">INDEX(Data!AF$2:AF$368,$A22)</f>
        <v>23</v>
      </c>
      <c r="AK22" s="4" cm="1">
        <f t="array" ref="AK22">INDEX(Data!AG$2:AG$368,$A22)</f>
        <v>7</v>
      </c>
      <c r="AL22" s="4" cm="1">
        <f t="array" ref="AL22">INDEX(Data!AH$2:AH$368,$A22)</f>
        <v>23</v>
      </c>
      <c r="AM22" s="4" cm="1">
        <f t="array" ref="AM22">INDEX(Data!AI$2:AI$368,$A22)</f>
        <v>63</v>
      </c>
      <c r="AN22" s="4" cm="1">
        <f t="array" ref="AN22">INDEX(Data!AJ$2:AJ$368,$A22)</f>
        <v>7</v>
      </c>
      <c r="AO22" s="4" cm="1">
        <f t="array" ref="AO22">INDEX(Data!AK$2:AK$368,$A22)</f>
        <v>39</v>
      </c>
      <c r="AP22" s="4" cm="1">
        <f t="array" ref="AP22">INDEX(Data!AL$2:AL$368,$A22)</f>
        <v>7</v>
      </c>
      <c r="AQ22" s="4" cm="1">
        <f t="array" ref="AQ22">INDEX(Data!AM$2:AM$368,$A22)</f>
        <v>7</v>
      </c>
      <c r="AR22" s="4" cm="1">
        <f t="array" ref="AR22">INDEX(Data!AN$2:AN$368,$A22)</f>
        <v>7</v>
      </c>
      <c r="AS22" s="4" cm="1">
        <f t="array" ref="AS22">INDEX(Data!AO$2:AO$368,$A22)</f>
        <v>7</v>
      </c>
      <c r="AT22" s="4" cm="1">
        <f t="array" ref="AT22">INDEX(Data!AP$2:AP$368,$A22)</f>
        <v>55</v>
      </c>
      <c r="AU22" s="4" cm="1">
        <f t="array" ref="AU22">INDEX(Data!AQ$2:AQ$368,$A22)</f>
        <v>15</v>
      </c>
      <c r="AV22" s="4" cm="1">
        <f t="array" ref="AV22">INDEX(Data!AR$2:AR$368,$A22)</f>
        <v>63</v>
      </c>
      <c r="AW22" s="4" cm="1">
        <f t="array" ref="AW22">INDEX(Data!AS$2:AS$368,$A22)</f>
        <v>31</v>
      </c>
      <c r="AX22" s="4" cm="1">
        <f t="array" ref="AX22">INDEX(Data!AT$2:AT$368,$A22)</f>
        <v>7</v>
      </c>
      <c r="AY22" s="4" cm="1">
        <f t="array" ref="AY22">INDEX(Data!AU$2:AU$368,$A22)</f>
        <v>23</v>
      </c>
      <c r="AZ22" s="4" cm="1">
        <f t="array" ref="AZ22">INDEX(Data!AV$2:AV$368,$A22)</f>
        <v>15</v>
      </c>
      <c r="BA22" s="4" cm="1">
        <f t="array" ref="BA22">INDEX(Data!AW$2:AW$368,$A22)</f>
        <v>0</v>
      </c>
      <c r="BB22" s="4" cm="1">
        <f t="array" ref="BB22">INDEX(Data!AX$2:AX$368,$A22)</f>
        <v>0</v>
      </c>
    </row>
    <row r="23" spans="1:54" x14ac:dyDescent="0.25">
      <c r="A23">
        <v>21</v>
      </c>
      <c r="B23" s="3">
        <v>45312</v>
      </c>
      <c r="C23" s="4">
        <v>2024</v>
      </c>
      <c r="D23" s="4" t="s">
        <v>4</v>
      </c>
      <c r="E23" s="4">
        <v>21</v>
      </c>
      <c r="F23" s="4" cm="1">
        <f t="array" ref="F23">INDEX(Data!B$2:B$368,$A23)</f>
        <v>625</v>
      </c>
      <c r="G23" s="4" cm="1">
        <f t="array" ref="G23">INDEX(Data!C$2:C$368,$A23)</f>
        <v>791</v>
      </c>
      <c r="H23" s="4" cm="1">
        <f t="array" ref="H23">INDEX(Data!D$2:D$368,$A23)</f>
        <v>218</v>
      </c>
      <c r="I23" s="4" cm="1">
        <f t="array" ref="I23">INDEX(Data!E$2:E$368,$A23)</f>
        <v>314</v>
      </c>
      <c r="J23" s="4" cm="1">
        <f t="array" ref="J23">INDEX(Data!F$2:F$368,$A23)</f>
        <v>93</v>
      </c>
      <c r="K23" s="4" cm="1">
        <f t="array" ref="K23">INDEX(Data!G$2:G$368,$A23)</f>
        <v>284</v>
      </c>
      <c r="L23" s="4" cm="1">
        <f t="array" ref="L23">INDEX(Data!H$2:H$368,$A23)</f>
        <v>420</v>
      </c>
      <c r="M23" s="4" cm="1">
        <f t="array" ref="M23">INDEX(Data!I$2:I$368,$A23)</f>
        <v>87</v>
      </c>
      <c r="N23" s="4" cm="1">
        <f t="array" ref="N23">INDEX(Data!J$2:J$368,$A23)</f>
        <v>135</v>
      </c>
      <c r="O23" s="4" cm="1">
        <f t="array" ref="O23">INDEX(Data!K$2:K$368,$A23)</f>
        <v>112</v>
      </c>
      <c r="P23" s="4" cm="1">
        <f t="array" ref="P23">INDEX(Data!L$2:L$368,$A23)</f>
        <v>27</v>
      </c>
      <c r="Q23" s="4" cm="1">
        <f t="array" ref="Q23">INDEX(Data!M$2:M$368,$A23)</f>
        <v>38</v>
      </c>
      <c r="R23" s="4" cm="1">
        <f t="array" ref="R23">INDEX(Data!N$2:N$368,$A23)</f>
        <v>11</v>
      </c>
      <c r="S23" s="4" cm="1">
        <f t="array" ref="S23">INDEX(Data!O$2:O$368,$A23)</f>
        <v>128</v>
      </c>
      <c r="T23" s="4" cm="1">
        <f t="array" ref="T23">INDEX(Data!P$2:P$368,$A23)</f>
        <v>30</v>
      </c>
      <c r="U23" s="4" cm="1">
        <f t="array" ref="U23">INDEX(Data!Q$2:Q$368,$A23)</f>
        <v>35</v>
      </c>
      <c r="V23" s="4" cm="1">
        <f t="array" ref="V23">INDEX(Data!R$2:R$368,$A23)</f>
        <v>21</v>
      </c>
      <c r="W23" s="4" cm="1">
        <f t="array" ref="W23">INDEX(Data!S$2:S$368,$A23)</f>
        <v>88</v>
      </c>
      <c r="X23" s="4" cm="1">
        <f t="array" ref="X23">INDEX(Data!T$2:T$368,$A23)</f>
        <v>31</v>
      </c>
      <c r="Y23" s="4" cm="1">
        <f t="array" ref="Y23">INDEX(Data!U$2:U$368,$A23)</f>
        <v>0</v>
      </c>
      <c r="Z23" s="4" cm="1">
        <f t="array" ref="Z23">INDEX(Data!V$2:V$368,$A23)</f>
        <v>55</v>
      </c>
      <c r="AA23" s="4" cm="1">
        <f t="array" ref="AA23">INDEX(Data!W$2:W$368,$A23)</f>
        <v>23</v>
      </c>
      <c r="AB23" s="4" cm="1">
        <f t="array" ref="AB23">INDEX(Data!X$2:X$368,$A23)</f>
        <v>79</v>
      </c>
      <c r="AC23" s="4" cm="1">
        <f t="array" ref="AC23">INDEX(Data!Y$2:Y$368,$A23)</f>
        <v>71</v>
      </c>
      <c r="AD23" s="4" cm="1">
        <f t="array" ref="AD23">INDEX(Data!Z$2:Z$368,$A23)</f>
        <v>15</v>
      </c>
      <c r="AE23" s="4" cm="1">
        <f t="array" ref="AE23">INDEX(Data!AA$2:AA$368,$A23)</f>
        <v>7</v>
      </c>
      <c r="AF23" s="4" cm="1">
        <f t="array" ref="AF23">INDEX(Data!AB$2:AB$368,$A23)</f>
        <v>39</v>
      </c>
      <c r="AG23" s="4" cm="1">
        <f t="array" ref="AG23">INDEX(Data!AC$2:AC$368,$A23)</f>
        <v>0</v>
      </c>
      <c r="AH23" s="4" cm="1">
        <f t="array" ref="AH23">INDEX(Data!AD$2:AD$368,$A23)</f>
        <v>7</v>
      </c>
      <c r="AI23" s="4" cm="1">
        <f t="array" ref="AI23">INDEX(Data!AE$2:AE$368,$A23)</f>
        <v>7</v>
      </c>
      <c r="AJ23" s="4" cm="1">
        <f t="array" ref="AJ23">INDEX(Data!AF$2:AF$368,$A23)</f>
        <v>7</v>
      </c>
      <c r="AK23" s="4" cm="1">
        <f t="array" ref="AK23">INDEX(Data!AG$2:AG$368,$A23)</f>
        <v>23</v>
      </c>
      <c r="AL23" s="4" cm="1">
        <f t="array" ref="AL23">INDEX(Data!AH$2:AH$368,$A23)</f>
        <v>15</v>
      </c>
      <c r="AM23" s="4" cm="1">
        <f t="array" ref="AM23">INDEX(Data!AI$2:AI$368,$A23)</f>
        <v>39</v>
      </c>
      <c r="AN23" s="4" cm="1">
        <f t="array" ref="AN23">INDEX(Data!AJ$2:AJ$368,$A23)</f>
        <v>7</v>
      </c>
      <c r="AO23" s="4" cm="1">
        <f t="array" ref="AO23">INDEX(Data!AK$2:AK$368,$A23)</f>
        <v>31</v>
      </c>
      <c r="AP23" s="4" cm="1">
        <f t="array" ref="AP23">INDEX(Data!AL$2:AL$368,$A23)</f>
        <v>23</v>
      </c>
      <c r="AQ23" s="4" cm="1">
        <f t="array" ref="AQ23">INDEX(Data!AM$2:AM$368,$A23)</f>
        <v>0</v>
      </c>
      <c r="AR23" s="4" cm="1">
        <f t="array" ref="AR23">INDEX(Data!AN$2:AN$368,$A23)</f>
        <v>15</v>
      </c>
      <c r="AS23" s="4" cm="1">
        <f t="array" ref="AS23">INDEX(Data!AO$2:AO$368,$A23)</f>
        <v>23</v>
      </c>
      <c r="AT23" s="4" cm="1">
        <f t="array" ref="AT23">INDEX(Data!AP$2:AP$368,$A23)</f>
        <v>87</v>
      </c>
      <c r="AU23" s="4" cm="1">
        <f t="array" ref="AU23">INDEX(Data!AQ$2:AQ$368,$A23)</f>
        <v>23</v>
      </c>
      <c r="AV23" s="4" cm="1">
        <f t="array" ref="AV23">INDEX(Data!AR$2:AR$368,$A23)</f>
        <v>47</v>
      </c>
      <c r="AW23" s="4" cm="1">
        <f t="array" ref="AW23">INDEX(Data!AS$2:AS$368,$A23)</f>
        <v>7</v>
      </c>
      <c r="AX23" s="4" cm="1">
        <f t="array" ref="AX23">INDEX(Data!AT$2:AT$368,$A23)</f>
        <v>0</v>
      </c>
      <c r="AY23" s="4" cm="1">
        <f t="array" ref="AY23">INDEX(Data!AU$2:AU$368,$A23)</f>
        <v>31</v>
      </c>
      <c r="AZ23" s="4" cm="1">
        <f t="array" ref="AZ23">INDEX(Data!AV$2:AV$368,$A23)</f>
        <v>0</v>
      </c>
      <c r="BA23" s="4" cm="1">
        <f t="array" ref="BA23">INDEX(Data!AW$2:AW$368,$A23)</f>
        <v>23</v>
      </c>
      <c r="BB23" s="4" cm="1">
        <f t="array" ref="BB23">INDEX(Data!AX$2:AX$368,$A23)</f>
        <v>56</v>
      </c>
    </row>
    <row r="24" spans="1:54" x14ac:dyDescent="0.25">
      <c r="A24">
        <v>22</v>
      </c>
      <c r="B24" s="3">
        <v>45313</v>
      </c>
      <c r="C24" s="4">
        <v>2024</v>
      </c>
      <c r="D24" s="4" t="s">
        <v>4</v>
      </c>
      <c r="E24" s="4">
        <v>22</v>
      </c>
      <c r="F24" s="4" cm="1">
        <f t="array" ref="F24">INDEX(Data!B$2:B$368,$A24)</f>
        <v>644</v>
      </c>
      <c r="G24" s="4" cm="1">
        <f t="array" ref="G24">INDEX(Data!C$2:C$368,$A24)</f>
        <v>782</v>
      </c>
      <c r="H24" s="4" cm="1">
        <f t="array" ref="H24">INDEX(Data!D$2:D$368,$A24)</f>
        <v>231</v>
      </c>
      <c r="I24" s="4" cm="1">
        <f t="array" ref="I24">INDEX(Data!E$2:E$368,$A24)</f>
        <v>343</v>
      </c>
      <c r="J24" s="4" cm="1">
        <f t="array" ref="J24">INDEX(Data!F$2:F$368,$A24)</f>
        <v>70</v>
      </c>
      <c r="K24" s="4" cm="1">
        <f t="array" ref="K24">INDEX(Data!G$2:G$368,$A24)</f>
        <v>398</v>
      </c>
      <c r="L24" s="4" cm="1">
        <f t="array" ref="L24">INDEX(Data!H$2:H$368,$A24)</f>
        <v>236</v>
      </c>
      <c r="M24" s="4" cm="1">
        <f t="array" ref="M24">INDEX(Data!I$2:I$368,$A24)</f>
        <v>148</v>
      </c>
      <c r="N24" s="4" cm="1">
        <f t="array" ref="N24">INDEX(Data!J$2:J$368,$A24)</f>
        <v>179</v>
      </c>
      <c r="O24" s="4" cm="1">
        <f t="array" ref="O24">INDEX(Data!K$2:K$368,$A24)</f>
        <v>103</v>
      </c>
      <c r="P24" s="4" cm="1">
        <f t="array" ref="P24">INDEX(Data!L$2:L$368,$A24)</f>
        <v>31</v>
      </c>
      <c r="Q24" s="4" cm="1">
        <f t="array" ref="Q24">INDEX(Data!M$2:M$368,$A24)</f>
        <v>27</v>
      </c>
      <c r="R24" s="4" cm="1">
        <f t="array" ref="R24">INDEX(Data!N$2:N$368,$A24)</f>
        <v>39</v>
      </c>
      <c r="S24" s="4" cm="1">
        <f t="array" ref="S24">INDEX(Data!O$2:O$368,$A24)</f>
        <v>107</v>
      </c>
      <c r="T24" s="4" cm="1">
        <f t="array" ref="T24">INDEX(Data!P$2:P$368,$A24)</f>
        <v>17</v>
      </c>
      <c r="U24" s="4" cm="1">
        <f t="array" ref="U24">INDEX(Data!Q$2:Q$368,$A24)</f>
        <v>31</v>
      </c>
      <c r="V24" s="4" cm="1">
        <f t="array" ref="V24">INDEX(Data!R$2:R$368,$A24)</f>
        <v>19</v>
      </c>
      <c r="W24" s="4" cm="1">
        <f t="array" ref="W24">INDEX(Data!S$2:S$368,$A24)</f>
        <v>91</v>
      </c>
      <c r="X24" s="4" cm="1">
        <f t="array" ref="X24">INDEX(Data!T$2:T$368,$A24)</f>
        <v>78</v>
      </c>
      <c r="Y24" s="4" cm="1">
        <f t="array" ref="Y24">INDEX(Data!U$2:U$368,$A24)</f>
        <v>7</v>
      </c>
      <c r="Z24" s="4" cm="1">
        <f t="array" ref="Z24">INDEX(Data!V$2:V$368,$A24)</f>
        <v>31</v>
      </c>
      <c r="AA24" s="4" cm="1">
        <f t="array" ref="AA24">INDEX(Data!W$2:W$368,$A24)</f>
        <v>0</v>
      </c>
      <c r="AB24" s="4" cm="1">
        <f t="array" ref="AB24">INDEX(Data!X$2:X$368,$A24)</f>
        <v>70</v>
      </c>
      <c r="AC24" s="4" cm="1">
        <f t="array" ref="AC24">INDEX(Data!Y$2:Y$368,$A24)</f>
        <v>39</v>
      </c>
      <c r="AD24" s="4" cm="1">
        <f t="array" ref="AD24">INDEX(Data!Z$2:Z$368,$A24)</f>
        <v>15</v>
      </c>
      <c r="AE24" s="4" cm="1">
        <f t="array" ref="AE24">INDEX(Data!AA$2:AA$368,$A24)</f>
        <v>23</v>
      </c>
      <c r="AF24" s="4" cm="1">
        <f t="array" ref="AF24">INDEX(Data!AB$2:AB$368,$A24)</f>
        <v>31</v>
      </c>
      <c r="AG24" s="4" cm="1">
        <f t="array" ref="AG24">INDEX(Data!AC$2:AC$368,$A24)</f>
        <v>0</v>
      </c>
      <c r="AH24" s="4" cm="1">
        <f t="array" ref="AH24">INDEX(Data!AD$2:AD$368,$A24)</f>
        <v>7</v>
      </c>
      <c r="AI24" s="4" cm="1">
        <f t="array" ref="AI24">INDEX(Data!AE$2:AE$368,$A24)</f>
        <v>15</v>
      </c>
      <c r="AJ24" s="4" cm="1">
        <f t="array" ref="AJ24">INDEX(Data!AF$2:AF$368,$A24)</f>
        <v>15</v>
      </c>
      <c r="AK24" s="4" cm="1">
        <f t="array" ref="AK24">INDEX(Data!AG$2:AG$368,$A24)</f>
        <v>0</v>
      </c>
      <c r="AL24" s="4" cm="1">
        <f t="array" ref="AL24">INDEX(Data!AH$2:AH$368,$A24)</f>
        <v>0</v>
      </c>
      <c r="AM24" s="4" cm="1">
        <f t="array" ref="AM24">INDEX(Data!AI$2:AI$368,$A24)</f>
        <v>54</v>
      </c>
      <c r="AN24" s="4" cm="1">
        <f t="array" ref="AN24">INDEX(Data!AJ$2:AJ$368,$A24)</f>
        <v>31</v>
      </c>
      <c r="AO24" s="4" cm="1">
        <f t="array" ref="AO24">INDEX(Data!AK$2:AK$368,$A24)</f>
        <v>39</v>
      </c>
      <c r="AP24" s="4" cm="1">
        <f t="array" ref="AP24">INDEX(Data!AL$2:AL$368,$A24)</f>
        <v>23</v>
      </c>
      <c r="AQ24" s="4" cm="1">
        <f t="array" ref="AQ24">INDEX(Data!AM$2:AM$368,$A24)</f>
        <v>7</v>
      </c>
      <c r="AR24" s="4" cm="1">
        <f t="array" ref="AR24">INDEX(Data!AN$2:AN$368,$A24)</f>
        <v>7</v>
      </c>
      <c r="AS24" s="4" cm="1">
        <f t="array" ref="AS24">INDEX(Data!AO$2:AO$368,$A24)</f>
        <v>15</v>
      </c>
      <c r="AT24" s="4" cm="1">
        <f t="array" ref="AT24">INDEX(Data!AP$2:AP$368,$A24)</f>
        <v>78</v>
      </c>
      <c r="AU24" s="4" cm="1">
        <f t="array" ref="AU24">INDEX(Data!AQ$2:AQ$368,$A24)</f>
        <v>7</v>
      </c>
      <c r="AV24" s="4" cm="1">
        <f t="array" ref="AV24">INDEX(Data!AR$2:AR$368,$A24)</f>
        <v>70</v>
      </c>
      <c r="AW24" s="4" cm="1">
        <f t="array" ref="AW24">INDEX(Data!AS$2:AS$368,$A24)</f>
        <v>23</v>
      </c>
      <c r="AX24" s="4" cm="1">
        <f t="array" ref="AX24">INDEX(Data!AT$2:AT$368,$A24)</f>
        <v>0</v>
      </c>
      <c r="AY24" s="4" cm="1">
        <f t="array" ref="AY24">INDEX(Data!AU$2:AU$368,$A24)</f>
        <v>46</v>
      </c>
      <c r="AZ24" s="4" cm="1">
        <f t="array" ref="AZ24">INDEX(Data!AV$2:AV$368,$A24)</f>
        <v>0</v>
      </c>
      <c r="BA24" s="4" cm="1">
        <f t="array" ref="BA24">INDEX(Data!AW$2:AW$368,$A24)</f>
        <v>0</v>
      </c>
      <c r="BB24" s="4" cm="1">
        <f t="array" ref="BB24">INDEX(Data!AX$2:AX$368,$A24)</f>
        <v>51</v>
      </c>
    </row>
    <row r="25" spans="1:54" x14ac:dyDescent="0.25">
      <c r="A25">
        <v>23</v>
      </c>
      <c r="B25" s="3">
        <v>45314</v>
      </c>
      <c r="C25" s="4">
        <v>2024</v>
      </c>
      <c r="D25" s="4" t="s">
        <v>4</v>
      </c>
      <c r="E25" s="4">
        <v>23</v>
      </c>
      <c r="F25" s="4" cm="1">
        <f t="array" ref="F25">INDEX(Data!B$2:B$368,$A25)</f>
        <v>658</v>
      </c>
      <c r="G25" s="4" cm="1">
        <f t="array" ref="G25">INDEX(Data!C$2:C$368,$A25)</f>
        <v>754</v>
      </c>
      <c r="H25" s="4" cm="1">
        <f t="array" ref="H25">INDEX(Data!D$2:D$368,$A25)</f>
        <v>269</v>
      </c>
      <c r="I25" s="4" cm="1">
        <f t="array" ref="I25">INDEX(Data!E$2:E$368,$A25)</f>
        <v>330</v>
      </c>
      <c r="J25" s="4" cm="1">
        <f t="array" ref="J25">INDEX(Data!F$2:F$368,$A25)</f>
        <v>59</v>
      </c>
      <c r="K25" s="4" cm="1">
        <f t="array" ref="K25">INDEX(Data!G$2:G$368,$A25)</f>
        <v>218</v>
      </c>
      <c r="L25" s="4" cm="1">
        <f t="array" ref="L25">INDEX(Data!H$2:H$368,$A25)</f>
        <v>438</v>
      </c>
      <c r="M25" s="4" cm="1">
        <f t="array" ref="M25">INDEX(Data!I$2:I$368,$A25)</f>
        <v>98</v>
      </c>
      <c r="N25" s="4" cm="1">
        <f t="array" ref="N25">INDEX(Data!J$2:J$368,$A25)</f>
        <v>216</v>
      </c>
      <c r="O25" s="4" cm="1">
        <f t="array" ref="O25">INDEX(Data!K$2:K$368,$A25)</f>
        <v>28</v>
      </c>
      <c r="P25" s="4" cm="1">
        <f t="array" ref="P25">INDEX(Data!L$2:L$368,$A25)</f>
        <v>61</v>
      </c>
      <c r="Q25" s="4" cm="1">
        <f t="array" ref="Q25">INDEX(Data!M$2:M$368,$A25)</f>
        <v>32</v>
      </c>
      <c r="R25" s="4" cm="1">
        <f t="array" ref="R25">INDEX(Data!N$2:N$368,$A25)</f>
        <v>24</v>
      </c>
      <c r="S25" s="4" cm="1">
        <f t="array" ref="S25">INDEX(Data!O$2:O$368,$A25)</f>
        <v>115</v>
      </c>
      <c r="T25" s="4" cm="1">
        <f t="array" ref="T25">INDEX(Data!P$2:P$368,$A25)</f>
        <v>80</v>
      </c>
      <c r="U25" s="4" cm="1">
        <f t="array" ref="U25">INDEX(Data!Q$2:Q$368,$A25)</f>
        <v>37</v>
      </c>
      <c r="V25" s="4" cm="1">
        <f t="array" ref="V25">INDEX(Data!R$2:R$368,$A25)</f>
        <v>32</v>
      </c>
      <c r="W25" s="4" cm="1">
        <f t="array" ref="W25">INDEX(Data!S$2:S$368,$A25)</f>
        <v>33</v>
      </c>
      <c r="X25" s="4" cm="1">
        <f t="array" ref="X25">INDEX(Data!T$2:T$368,$A25)</f>
        <v>45</v>
      </c>
      <c r="Y25" s="4" cm="1">
        <f t="array" ref="Y25">INDEX(Data!U$2:U$368,$A25)</f>
        <v>0</v>
      </c>
      <c r="Z25" s="4" cm="1">
        <f t="array" ref="Z25">INDEX(Data!V$2:V$368,$A25)</f>
        <v>22</v>
      </c>
      <c r="AA25" s="4" cm="1">
        <f t="array" ref="AA25">INDEX(Data!W$2:W$368,$A25)</f>
        <v>7</v>
      </c>
      <c r="AB25" s="4" cm="1">
        <f t="array" ref="AB25">INDEX(Data!X$2:X$368,$A25)</f>
        <v>113</v>
      </c>
      <c r="AC25" s="4" cm="1">
        <f t="array" ref="AC25">INDEX(Data!Y$2:Y$368,$A25)</f>
        <v>52</v>
      </c>
      <c r="AD25" s="4" cm="1">
        <f t="array" ref="AD25">INDEX(Data!Z$2:Z$368,$A25)</f>
        <v>0</v>
      </c>
      <c r="AE25" s="4" cm="1">
        <f t="array" ref="AE25">INDEX(Data!AA$2:AA$368,$A25)</f>
        <v>0</v>
      </c>
      <c r="AF25" s="4" cm="1">
        <f t="array" ref="AF25">INDEX(Data!AB$2:AB$368,$A25)</f>
        <v>30</v>
      </c>
      <c r="AG25" s="4" cm="1">
        <f t="array" ref="AG25">INDEX(Data!AC$2:AC$368,$A25)</f>
        <v>7</v>
      </c>
      <c r="AH25" s="4" cm="1">
        <f t="array" ref="AH25">INDEX(Data!AD$2:AD$368,$A25)</f>
        <v>7</v>
      </c>
      <c r="AI25" s="4" cm="1">
        <f t="array" ref="AI25">INDEX(Data!AE$2:AE$368,$A25)</f>
        <v>7</v>
      </c>
      <c r="AJ25" s="4" cm="1">
        <f t="array" ref="AJ25">INDEX(Data!AF$2:AF$368,$A25)</f>
        <v>7</v>
      </c>
      <c r="AK25" s="4" cm="1">
        <f t="array" ref="AK25">INDEX(Data!AG$2:AG$368,$A25)</f>
        <v>0</v>
      </c>
      <c r="AL25" s="4" cm="1">
        <f t="array" ref="AL25">INDEX(Data!AH$2:AH$368,$A25)</f>
        <v>7</v>
      </c>
      <c r="AM25" s="4" cm="1">
        <f t="array" ref="AM25">INDEX(Data!AI$2:AI$368,$A25)</f>
        <v>75</v>
      </c>
      <c r="AN25" s="4" cm="1">
        <f t="array" ref="AN25">INDEX(Data!AJ$2:AJ$368,$A25)</f>
        <v>30</v>
      </c>
      <c r="AO25" s="4" cm="1">
        <f t="array" ref="AO25">INDEX(Data!AK$2:AK$368,$A25)</f>
        <v>7</v>
      </c>
      <c r="AP25" s="4" cm="1">
        <f t="array" ref="AP25">INDEX(Data!AL$2:AL$368,$A25)</f>
        <v>0</v>
      </c>
      <c r="AQ25" s="4" cm="1">
        <f t="array" ref="AQ25">INDEX(Data!AM$2:AM$368,$A25)</f>
        <v>7</v>
      </c>
      <c r="AR25" s="4" cm="1">
        <f t="array" ref="AR25">INDEX(Data!AN$2:AN$368,$A25)</f>
        <v>22</v>
      </c>
      <c r="AS25" s="4" cm="1">
        <f t="array" ref="AS25">INDEX(Data!AO$2:AO$368,$A25)</f>
        <v>7</v>
      </c>
      <c r="AT25" s="4" cm="1">
        <f t="array" ref="AT25">INDEX(Data!AP$2:AP$368,$A25)</f>
        <v>82</v>
      </c>
      <c r="AU25" s="4" cm="1">
        <f t="array" ref="AU25">INDEX(Data!AQ$2:AQ$368,$A25)</f>
        <v>7</v>
      </c>
      <c r="AV25" s="4" cm="1">
        <f t="array" ref="AV25">INDEX(Data!AR$2:AR$368,$A25)</f>
        <v>52</v>
      </c>
      <c r="AW25" s="4" cm="1">
        <f t="array" ref="AW25">INDEX(Data!AS$2:AS$368,$A25)</f>
        <v>7</v>
      </c>
      <c r="AX25" s="4" cm="1">
        <f t="array" ref="AX25">INDEX(Data!AT$2:AT$368,$A25)</f>
        <v>7</v>
      </c>
      <c r="AY25" s="4" cm="1">
        <f t="array" ref="AY25">INDEX(Data!AU$2:AU$368,$A25)</f>
        <v>22</v>
      </c>
      <c r="AZ25" s="4" cm="1">
        <f t="array" ref="AZ25">INDEX(Data!AV$2:AV$368,$A25)</f>
        <v>0</v>
      </c>
      <c r="BA25" s="4" cm="1">
        <f t="array" ref="BA25">INDEX(Data!AW$2:AW$368,$A25)</f>
        <v>0</v>
      </c>
      <c r="BB25" s="4" cm="1">
        <f t="array" ref="BB25">INDEX(Data!AX$2:AX$368,$A25)</f>
        <v>125</v>
      </c>
    </row>
    <row r="26" spans="1:54" x14ac:dyDescent="0.25">
      <c r="A26">
        <v>24</v>
      </c>
      <c r="B26" s="3">
        <v>45315</v>
      </c>
      <c r="C26" s="4">
        <v>2024</v>
      </c>
      <c r="D26" s="4" t="s">
        <v>4</v>
      </c>
      <c r="E26" s="4">
        <v>24</v>
      </c>
      <c r="F26" s="4" cm="1">
        <f t="array" ref="F26">INDEX(Data!B$2:B$368,$A26)</f>
        <v>666</v>
      </c>
      <c r="G26" s="4" cm="1">
        <f t="array" ref="G26">INDEX(Data!C$2:C$368,$A26)</f>
        <v>707</v>
      </c>
      <c r="H26" s="4" cm="1">
        <f t="array" ref="H26">INDEX(Data!D$2:D$368,$A26)</f>
        <v>186</v>
      </c>
      <c r="I26" s="4" cm="1">
        <f t="array" ref="I26">INDEX(Data!E$2:E$368,$A26)</f>
        <v>401</v>
      </c>
      <c r="J26" s="4" cm="1">
        <f t="array" ref="J26">INDEX(Data!F$2:F$368,$A26)</f>
        <v>79</v>
      </c>
      <c r="K26" s="4" cm="1">
        <f t="array" ref="K26">INDEX(Data!G$2:G$368,$A26)</f>
        <v>367</v>
      </c>
      <c r="L26" s="4" cm="1">
        <f t="array" ref="L26">INDEX(Data!H$2:H$368,$A26)</f>
        <v>185</v>
      </c>
      <c r="M26" s="4" cm="1">
        <f t="array" ref="M26">INDEX(Data!I$2:I$368,$A26)</f>
        <v>155</v>
      </c>
      <c r="N26" s="4" cm="1">
        <f t="array" ref="N26">INDEX(Data!J$2:J$368,$A26)</f>
        <v>148</v>
      </c>
      <c r="O26" s="4" cm="1">
        <f t="array" ref="O26">INDEX(Data!K$2:K$368,$A26)</f>
        <v>107</v>
      </c>
      <c r="P26" s="4" cm="1">
        <f t="array" ref="P26">INDEX(Data!L$2:L$368,$A26)</f>
        <v>49</v>
      </c>
      <c r="Q26" s="4" cm="1">
        <f t="array" ref="Q26">INDEX(Data!M$2:M$368,$A26)</f>
        <v>41</v>
      </c>
      <c r="R26" s="4" cm="1">
        <f t="array" ref="R26">INDEX(Data!N$2:N$368,$A26)</f>
        <v>12</v>
      </c>
      <c r="S26" s="4" cm="1">
        <f t="array" ref="S26">INDEX(Data!O$2:O$368,$A26)</f>
        <v>136</v>
      </c>
      <c r="T26" s="4" cm="1">
        <f t="array" ref="T26">INDEX(Data!P$2:P$368,$A26)</f>
        <v>73</v>
      </c>
      <c r="U26" s="4" cm="1">
        <f t="array" ref="U26">INDEX(Data!Q$2:Q$368,$A26)</f>
        <v>32</v>
      </c>
      <c r="V26" s="4" cm="1">
        <f t="array" ref="V26">INDEX(Data!R$2:R$368,$A26)</f>
        <v>20</v>
      </c>
      <c r="W26" s="4" cm="1">
        <f t="array" ref="W26">INDEX(Data!S$2:S$368,$A26)</f>
        <v>48</v>
      </c>
      <c r="X26" s="4" cm="1">
        <f t="array" ref="X26">INDEX(Data!T$2:T$368,$A26)</f>
        <v>42</v>
      </c>
      <c r="Y26" s="4" cm="1">
        <f t="array" ref="Y26">INDEX(Data!U$2:U$368,$A26)</f>
        <v>21</v>
      </c>
      <c r="Z26" s="4" cm="1">
        <f t="array" ref="Z26">INDEX(Data!V$2:V$368,$A26)</f>
        <v>35</v>
      </c>
      <c r="AA26" s="4" cm="1">
        <f t="array" ref="AA26">INDEX(Data!W$2:W$368,$A26)</f>
        <v>0</v>
      </c>
      <c r="AB26" s="4" cm="1">
        <f t="array" ref="AB26">INDEX(Data!X$2:X$368,$A26)</f>
        <v>63</v>
      </c>
      <c r="AC26" s="4" cm="1">
        <f t="array" ref="AC26">INDEX(Data!Y$2:Y$368,$A26)</f>
        <v>35</v>
      </c>
      <c r="AD26" s="4" cm="1">
        <f t="array" ref="AD26">INDEX(Data!Z$2:Z$368,$A26)</f>
        <v>14</v>
      </c>
      <c r="AE26" s="4" cm="1">
        <f t="array" ref="AE26">INDEX(Data!AA$2:AA$368,$A26)</f>
        <v>21</v>
      </c>
      <c r="AF26" s="4" cm="1">
        <f t="array" ref="AF26">INDEX(Data!AB$2:AB$368,$A26)</f>
        <v>42</v>
      </c>
      <c r="AG26" s="4" cm="1">
        <f t="array" ref="AG26">INDEX(Data!AC$2:AC$368,$A26)</f>
        <v>0</v>
      </c>
      <c r="AH26" s="4" cm="1">
        <f t="array" ref="AH26">INDEX(Data!AD$2:AD$368,$A26)</f>
        <v>7</v>
      </c>
      <c r="AI26" s="4" cm="1">
        <f t="array" ref="AI26">INDEX(Data!AE$2:AE$368,$A26)</f>
        <v>7</v>
      </c>
      <c r="AJ26" s="4" cm="1">
        <f t="array" ref="AJ26">INDEX(Data!AF$2:AF$368,$A26)</f>
        <v>14</v>
      </c>
      <c r="AK26" s="4" cm="1">
        <f t="array" ref="AK26">INDEX(Data!AG$2:AG$368,$A26)</f>
        <v>21</v>
      </c>
      <c r="AL26" s="4" cm="1">
        <f t="array" ref="AL26">INDEX(Data!AH$2:AH$368,$A26)</f>
        <v>7</v>
      </c>
      <c r="AM26" s="4" cm="1">
        <f t="array" ref="AM26">INDEX(Data!AI$2:AI$368,$A26)</f>
        <v>70</v>
      </c>
      <c r="AN26" s="4" cm="1">
        <f t="array" ref="AN26">INDEX(Data!AJ$2:AJ$368,$A26)</f>
        <v>14</v>
      </c>
      <c r="AO26" s="4" cm="1">
        <f t="array" ref="AO26">INDEX(Data!AK$2:AK$368,$A26)</f>
        <v>28</v>
      </c>
      <c r="AP26" s="4" cm="1">
        <f t="array" ref="AP26">INDEX(Data!AL$2:AL$368,$A26)</f>
        <v>21</v>
      </c>
      <c r="AQ26" s="4" cm="1">
        <f t="array" ref="AQ26">INDEX(Data!AM$2:AM$368,$A26)</f>
        <v>7</v>
      </c>
      <c r="AR26" s="4" cm="1">
        <f t="array" ref="AR26">INDEX(Data!AN$2:AN$368,$A26)</f>
        <v>0</v>
      </c>
      <c r="AS26" s="4" cm="1">
        <f t="array" ref="AS26">INDEX(Data!AO$2:AO$368,$A26)</f>
        <v>28</v>
      </c>
      <c r="AT26" s="4" cm="1">
        <f t="array" ref="AT26">INDEX(Data!AP$2:AP$368,$A26)</f>
        <v>63</v>
      </c>
      <c r="AU26" s="4" cm="1">
        <f t="array" ref="AU26">INDEX(Data!AQ$2:AQ$368,$A26)</f>
        <v>14</v>
      </c>
      <c r="AV26" s="4" cm="1">
        <f t="array" ref="AV26">INDEX(Data!AR$2:AR$368,$A26)</f>
        <v>42</v>
      </c>
      <c r="AW26" s="4" cm="1">
        <f t="array" ref="AW26">INDEX(Data!AS$2:AS$368,$A26)</f>
        <v>14</v>
      </c>
      <c r="AX26" s="4" cm="1">
        <f t="array" ref="AX26">INDEX(Data!AT$2:AT$368,$A26)</f>
        <v>0</v>
      </c>
      <c r="AY26" s="4" cm="1">
        <f t="array" ref="AY26">INDEX(Data!AU$2:AU$368,$A26)</f>
        <v>14</v>
      </c>
      <c r="AZ26" s="4" cm="1">
        <f t="array" ref="AZ26">INDEX(Data!AV$2:AV$368,$A26)</f>
        <v>7</v>
      </c>
      <c r="BA26" s="4" cm="1">
        <f t="array" ref="BA26">INDEX(Data!AW$2:AW$368,$A26)</f>
        <v>0</v>
      </c>
      <c r="BB26" s="4" cm="1">
        <f t="array" ref="BB26">INDEX(Data!AX$2:AX$368,$A26)</f>
        <v>56</v>
      </c>
    </row>
    <row r="27" spans="1:54" x14ac:dyDescent="0.25">
      <c r="A27">
        <v>25</v>
      </c>
      <c r="B27" s="3">
        <v>45316</v>
      </c>
      <c r="C27" s="4">
        <v>2024</v>
      </c>
      <c r="D27" s="4" t="s">
        <v>4</v>
      </c>
      <c r="E27" s="4">
        <v>25</v>
      </c>
      <c r="F27" s="4" cm="1">
        <f t="array" ref="F27">INDEX(Data!B$2:B$368,$A27)</f>
        <v>668</v>
      </c>
      <c r="G27" s="4" cm="1">
        <f t="array" ref="G27">INDEX(Data!C$2:C$368,$A27)</f>
        <v>657</v>
      </c>
      <c r="H27" s="4" cm="1">
        <f t="array" ref="H27">INDEX(Data!D$2:D$368,$A27)</f>
        <v>187</v>
      </c>
      <c r="I27" s="4" cm="1">
        <f t="array" ref="I27">INDEX(Data!E$2:E$368,$A27)</f>
        <v>388</v>
      </c>
      <c r="J27" s="4" cm="1">
        <f t="array" ref="J27">INDEX(Data!F$2:F$368,$A27)</f>
        <v>93</v>
      </c>
      <c r="K27" s="4" cm="1">
        <f t="array" ref="K27">INDEX(Data!G$2:G$368,$A27)</f>
        <v>243</v>
      </c>
      <c r="L27" s="4" cm="1">
        <f t="array" ref="L27">INDEX(Data!H$2:H$368,$A27)</f>
        <v>296</v>
      </c>
      <c r="M27" s="4" cm="1">
        <f t="array" ref="M27">INDEX(Data!I$2:I$368,$A27)</f>
        <v>118</v>
      </c>
      <c r="N27" s="4" cm="1">
        <f t="array" ref="N27">INDEX(Data!J$2:J$368,$A27)</f>
        <v>194</v>
      </c>
      <c r="O27" s="4" cm="1">
        <f t="array" ref="O27">INDEX(Data!K$2:K$368,$A27)</f>
        <v>103</v>
      </c>
      <c r="P27" s="4" cm="1">
        <f t="array" ref="P27">INDEX(Data!L$2:L$368,$A27)</f>
        <v>33</v>
      </c>
      <c r="Q27" s="4" cm="1">
        <f t="array" ref="Q27">INDEX(Data!M$2:M$368,$A27)</f>
        <v>49</v>
      </c>
      <c r="R27" s="4" cm="1">
        <f t="array" ref="R27">INDEX(Data!N$2:N$368,$A27)</f>
        <v>37</v>
      </c>
      <c r="S27" s="4" cm="1">
        <f t="array" ref="S27">INDEX(Data!O$2:O$368,$A27)</f>
        <v>116</v>
      </c>
      <c r="T27" s="4" cm="1">
        <f t="array" ref="T27">INDEX(Data!P$2:P$368,$A27)</f>
        <v>73</v>
      </c>
      <c r="U27" s="4" cm="1">
        <f t="array" ref="U27">INDEX(Data!Q$2:Q$368,$A27)</f>
        <v>20</v>
      </c>
      <c r="V27" s="4" cm="1">
        <f t="array" ref="V27">INDEX(Data!R$2:R$368,$A27)</f>
        <v>17</v>
      </c>
      <c r="W27" s="4" cm="1">
        <f t="array" ref="W27">INDEX(Data!S$2:S$368,$A27)</f>
        <v>26</v>
      </c>
      <c r="X27" s="4" cm="1">
        <f t="array" ref="X27">INDEX(Data!T$2:T$368,$A27)</f>
        <v>65</v>
      </c>
      <c r="Y27" s="4" cm="1">
        <f t="array" ref="Y27">INDEX(Data!U$2:U$368,$A27)</f>
        <v>13</v>
      </c>
      <c r="Z27" s="4" cm="1">
        <f t="array" ref="Z27">INDEX(Data!V$2:V$368,$A27)</f>
        <v>45</v>
      </c>
      <c r="AA27" s="4" cm="1">
        <f t="array" ref="AA27">INDEX(Data!W$2:W$368,$A27)</f>
        <v>13</v>
      </c>
      <c r="AB27" s="4" cm="1">
        <f t="array" ref="AB27">INDEX(Data!X$2:X$368,$A27)</f>
        <v>65</v>
      </c>
      <c r="AC27" s="4" cm="1">
        <f t="array" ref="AC27">INDEX(Data!Y$2:Y$368,$A27)</f>
        <v>52</v>
      </c>
      <c r="AD27" s="4" cm="1">
        <f t="array" ref="AD27">INDEX(Data!Z$2:Z$368,$A27)</f>
        <v>19</v>
      </c>
      <c r="AE27" s="4" cm="1">
        <f t="array" ref="AE27">INDEX(Data!AA$2:AA$368,$A27)</f>
        <v>19</v>
      </c>
      <c r="AF27" s="4" cm="1">
        <f t="array" ref="AF27">INDEX(Data!AB$2:AB$368,$A27)</f>
        <v>26</v>
      </c>
      <c r="AG27" s="4" cm="1">
        <f t="array" ref="AG27">INDEX(Data!AC$2:AC$368,$A27)</f>
        <v>13</v>
      </c>
      <c r="AH27" s="4" cm="1">
        <f t="array" ref="AH27">INDEX(Data!AD$2:AD$368,$A27)</f>
        <v>0</v>
      </c>
      <c r="AI27" s="4" cm="1">
        <f t="array" ref="AI27">INDEX(Data!AE$2:AE$368,$A27)</f>
        <v>6</v>
      </c>
      <c r="AJ27" s="4" cm="1">
        <f t="array" ref="AJ27">INDEX(Data!AF$2:AF$368,$A27)</f>
        <v>13</v>
      </c>
      <c r="AK27" s="4" cm="1">
        <f t="array" ref="AK27">INDEX(Data!AG$2:AG$368,$A27)</f>
        <v>13</v>
      </c>
      <c r="AL27" s="4" cm="1">
        <f t="array" ref="AL27">INDEX(Data!AH$2:AH$368,$A27)</f>
        <v>19</v>
      </c>
      <c r="AM27" s="4" cm="1">
        <f t="array" ref="AM27">INDEX(Data!AI$2:AI$368,$A27)</f>
        <v>26</v>
      </c>
      <c r="AN27" s="4" cm="1">
        <f t="array" ref="AN27">INDEX(Data!AJ$2:AJ$368,$A27)</f>
        <v>45</v>
      </c>
      <c r="AO27" s="4" cm="1">
        <f t="array" ref="AO27">INDEX(Data!AK$2:AK$368,$A27)</f>
        <v>32</v>
      </c>
      <c r="AP27" s="4" cm="1">
        <f t="array" ref="AP27">INDEX(Data!AL$2:AL$368,$A27)</f>
        <v>13</v>
      </c>
      <c r="AQ27" s="4" cm="1">
        <f t="array" ref="AQ27">INDEX(Data!AM$2:AM$368,$A27)</f>
        <v>6</v>
      </c>
      <c r="AR27" s="4" cm="1">
        <f t="array" ref="AR27">INDEX(Data!AN$2:AN$368,$A27)</f>
        <v>13</v>
      </c>
      <c r="AS27" s="4" cm="1">
        <f t="array" ref="AS27">INDEX(Data!AO$2:AO$368,$A27)</f>
        <v>19</v>
      </c>
      <c r="AT27" s="4" cm="1">
        <f t="array" ref="AT27">INDEX(Data!AP$2:AP$368,$A27)</f>
        <v>0</v>
      </c>
      <c r="AU27" s="4" cm="1">
        <f t="array" ref="AU27">INDEX(Data!AQ$2:AQ$368,$A27)</f>
        <v>13</v>
      </c>
      <c r="AV27" s="4" cm="1">
        <f t="array" ref="AV27">INDEX(Data!AR$2:AR$368,$A27)</f>
        <v>52</v>
      </c>
      <c r="AW27" s="4" cm="1">
        <f t="array" ref="AW27">INDEX(Data!AS$2:AS$368,$A27)</f>
        <v>13</v>
      </c>
      <c r="AX27" s="4" cm="1">
        <f t="array" ref="AX27">INDEX(Data!AT$2:AT$368,$A27)</f>
        <v>6</v>
      </c>
      <c r="AY27" s="4" cm="1">
        <f t="array" ref="AY27">INDEX(Data!AU$2:AU$368,$A27)</f>
        <v>19</v>
      </c>
      <c r="AZ27" s="4" cm="1">
        <f t="array" ref="AZ27">INDEX(Data!AV$2:AV$368,$A27)</f>
        <v>19</v>
      </c>
      <c r="BA27" s="4" cm="1">
        <f t="array" ref="BA27">INDEX(Data!AW$2:AW$368,$A27)</f>
        <v>0</v>
      </c>
      <c r="BB27" s="4" cm="1">
        <f t="array" ref="BB27">INDEX(Data!AX$2:AX$368,$A27)</f>
        <v>0</v>
      </c>
    </row>
    <row r="28" spans="1:54" x14ac:dyDescent="0.25">
      <c r="A28">
        <v>26</v>
      </c>
      <c r="B28" s="3">
        <v>45317</v>
      </c>
      <c r="C28" s="4">
        <v>2024</v>
      </c>
      <c r="D28" s="4" t="s">
        <v>4</v>
      </c>
      <c r="E28" s="4">
        <v>26</v>
      </c>
      <c r="F28" s="4" cm="1">
        <f t="array" ref="F28">INDEX(Data!B$2:B$368,$A28)</f>
        <v>665</v>
      </c>
      <c r="G28" s="4" cm="1">
        <f t="array" ref="G28">INDEX(Data!C$2:C$368,$A28)</f>
        <v>628</v>
      </c>
      <c r="H28" s="4" cm="1">
        <f t="array" ref="H28">INDEX(Data!D$2:D$368,$A28)</f>
        <v>139</v>
      </c>
      <c r="I28" s="4" cm="1">
        <f t="array" ref="I28">INDEX(Data!E$2:E$368,$A28)</f>
        <v>487</v>
      </c>
      <c r="J28" s="4" cm="1">
        <f t="array" ref="J28">INDEX(Data!F$2:F$368,$A28)</f>
        <v>39</v>
      </c>
      <c r="K28" s="4" cm="1">
        <f t="array" ref="K28">INDEX(Data!G$2:G$368,$A28)</f>
        <v>150</v>
      </c>
      <c r="L28" s="4" cm="1">
        <f t="array" ref="L28">INDEX(Data!H$2:H$368,$A28)</f>
        <v>359</v>
      </c>
      <c r="M28" s="4" cm="1">
        <f t="array" ref="M28">INDEX(Data!I$2:I$368,$A28)</f>
        <v>119</v>
      </c>
      <c r="N28" s="4" cm="1">
        <f t="array" ref="N28">INDEX(Data!J$2:J$368,$A28)</f>
        <v>148</v>
      </c>
      <c r="O28" s="4" cm="1">
        <f t="array" ref="O28">INDEX(Data!K$2:K$368,$A28)</f>
        <v>115</v>
      </c>
      <c r="P28" s="4" cm="1">
        <f t="array" ref="P28">INDEX(Data!L$2:L$368,$A28)</f>
        <v>61</v>
      </c>
      <c r="Q28" s="4" cm="1">
        <f t="array" ref="Q28">INDEX(Data!M$2:M$368,$A28)</f>
        <v>24</v>
      </c>
      <c r="R28" s="4" cm="1">
        <f t="array" ref="R28">INDEX(Data!N$2:N$368,$A28)</f>
        <v>20</v>
      </c>
      <c r="S28" s="4" cm="1">
        <f t="array" ref="S28">INDEX(Data!O$2:O$368,$A28)</f>
        <v>121</v>
      </c>
      <c r="T28" s="4" cm="1">
        <f t="array" ref="T28">INDEX(Data!P$2:P$368,$A28)</f>
        <v>25</v>
      </c>
      <c r="U28" s="4" cm="1">
        <f t="array" ref="U28">INDEX(Data!Q$2:Q$368,$A28)</f>
        <v>32</v>
      </c>
      <c r="V28" s="4" cm="1">
        <f t="array" ref="V28">INDEX(Data!R$2:R$368,$A28)</f>
        <v>25</v>
      </c>
      <c r="W28" s="4" cm="1">
        <f t="array" ref="W28">INDEX(Data!S$2:S$368,$A28)</f>
        <v>94</v>
      </c>
      <c r="X28" s="4" cm="1">
        <f t="array" ref="X28">INDEX(Data!T$2:T$368,$A28)</f>
        <v>87</v>
      </c>
      <c r="Y28" s="4" cm="1">
        <f t="array" ref="Y28">INDEX(Data!U$2:U$368,$A28)</f>
        <v>6</v>
      </c>
      <c r="Z28" s="4" cm="1">
        <f t="array" ref="Z28">INDEX(Data!V$2:V$368,$A28)</f>
        <v>25</v>
      </c>
      <c r="AA28" s="4" cm="1">
        <f t="array" ref="AA28">INDEX(Data!W$2:W$368,$A28)</f>
        <v>12</v>
      </c>
      <c r="AB28" s="4" cm="1">
        <f t="array" ref="AB28">INDEX(Data!X$2:X$368,$A28)</f>
        <v>23</v>
      </c>
      <c r="AC28" s="4" cm="1">
        <f t="array" ref="AC28">INDEX(Data!Y$2:Y$368,$A28)</f>
        <v>50</v>
      </c>
      <c r="AD28" s="4" cm="1">
        <f t="array" ref="AD28">INDEX(Data!Z$2:Z$368,$A28)</f>
        <v>0</v>
      </c>
      <c r="AE28" s="4" cm="1">
        <f t="array" ref="AE28">INDEX(Data!AA$2:AA$368,$A28)</f>
        <v>0</v>
      </c>
      <c r="AF28" s="4" cm="1">
        <f t="array" ref="AF28">INDEX(Data!AB$2:AB$368,$A28)</f>
        <v>31</v>
      </c>
      <c r="AG28" s="4" cm="1">
        <f t="array" ref="AG28">INDEX(Data!AC$2:AC$368,$A28)</f>
        <v>0</v>
      </c>
      <c r="AH28" s="4" cm="1">
        <f t="array" ref="AH28">INDEX(Data!AD$2:AD$368,$A28)</f>
        <v>6</v>
      </c>
      <c r="AI28" s="4" cm="1">
        <f t="array" ref="AI28">INDEX(Data!AE$2:AE$368,$A28)</f>
        <v>31</v>
      </c>
      <c r="AJ28" s="4" cm="1">
        <f t="array" ref="AJ28">INDEX(Data!AF$2:AF$368,$A28)</f>
        <v>12</v>
      </c>
      <c r="AK28" s="4" cm="1">
        <f t="array" ref="AK28">INDEX(Data!AG$2:AG$368,$A28)</f>
        <v>12</v>
      </c>
      <c r="AL28" s="4" cm="1">
        <f t="array" ref="AL28">INDEX(Data!AH$2:AH$368,$A28)</f>
        <v>12</v>
      </c>
      <c r="AM28" s="4" cm="1">
        <f t="array" ref="AM28">INDEX(Data!AI$2:AI$368,$A28)</f>
        <v>50</v>
      </c>
      <c r="AN28" s="4" cm="1">
        <f t="array" ref="AN28">INDEX(Data!AJ$2:AJ$368,$A28)</f>
        <v>43</v>
      </c>
      <c r="AO28" s="4" cm="1">
        <f t="array" ref="AO28">INDEX(Data!AK$2:AK$368,$A28)</f>
        <v>25</v>
      </c>
      <c r="AP28" s="4" cm="1">
        <f t="array" ref="AP28">INDEX(Data!AL$2:AL$368,$A28)</f>
        <v>6</v>
      </c>
      <c r="AQ28" s="4" cm="1">
        <f t="array" ref="AQ28">INDEX(Data!AM$2:AM$368,$A28)</f>
        <v>0</v>
      </c>
      <c r="AR28" s="4" cm="1">
        <f t="array" ref="AR28">INDEX(Data!AN$2:AN$368,$A28)</f>
        <v>25</v>
      </c>
      <c r="AS28" s="4" cm="1">
        <f t="array" ref="AS28">INDEX(Data!AO$2:AO$368,$A28)</f>
        <v>12</v>
      </c>
      <c r="AT28" s="4" cm="1">
        <f t="array" ref="AT28">INDEX(Data!AP$2:AP$368,$A28)</f>
        <v>56</v>
      </c>
      <c r="AU28" s="4" cm="1">
        <f t="array" ref="AU28">INDEX(Data!AQ$2:AQ$368,$A28)</f>
        <v>6</v>
      </c>
      <c r="AV28" s="4" cm="1">
        <f t="array" ref="AV28">INDEX(Data!AR$2:AR$368,$A28)</f>
        <v>37</v>
      </c>
      <c r="AW28" s="4" cm="1">
        <f t="array" ref="AW28">INDEX(Data!AS$2:AS$368,$A28)</f>
        <v>25</v>
      </c>
      <c r="AX28" s="4" cm="1">
        <f t="array" ref="AX28">INDEX(Data!AT$2:AT$368,$A28)</f>
        <v>0</v>
      </c>
      <c r="AY28" s="4" cm="1">
        <f t="array" ref="AY28">INDEX(Data!AU$2:AU$368,$A28)</f>
        <v>18</v>
      </c>
      <c r="AZ28" s="4" cm="1">
        <f t="array" ref="AZ28">INDEX(Data!AV$2:AV$368,$A28)</f>
        <v>0</v>
      </c>
      <c r="BA28" s="4" cm="1">
        <f t="array" ref="BA28">INDEX(Data!AW$2:AW$368,$A28)</f>
        <v>18</v>
      </c>
      <c r="BB28" s="4" cm="1">
        <f t="array" ref="BB28">INDEX(Data!AX$2:AX$368,$A28)</f>
        <v>0</v>
      </c>
    </row>
    <row r="29" spans="1:54" x14ac:dyDescent="0.25">
      <c r="A29">
        <v>27</v>
      </c>
      <c r="B29" s="3">
        <v>45318</v>
      </c>
      <c r="C29" s="4">
        <v>2024</v>
      </c>
      <c r="D29" s="4" t="s">
        <v>4</v>
      </c>
      <c r="E29" s="4">
        <v>27</v>
      </c>
      <c r="F29" s="4" cm="1">
        <f t="array" ref="F29">INDEX(Data!B$2:B$368,$A29)</f>
        <v>654</v>
      </c>
      <c r="G29" s="4" cm="1">
        <f t="array" ref="G29">INDEX(Data!C$2:C$368,$A29)</f>
        <v>615</v>
      </c>
      <c r="H29" s="4" cm="1">
        <f t="array" ref="H29">INDEX(Data!D$2:D$368,$A29)</f>
        <v>150</v>
      </c>
      <c r="I29" s="4" cm="1">
        <f t="array" ref="I29">INDEX(Data!E$2:E$368,$A29)</f>
        <v>419</v>
      </c>
      <c r="J29" s="4" cm="1">
        <f t="array" ref="J29">INDEX(Data!F$2:F$368,$A29)</f>
        <v>85</v>
      </c>
      <c r="K29" s="4" cm="1">
        <f t="array" ref="K29">INDEX(Data!G$2:G$368,$A29)</f>
        <v>227</v>
      </c>
      <c r="L29" s="4" cm="1">
        <f t="array" ref="L29">INDEX(Data!H$2:H$368,$A29)</f>
        <v>302</v>
      </c>
      <c r="M29" s="4" cm="1">
        <f t="array" ref="M29">INDEX(Data!I$2:I$368,$A29)</f>
        <v>86</v>
      </c>
      <c r="N29" s="4" cm="1">
        <f t="array" ref="N29">INDEX(Data!J$2:J$368,$A29)</f>
        <v>174</v>
      </c>
      <c r="O29" s="4" cm="1">
        <f t="array" ref="O29">INDEX(Data!K$2:K$368,$A29)</f>
        <v>97</v>
      </c>
      <c r="P29" s="4" cm="1">
        <f t="array" ref="P29">INDEX(Data!L$2:L$368,$A29)</f>
        <v>32</v>
      </c>
      <c r="Q29" s="4" cm="1">
        <f t="array" ref="Q29">INDEX(Data!M$2:M$368,$A29)</f>
        <v>20</v>
      </c>
      <c r="R29" s="4" cm="1">
        <f t="array" ref="R29">INDEX(Data!N$2:N$368,$A29)</f>
        <v>24</v>
      </c>
      <c r="S29" s="4" cm="1">
        <f t="array" ref="S29">INDEX(Data!O$2:O$368,$A29)</f>
        <v>104</v>
      </c>
      <c r="T29" s="4" cm="1">
        <f t="array" ref="T29">INDEX(Data!P$2:P$368,$A29)</f>
        <v>59</v>
      </c>
      <c r="U29" s="4" cm="1">
        <f t="array" ref="U29">INDEX(Data!Q$2:Q$368,$A29)</f>
        <v>29</v>
      </c>
      <c r="V29" s="4" cm="1">
        <f t="array" ref="V29">INDEX(Data!R$2:R$368,$A29)</f>
        <v>34</v>
      </c>
      <c r="W29" s="4" cm="1">
        <f t="array" ref="W29">INDEX(Data!S$2:S$368,$A29)</f>
        <v>81</v>
      </c>
      <c r="X29" s="4" cm="1">
        <f t="array" ref="X29">INDEX(Data!T$2:T$368,$A29)</f>
        <v>79</v>
      </c>
      <c r="Y29" s="4" cm="1">
        <f t="array" ref="Y29">INDEX(Data!U$2:U$368,$A29)</f>
        <v>0</v>
      </c>
      <c r="Z29" s="4" cm="1">
        <f t="array" ref="Z29">INDEX(Data!V$2:V$368,$A29)</f>
        <v>18</v>
      </c>
      <c r="AA29" s="4" cm="1">
        <f t="array" ref="AA29">INDEX(Data!W$2:W$368,$A29)</f>
        <v>0</v>
      </c>
      <c r="AB29" s="4" cm="1">
        <f t="array" ref="AB29">INDEX(Data!X$2:X$368,$A29)</f>
        <v>70</v>
      </c>
      <c r="AC29" s="4" cm="1">
        <f t="array" ref="AC29">INDEX(Data!Y$2:Y$368,$A29)</f>
        <v>43</v>
      </c>
      <c r="AD29" s="4" cm="1">
        <f t="array" ref="AD29">INDEX(Data!Z$2:Z$368,$A29)</f>
        <v>6</v>
      </c>
      <c r="AE29" s="4" cm="1">
        <f t="array" ref="AE29">INDEX(Data!AA$2:AA$368,$A29)</f>
        <v>6</v>
      </c>
      <c r="AF29" s="4" cm="1">
        <f t="array" ref="AF29">INDEX(Data!AB$2:AB$368,$A29)</f>
        <v>30</v>
      </c>
      <c r="AG29" s="4" cm="1">
        <f t="array" ref="AG29">INDEX(Data!AC$2:AC$368,$A29)</f>
        <v>6</v>
      </c>
      <c r="AH29" s="4" cm="1">
        <f t="array" ref="AH29">INDEX(Data!AD$2:AD$368,$A29)</f>
        <v>6</v>
      </c>
      <c r="AI29" s="4" cm="1">
        <f t="array" ref="AI29">INDEX(Data!AE$2:AE$368,$A29)</f>
        <v>30</v>
      </c>
      <c r="AJ29" s="4" cm="1">
        <f t="array" ref="AJ29">INDEX(Data!AF$2:AF$368,$A29)</f>
        <v>6</v>
      </c>
      <c r="AK29" s="4" cm="1">
        <f t="array" ref="AK29">INDEX(Data!AG$2:AG$368,$A29)</f>
        <v>6</v>
      </c>
      <c r="AL29" s="4" cm="1">
        <f t="array" ref="AL29">INDEX(Data!AH$2:AH$368,$A29)</f>
        <v>18</v>
      </c>
      <c r="AM29" s="4" cm="1">
        <f t="array" ref="AM29">INDEX(Data!AI$2:AI$368,$A29)</f>
        <v>36</v>
      </c>
      <c r="AN29" s="4" cm="1">
        <f t="array" ref="AN29">INDEX(Data!AJ$2:AJ$368,$A29)</f>
        <v>43</v>
      </c>
      <c r="AO29" s="4" cm="1">
        <f t="array" ref="AO29">INDEX(Data!AK$2:AK$368,$A29)</f>
        <v>6</v>
      </c>
      <c r="AP29" s="4" cm="1">
        <f t="array" ref="AP29">INDEX(Data!AL$2:AL$368,$A29)</f>
        <v>12</v>
      </c>
      <c r="AQ29" s="4" cm="1">
        <f t="array" ref="AQ29">INDEX(Data!AM$2:AM$368,$A29)</f>
        <v>6</v>
      </c>
      <c r="AR29" s="4" cm="1">
        <f t="array" ref="AR29">INDEX(Data!AN$2:AN$368,$A29)</f>
        <v>12</v>
      </c>
      <c r="AS29" s="4" cm="1">
        <f t="array" ref="AS29">INDEX(Data!AO$2:AO$368,$A29)</f>
        <v>12</v>
      </c>
      <c r="AT29" s="4" cm="1">
        <f t="array" ref="AT29">INDEX(Data!AP$2:AP$368,$A29)</f>
        <v>43</v>
      </c>
      <c r="AU29" s="4" cm="1">
        <f t="array" ref="AU29">INDEX(Data!AQ$2:AQ$368,$A29)</f>
        <v>6</v>
      </c>
      <c r="AV29" s="4" cm="1">
        <f t="array" ref="AV29">INDEX(Data!AR$2:AR$368,$A29)</f>
        <v>55</v>
      </c>
      <c r="AW29" s="4" cm="1">
        <f t="array" ref="AW29">INDEX(Data!AS$2:AS$368,$A29)</f>
        <v>6</v>
      </c>
      <c r="AX29" s="4" cm="1">
        <f t="array" ref="AX29">INDEX(Data!AT$2:AT$368,$A29)</f>
        <v>0</v>
      </c>
      <c r="AY29" s="4" cm="1">
        <f t="array" ref="AY29">INDEX(Data!AU$2:AU$368,$A29)</f>
        <v>12</v>
      </c>
      <c r="AZ29" s="4" cm="1">
        <f t="array" ref="AZ29">INDEX(Data!AV$2:AV$368,$A29)</f>
        <v>18</v>
      </c>
      <c r="BA29" s="4" cm="1">
        <f t="array" ref="BA29">INDEX(Data!AW$2:AW$368,$A29)</f>
        <v>24</v>
      </c>
      <c r="BB29" s="4" cm="1">
        <f t="array" ref="BB29">INDEX(Data!AX$2:AX$368,$A29)</f>
        <v>0</v>
      </c>
    </row>
    <row r="30" spans="1:54" x14ac:dyDescent="0.25">
      <c r="A30">
        <v>28</v>
      </c>
      <c r="B30" s="3">
        <v>45319</v>
      </c>
      <c r="C30" s="4">
        <v>2024</v>
      </c>
      <c r="D30" s="4" t="s">
        <v>4</v>
      </c>
      <c r="E30" s="4">
        <v>28</v>
      </c>
      <c r="F30" s="4" cm="1">
        <f t="array" ref="F30">INDEX(Data!B$2:B$368,$A30)</f>
        <v>629</v>
      </c>
      <c r="G30" s="4" cm="1">
        <f t="array" ref="G30">INDEX(Data!C$2:C$368,$A30)</f>
        <v>614</v>
      </c>
      <c r="H30" s="4" cm="1">
        <f t="array" ref="H30">INDEX(Data!D$2:D$368,$A30)</f>
        <v>150</v>
      </c>
      <c r="I30" s="4" cm="1">
        <f t="array" ref="I30">INDEX(Data!E$2:E$368,$A30)</f>
        <v>360</v>
      </c>
      <c r="J30" s="4" cm="1">
        <f t="array" ref="J30">INDEX(Data!F$2:F$368,$A30)</f>
        <v>119</v>
      </c>
      <c r="K30" s="4" cm="1">
        <f t="array" ref="K30">INDEX(Data!G$2:G$368,$A30)</f>
        <v>171</v>
      </c>
      <c r="L30" s="4" cm="1">
        <f t="array" ref="L30">INDEX(Data!H$2:H$368,$A30)</f>
        <v>333</v>
      </c>
      <c r="M30" s="4" cm="1">
        <f t="array" ref="M30">INDEX(Data!I$2:I$368,$A30)</f>
        <v>110</v>
      </c>
      <c r="N30" s="4" cm="1">
        <f t="array" ref="N30">INDEX(Data!J$2:J$368,$A30)</f>
        <v>167</v>
      </c>
      <c r="O30" s="4" cm="1">
        <f t="array" ref="O30">INDEX(Data!K$2:K$368,$A30)</f>
        <v>124</v>
      </c>
      <c r="P30" s="4" cm="1">
        <f t="array" ref="P30">INDEX(Data!L$2:L$368,$A30)</f>
        <v>46</v>
      </c>
      <c r="Q30" s="4" cm="1">
        <f t="array" ref="Q30">INDEX(Data!M$2:M$368,$A30)</f>
        <v>31</v>
      </c>
      <c r="R30" s="4" cm="1">
        <f t="array" ref="R30">INDEX(Data!N$2:N$368,$A30)</f>
        <v>7</v>
      </c>
      <c r="S30" s="4" cm="1">
        <f t="array" ref="S30">INDEX(Data!O$2:O$368,$A30)</f>
        <v>95</v>
      </c>
      <c r="T30" s="4" cm="1">
        <f t="array" ref="T30">INDEX(Data!P$2:P$368,$A30)</f>
        <v>69</v>
      </c>
      <c r="U30" s="4" cm="1">
        <f t="array" ref="U30">INDEX(Data!Q$2:Q$368,$A30)</f>
        <v>16</v>
      </c>
      <c r="V30" s="4" cm="1">
        <f t="array" ref="V30">INDEX(Data!R$2:R$368,$A30)</f>
        <v>16</v>
      </c>
      <c r="W30" s="4" cm="1">
        <f t="array" ref="W30">INDEX(Data!S$2:S$368,$A30)</f>
        <v>58</v>
      </c>
      <c r="X30" s="4" cm="1">
        <f t="array" ref="X30">INDEX(Data!T$2:T$368,$A30)</f>
        <v>61</v>
      </c>
      <c r="Y30" s="4" cm="1">
        <f t="array" ref="Y30">INDEX(Data!U$2:U$368,$A30)</f>
        <v>12</v>
      </c>
      <c r="Z30" s="4" cm="1">
        <f t="array" ref="Z30">INDEX(Data!V$2:V$368,$A30)</f>
        <v>30</v>
      </c>
      <c r="AA30" s="4" cm="1">
        <f t="array" ref="AA30">INDEX(Data!W$2:W$368,$A30)</f>
        <v>12</v>
      </c>
      <c r="AB30" s="4" cm="1">
        <f t="array" ref="AB30">INDEX(Data!X$2:X$368,$A30)</f>
        <v>71</v>
      </c>
      <c r="AC30" s="4" cm="1">
        <f t="array" ref="AC30">INDEX(Data!Y$2:Y$368,$A30)</f>
        <v>36</v>
      </c>
      <c r="AD30" s="4" cm="1">
        <f t="array" ref="AD30">INDEX(Data!Z$2:Z$368,$A30)</f>
        <v>6</v>
      </c>
      <c r="AE30" s="4" cm="1">
        <f t="array" ref="AE30">INDEX(Data!AA$2:AA$368,$A30)</f>
        <v>0</v>
      </c>
      <c r="AF30" s="4" cm="1">
        <f t="array" ref="AF30">INDEX(Data!AB$2:AB$368,$A30)</f>
        <v>30</v>
      </c>
      <c r="AG30" s="4" cm="1">
        <f t="array" ref="AG30">INDEX(Data!AC$2:AC$368,$A30)</f>
        <v>0</v>
      </c>
      <c r="AH30" s="4" cm="1">
        <f t="array" ref="AH30">INDEX(Data!AD$2:AD$368,$A30)</f>
        <v>0</v>
      </c>
      <c r="AI30" s="4" cm="1">
        <f t="array" ref="AI30">INDEX(Data!AE$2:AE$368,$A30)</f>
        <v>12</v>
      </c>
      <c r="AJ30" s="4" cm="1">
        <f t="array" ref="AJ30">INDEX(Data!AF$2:AF$368,$A30)</f>
        <v>0</v>
      </c>
      <c r="AK30" s="4" cm="1">
        <f t="array" ref="AK30">INDEX(Data!AG$2:AG$368,$A30)</f>
        <v>0</v>
      </c>
      <c r="AL30" s="4" cm="1">
        <f t="array" ref="AL30">INDEX(Data!AH$2:AH$368,$A30)</f>
        <v>18</v>
      </c>
      <c r="AM30" s="4" cm="1">
        <f t="array" ref="AM30">INDEX(Data!AI$2:AI$368,$A30)</f>
        <v>55</v>
      </c>
      <c r="AN30" s="4" cm="1">
        <f t="array" ref="AN30">INDEX(Data!AJ$2:AJ$368,$A30)</f>
        <v>36</v>
      </c>
      <c r="AO30" s="4" cm="1">
        <f t="array" ref="AO30">INDEX(Data!AK$2:AK$368,$A30)</f>
        <v>30</v>
      </c>
      <c r="AP30" s="4" cm="1">
        <f t="array" ref="AP30">INDEX(Data!AL$2:AL$368,$A30)</f>
        <v>12</v>
      </c>
      <c r="AQ30" s="4" cm="1">
        <f t="array" ref="AQ30">INDEX(Data!AM$2:AM$368,$A30)</f>
        <v>6</v>
      </c>
      <c r="AR30" s="4" cm="1">
        <f t="array" ref="AR30">INDEX(Data!AN$2:AN$368,$A30)</f>
        <v>12</v>
      </c>
      <c r="AS30" s="4" cm="1">
        <f t="array" ref="AS30">INDEX(Data!AO$2:AO$368,$A30)</f>
        <v>12</v>
      </c>
      <c r="AT30" s="4" cm="1">
        <f t="array" ref="AT30">INDEX(Data!AP$2:AP$368,$A30)</f>
        <v>55</v>
      </c>
      <c r="AU30" s="4" cm="1">
        <f t="array" ref="AU30">INDEX(Data!AQ$2:AQ$368,$A30)</f>
        <v>18</v>
      </c>
      <c r="AV30" s="4" cm="1">
        <f t="array" ref="AV30">INDEX(Data!AR$2:AR$368,$A30)</f>
        <v>36</v>
      </c>
      <c r="AW30" s="4" cm="1">
        <f t="array" ref="AW30">INDEX(Data!AS$2:AS$368,$A30)</f>
        <v>12</v>
      </c>
      <c r="AX30" s="4" cm="1">
        <f t="array" ref="AX30">INDEX(Data!AT$2:AT$368,$A30)</f>
        <v>0</v>
      </c>
      <c r="AY30" s="4" cm="1">
        <f t="array" ref="AY30">INDEX(Data!AU$2:AU$368,$A30)</f>
        <v>36</v>
      </c>
      <c r="AZ30" s="4" cm="1">
        <f t="array" ref="AZ30">INDEX(Data!AV$2:AV$368,$A30)</f>
        <v>6</v>
      </c>
      <c r="BA30" s="4" cm="1">
        <f t="array" ref="BA30">INDEX(Data!AW$2:AW$368,$A30)</f>
        <v>0</v>
      </c>
      <c r="BB30" s="4" cm="1">
        <f t="array" ref="BB30">INDEX(Data!AX$2:AX$368,$A30)</f>
        <v>0</v>
      </c>
    </row>
    <row r="31" spans="1:54" x14ac:dyDescent="0.25">
      <c r="A31">
        <v>29</v>
      </c>
      <c r="B31" s="3">
        <v>45320</v>
      </c>
      <c r="C31" s="4">
        <v>2024</v>
      </c>
      <c r="D31" s="4" t="s">
        <v>4</v>
      </c>
      <c r="E31" s="4">
        <v>29</v>
      </c>
      <c r="F31" s="4" cm="1">
        <f t="array" ref="F31">INDEX(Data!B$2:B$368,$A31)</f>
        <v>605</v>
      </c>
      <c r="G31" s="4" cm="1">
        <f t="array" ref="G31">INDEX(Data!C$2:C$368,$A31)</f>
        <v>620</v>
      </c>
      <c r="H31" s="4" cm="1">
        <f t="array" ref="H31">INDEX(Data!D$2:D$368,$A31)</f>
        <v>242</v>
      </c>
      <c r="I31" s="4" cm="1">
        <f t="array" ref="I31">INDEX(Data!E$2:E$368,$A31)</f>
        <v>315</v>
      </c>
      <c r="J31" s="4" cm="1">
        <f t="array" ref="J31">INDEX(Data!F$2:F$368,$A31)</f>
        <v>48</v>
      </c>
      <c r="K31" s="4" cm="1">
        <f t="array" ref="K31">INDEX(Data!G$2:G$368,$A31)</f>
        <v>322</v>
      </c>
      <c r="L31" s="4" cm="1">
        <f t="array" ref="L31">INDEX(Data!H$2:H$368,$A31)</f>
        <v>143</v>
      </c>
      <c r="M31" s="4" cm="1">
        <f t="array" ref="M31">INDEX(Data!I$2:I$368,$A31)</f>
        <v>155</v>
      </c>
      <c r="N31" s="4" cm="1">
        <f t="array" ref="N31">INDEX(Data!J$2:J$368,$A31)</f>
        <v>162</v>
      </c>
      <c r="O31" s="4" cm="1">
        <f t="array" ref="O31">INDEX(Data!K$2:K$368,$A31)</f>
        <v>120</v>
      </c>
      <c r="P31" s="4" cm="1">
        <f t="array" ref="P31">INDEX(Data!L$2:L$368,$A31)</f>
        <v>52</v>
      </c>
      <c r="Q31" s="4" cm="1">
        <f t="array" ref="Q31">INDEX(Data!M$2:M$368,$A31)</f>
        <v>52</v>
      </c>
      <c r="R31" s="4" cm="1">
        <f t="array" ref="R31">INDEX(Data!N$2:N$368,$A31)</f>
        <v>7</v>
      </c>
      <c r="S31" s="4" cm="1">
        <f t="array" ref="S31">INDEX(Data!O$2:O$368,$A31)</f>
        <v>112</v>
      </c>
      <c r="T31" s="4" cm="1">
        <f t="array" ref="T31">INDEX(Data!P$2:P$368,$A31)</f>
        <v>41</v>
      </c>
      <c r="U31" s="4" cm="1">
        <f t="array" ref="U31">INDEX(Data!Q$2:Q$368,$A31)</f>
        <v>25</v>
      </c>
      <c r="V31" s="4" cm="1">
        <f t="array" ref="V31">INDEX(Data!R$2:R$368,$A31)</f>
        <v>34</v>
      </c>
      <c r="W31" s="4" cm="1">
        <f t="array" ref="W31">INDEX(Data!S$2:S$368,$A31)</f>
        <v>0</v>
      </c>
      <c r="X31" s="4" cm="1">
        <f t="array" ref="X31">INDEX(Data!T$2:T$368,$A31)</f>
        <v>55</v>
      </c>
      <c r="Y31" s="4" cm="1">
        <f t="array" ref="Y31">INDEX(Data!U$2:U$368,$A31)</f>
        <v>6</v>
      </c>
      <c r="Z31" s="4" cm="1">
        <f t="array" ref="Z31">INDEX(Data!V$2:V$368,$A31)</f>
        <v>24</v>
      </c>
      <c r="AA31" s="4" cm="1">
        <f t="array" ref="AA31">INDEX(Data!W$2:W$368,$A31)</f>
        <v>0</v>
      </c>
      <c r="AB31" s="4" cm="1">
        <f t="array" ref="AB31">INDEX(Data!X$2:X$368,$A31)</f>
        <v>92</v>
      </c>
      <c r="AC31" s="4" cm="1">
        <f t="array" ref="AC31">INDEX(Data!Y$2:Y$368,$A31)</f>
        <v>49</v>
      </c>
      <c r="AD31" s="4" cm="1">
        <f t="array" ref="AD31">INDEX(Data!Z$2:Z$368,$A31)</f>
        <v>18</v>
      </c>
      <c r="AE31" s="4" cm="1">
        <f t="array" ref="AE31">INDEX(Data!AA$2:AA$368,$A31)</f>
        <v>6</v>
      </c>
      <c r="AF31" s="4" cm="1">
        <f t="array" ref="AF31">INDEX(Data!AB$2:AB$368,$A31)</f>
        <v>18</v>
      </c>
      <c r="AG31" s="4" cm="1">
        <f t="array" ref="AG31">INDEX(Data!AC$2:AC$368,$A31)</f>
        <v>18</v>
      </c>
      <c r="AH31" s="4" cm="1">
        <f t="array" ref="AH31">INDEX(Data!AD$2:AD$368,$A31)</f>
        <v>0</v>
      </c>
      <c r="AI31" s="4" cm="1">
        <f t="array" ref="AI31">INDEX(Data!AE$2:AE$368,$A31)</f>
        <v>24</v>
      </c>
      <c r="AJ31" s="4" cm="1">
        <f t="array" ref="AJ31">INDEX(Data!AF$2:AF$368,$A31)</f>
        <v>18</v>
      </c>
      <c r="AK31" s="4" cm="1">
        <f t="array" ref="AK31">INDEX(Data!AG$2:AG$368,$A31)</f>
        <v>0</v>
      </c>
      <c r="AL31" s="4" cm="1">
        <f t="array" ref="AL31">INDEX(Data!AH$2:AH$368,$A31)</f>
        <v>6</v>
      </c>
      <c r="AM31" s="4" cm="1">
        <f t="array" ref="AM31">INDEX(Data!AI$2:AI$368,$A31)</f>
        <v>55</v>
      </c>
      <c r="AN31" s="4" cm="1">
        <f t="array" ref="AN31">INDEX(Data!AJ$2:AJ$368,$A31)</f>
        <v>31</v>
      </c>
      <c r="AO31" s="4" cm="1">
        <f t="array" ref="AO31">INDEX(Data!AK$2:AK$368,$A31)</f>
        <v>6</v>
      </c>
      <c r="AP31" s="4" cm="1">
        <f t="array" ref="AP31">INDEX(Data!AL$2:AL$368,$A31)</f>
        <v>18</v>
      </c>
      <c r="AQ31" s="4" cm="1">
        <f t="array" ref="AQ31">INDEX(Data!AM$2:AM$368,$A31)</f>
        <v>0</v>
      </c>
      <c r="AR31" s="4" cm="1">
        <f t="array" ref="AR31">INDEX(Data!AN$2:AN$368,$A31)</f>
        <v>6</v>
      </c>
      <c r="AS31" s="4" cm="1">
        <f t="array" ref="AS31">INDEX(Data!AO$2:AO$368,$A31)</f>
        <v>18</v>
      </c>
      <c r="AT31" s="4" cm="1">
        <f t="array" ref="AT31">INDEX(Data!AP$2:AP$368,$A31)</f>
        <v>43</v>
      </c>
      <c r="AU31" s="4" cm="1">
        <f t="array" ref="AU31">INDEX(Data!AQ$2:AQ$368,$A31)</f>
        <v>12</v>
      </c>
      <c r="AV31" s="4" cm="1">
        <f t="array" ref="AV31">INDEX(Data!AR$2:AR$368,$A31)</f>
        <v>55</v>
      </c>
      <c r="AW31" s="4" cm="1">
        <f t="array" ref="AW31">INDEX(Data!AS$2:AS$368,$A31)</f>
        <v>24</v>
      </c>
      <c r="AX31" s="4" cm="1">
        <f t="array" ref="AX31">INDEX(Data!AT$2:AT$368,$A31)</f>
        <v>0</v>
      </c>
      <c r="AY31" s="4" cm="1">
        <f t="array" ref="AY31">INDEX(Data!AU$2:AU$368,$A31)</f>
        <v>12</v>
      </c>
      <c r="AZ31" s="4" cm="1">
        <f t="array" ref="AZ31">INDEX(Data!AV$2:AV$368,$A31)</f>
        <v>6</v>
      </c>
      <c r="BA31" s="4" cm="1">
        <f t="array" ref="BA31">INDEX(Data!AW$2:AW$368,$A31)</f>
        <v>0</v>
      </c>
      <c r="BB31" s="4" cm="1">
        <f t="array" ref="BB31">INDEX(Data!AX$2:AX$368,$A31)</f>
        <v>0</v>
      </c>
    </row>
    <row r="32" spans="1:54" x14ac:dyDescent="0.25">
      <c r="A32">
        <v>30</v>
      </c>
      <c r="B32" s="3">
        <v>45321</v>
      </c>
      <c r="C32" s="4">
        <v>2024</v>
      </c>
      <c r="D32" s="4" t="s">
        <v>4</v>
      </c>
      <c r="E32" s="4">
        <v>30</v>
      </c>
      <c r="F32" s="4" cm="1">
        <f t="array" ref="F32">INDEX(Data!B$2:B$368,$A32)</f>
        <v>586</v>
      </c>
      <c r="G32" s="4" cm="1">
        <f t="array" ref="G32">INDEX(Data!C$2:C$368,$A32)</f>
        <v>634</v>
      </c>
      <c r="H32" s="4" cm="1">
        <f t="array" ref="H32">INDEX(Data!D$2:D$368,$A32)</f>
        <v>263</v>
      </c>
      <c r="I32" s="4" cm="1">
        <f t="array" ref="I32">INDEX(Data!E$2:E$368,$A32)</f>
        <v>224</v>
      </c>
      <c r="J32" s="4" cm="1">
        <f t="array" ref="J32">INDEX(Data!F$2:F$368,$A32)</f>
        <v>99</v>
      </c>
      <c r="K32" s="4" cm="1">
        <f t="array" ref="K32">INDEX(Data!G$2:G$368,$A32)</f>
        <v>164</v>
      </c>
      <c r="L32" s="4" cm="1">
        <f t="array" ref="L32">INDEX(Data!H$2:H$368,$A32)</f>
        <v>413</v>
      </c>
      <c r="M32" s="4" cm="1">
        <f t="array" ref="M32">INDEX(Data!I$2:I$368,$A32)</f>
        <v>57</v>
      </c>
      <c r="N32" s="4" cm="1">
        <f t="array" ref="N32">INDEX(Data!J$2:J$368,$A32)</f>
        <v>163</v>
      </c>
      <c r="O32" s="4" cm="1">
        <f t="array" ref="O32">INDEX(Data!K$2:K$368,$A32)</f>
        <v>61</v>
      </c>
      <c r="P32" s="4" cm="1">
        <f t="array" ref="P32">INDEX(Data!L$2:L$368,$A32)</f>
        <v>36</v>
      </c>
      <c r="Q32" s="4" cm="1">
        <f t="array" ref="Q32">INDEX(Data!M$2:M$368,$A32)</f>
        <v>36</v>
      </c>
      <c r="R32" s="4" cm="1">
        <f t="array" ref="R32">INDEX(Data!N$2:N$368,$A32)</f>
        <v>32</v>
      </c>
      <c r="S32" s="4" cm="1">
        <f t="array" ref="S32">INDEX(Data!O$2:O$368,$A32)</f>
        <v>97</v>
      </c>
      <c r="T32" s="4" cm="1">
        <f t="array" ref="T32">INDEX(Data!P$2:P$368,$A32)</f>
        <v>31</v>
      </c>
      <c r="U32" s="4" cm="1">
        <f t="array" ref="U32">INDEX(Data!Q$2:Q$368,$A32)</f>
        <v>15</v>
      </c>
      <c r="V32" s="4" cm="1">
        <f t="array" ref="V32">INDEX(Data!R$2:R$368,$A32)</f>
        <v>33</v>
      </c>
      <c r="W32" s="4" cm="1">
        <f t="array" ref="W32">INDEX(Data!S$2:S$368,$A32)</f>
        <v>82</v>
      </c>
      <c r="X32" s="4" cm="1">
        <f t="array" ref="X32">INDEX(Data!T$2:T$368,$A32)</f>
        <v>63</v>
      </c>
      <c r="Y32" s="4" cm="1">
        <f t="array" ref="Y32">INDEX(Data!U$2:U$368,$A32)</f>
        <v>6</v>
      </c>
      <c r="Z32" s="4" cm="1">
        <f t="array" ref="Z32">INDEX(Data!V$2:V$368,$A32)</f>
        <v>31</v>
      </c>
      <c r="AA32" s="4" cm="1">
        <f t="array" ref="AA32">INDEX(Data!W$2:W$368,$A32)</f>
        <v>0</v>
      </c>
      <c r="AB32" s="4" cm="1">
        <f t="array" ref="AB32">INDEX(Data!X$2:X$368,$A32)</f>
        <v>61</v>
      </c>
      <c r="AC32" s="4" cm="1">
        <f t="array" ref="AC32">INDEX(Data!Y$2:Y$368,$A32)</f>
        <v>50</v>
      </c>
      <c r="AD32" s="4" cm="1">
        <f t="array" ref="AD32">INDEX(Data!Z$2:Z$368,$A32)</f>
        <v>12</v>
      </c>
      <c r="AE32" s="4" cm="1">
        <f t="array" ref="AE32">INDEX(Data!AA$2:AA$368,$A32)</f>
        <v>0</v>
      </c>
      <c r="AF32" s="4" cm="1">
        <f t="array" ref="AF32">INDEX(Data!AB$2:AB$368,$A32)</f>
        <v>31</v>
      </c>
      <c r="AG32" s="4" cm="1">
        <f t="array" ref="AG32">INDEX(Data!AC$2:AC$368,$A32)</f>
        <v>0</v>
      </c>
      <c r="AH32" s="4" cm="1">
        <f t="array" ref="AH32">INDEX(Data!AD$2:AD$368,$A32)</f>
        <v>0</v>
      </c>
      <c r="AI32" s="4" cm="1">
        <f t="array" ref="AI32">INDEX(Data!AE$2:AE$368,$A32)</f>
        <v>31</v>
      </c>
      <c r="AJ32" s="4" cm="1">
        <f t="array" ref="AJ32">INDEX(Data!AF$2:AF$368,$A32)</f>
        <v>12</v>
      </c>
      <c r="AK32" s="4" cm="1">
        <f t="array" ref="AK32">INDEX(Data!AG$2:AG$368,$A32)</f>
        <v>6</v>
      </c>
      <c r="AL32" s="4" cm="1">
        <f t="array" ref="AL32">INDEX(Data!AH$2:AH$368,$A32)</f>
        <v>0</v>
      </c>
      <c r="AM32" s="4" cm="1">
        <f t="array" ref="AM32">INDEX(Data!AI$2:AI$368,$A32)</f>
        <v>50</v>
      </c>
      <c r="AN32" s="4" cm="1">
        <f t="array" ref="AN32">INDEX(Data!AJ$2:AJ$368,$A32)</f>
        <v>25</v>
      </c>
      <c r="AO32" s="4" cm="1">
        <f t="array" ref="AO32">INDEX(Data!AK$2:AK$368,$A32)</f>
        <v>19</v>
      </c>
      <c r="AP32" s="4" cm="1">
        <f t="array" ref="AP32">INDEX(Data!AL$2:AL$368,$A32)</f>
        <v>12</v>
      </c>
      <c r="AQ32" s="4" cm="1">
        <f t="array" ref="AQ32">INDEX(Data!AM$2:AM$368,$A32)</f>
        <v>0</v>
      </c>
      <c r="AR32" s="4" cm="1">
        <f t="array" ref="AR32">INDEX(Data!AN$2:AN$368,$A32)</f>
        <v>19</v>
      </c>
      <c r="AS32" s="4" cm="1">
        <f t="array" ref="AS32">INDEX(Data!AO$2:AO$368,$A32)</f>
        <v>25</v>
      </c>
      <c r="AT32" s="4" cm="1">
        <f t="array" ref="AT32">INDEX(Data!AP$2:AP$368,$A32)</f>
        <v>44</v>
      </c>
      <c r="AU32" s="4" cm="1">
        <f t="array" ref="AU32">INDEX(Data!AQ$2:AQ$368,$A32)</f>
        <v>6</v>
      </c>
      <c r="AV32" s="4" cm="1">
        <f t="array" ref="AV32">INDEX(Data!AR$2:AR$368,$A32)</f>
        <v>38</v>
      </c>
      <c r="AW32" s="4" cm="1">
        <f t="array" ref="AW32">INDEX(Data!AS$2:AS$368,$A32)</f>
        <v>31</v>
      </c>
      <c r="AX32" s="4" cm="1">
        <f t="array" ref="AX32">INDEX(Data!AT$2:AT$368,$A32)</f>
        <v>6</v>
      </c>
      <c r="AY32" s="4" cm="1">
        <f t="array" ref="AY32">INDEX(Data!AU$2:AU$368,$A32)</f>
        <v>31</v>
      </c>
      <c r="AZ32" s="4" cm="1">
        <f t="array" ref="AZ32">INDEX(Data!AV$2:AV$368,$A32)</f>
        <v>0</v>
      </c>
      <c r="BA32" s="4" cm="1">
        <f t="array" ref="BA32">INDEX(Data!AW$2:AW$368,$A32)</f>
        <v>25</v>
      </c>
      <c r="BB32" s="4" cm="1">
        <f t="array" ref="BB32">INDEX(Data!AX$2:AX$368,$A32)</f>
        <v>0</v>
      </c>
    </row>
    <row r="33" spans="1:54" x14ac:dyDescent="0.25">
      <c r="A33">
        <v>31</v>
      </c>
      <c r="B33" s="3">
        <v>45322</v>
      </c>
      <c r="C33" s="4">
        <v>2024</v>
      </c>
      <c r="D33" s="4" t="s">
        <v>4</v>
      </c>
      <c r="E33" s="4">
        <v>31</v>
      </c>
      <c r="F33" s="4" cm="1">
        <f t="array" ref="F33">INDEX(Data!B$2:B$368,$A33)</f>
        <v>578</v>
      </c>
      <c r="G33" s="4" cm="1">
        <f t="array" ref="G33">INDEX(Data!C$2:C$368,$A33)</f>
        <v>654</v>
      </c>
      <c r="H33" s="4" cm="1">
        <f t="array" ref="H33">INDEX(Data!D$2:D$368,$A33)</f>
        <v>306</v>
      </c>
      <c r="I33" s="4" cm="1">
        <f t="array" ref="I33">INDEX(Data!E$2:E$368,$A33)</f>
        <v>128</v>
      </c>
      <c r="J33" s="4" cm="1">
        <f t="array" ref="J33">INDEX(Data!F$2:F$368,$A33)</f>
        <v>144</v>
      </c>
      <c r="K33" s="4" cm="1">
        <f t="array" ref="K33">INDEX(Data!G$2:G$368,$A33)</f>
        <v>248</v>
      </c>
      <c r="L33" s="4" cm="1">
        <f t="array" ref="L33">INDEX(Data!H$2:H$368,$A33)</f>
        <v>302</v>
      </c>
      <c r="M33" s="4" cm="1">
        <f t="array" ref="M33">INDEX(Data!I$2:I$368,$A33)</f>
        <v>104</v>
      </c>
      <c r="N33" s="4" cm="1">
        <f t="array" ref="N33">INDEX(Data!J$2:J$368,$A33)</f>
        <v>154</v>
      </c>
      <c r="O33" s="4" cm="1">
        <f t="array" ref="O33">INDEX(Data!K$2:K$368,$A33)</f>
        <v>75</v>
      </c>
      <c r="P33" s="4" cm="1">
        <f t="array" ref="P33">INDEX(Data!L$2:L$368,$A33)</f>
        <v>35</v>
      </c>
      <c r="Q33" s="4" cm="1">
        <f t="array" ref="Q33">INDEX(Data!M$2:M$368,$A33)</f>
        <v>53</v>
      </c>
      <c r="R33" s="4" cm="1">
        <f t="array" ref="R33">INDEX(Data!N$2:N$368,$A33)</f>
        <v>10</v>
      </c>
      <c r="S33" s="4" cm="1">
        <f t="array" ref="S33">INDEX(Data!O$2:O$368,$A33)</f>
        <v>92</v>
      </c>
      <c r="T33" s="4" cm="1">
        <f t="array" ref="T33">INDEX(Data!P$2:P$368,$A33)</f>
        <v>10</v>
      </c>
      <c r="U33" s="4" cm="1">
        <f t="array" ref="U33">INDEX(Data!Q$2:Q$368,$A33)</f>
        <v>30</v>
      </c>
      <c r="V33" s="4" cm="1">
        <f t="array" ref="V33">INDEX(Data!R$2:R$368,$A33)</f>
        <v>19</v>
      </c>
      <c r="W33" s="4" cm="1">
        <f t="array" ref="W33">INDEX(Data!S$2:S$368,$A33)</f>
        <v>100</v>
      </c>
      <c r="X33" s="4" cm="1">
        <f t="array" ref="X33">INDEX(Data!T$2:T$368,$A33)</f>
        <v>52</v>
      </c>
      <c r="Y33" s="4" cm="1">
        <f t="array" ref="Y33">INDEX(Data!U$2:U$368,$A33)</f>
        <v>0</v>
      </c>
      <c r="Z33" s="4" cm="1">
        <f t="array" ref="Z33">INDEX(Data!V$2:V$368,$A33)</f>
        <v>19</v>
      </c>
      <c r="AA33" s="4" cm="1">
        <f t="array" ref="AA33">INDEX(Data!W$2:W$368,$A33)</f>
        <v>19</v>
      </c>
      <c r="AB33" s="4" cm="1">
        <f t="array" ref="AB33">INDEX(Data!X$2:X$368,$A33)</f>
        <v>85</v>
      </c>
      <c r="AC33" s="4" cm="1">
        <f t="array" ref="AC33">INDEX(Data!Y$2:Y$368,$A33)</f>
        <v>39</v>
      </c>
      <c r="AD33" s="4" cm="1">
        <f t="array" ref="AD33">INDEX(Data!Z$2:Z$368,$A33)</f>
        <v>13</v>
      </c>
      <c r="AE33" s="4" cm="1">
        <f t="array" ref="AE33">INDEX(Data!AA$2:AA$368,$A33)</f>
        <v>6</v>
      </c>
      <c r="AF33" s="4" cm="1">
        <f t="array" ref="AF33">INDEX(Data!AB$2:AB$368,$A33)</f>
        <v>19</v>
      </c>
      <c r="AG33" s="4" cm="1">
        <f t="array" ref="AG33">INDEX(Data!AC$2:AC$368,$A33)</f>
        <v>6</v>
      </c>
      <c r="AH33" s="4" cm="1">
        <f t="array" ref="AH33">INDEX(Data!AD$2:AD$368,$A33)</f>
        <v>6</v>
      </c>
      <c r="AI33" s="4" cm="1">
        <f t="array" ref="AI33">INDEX(Data!AE$2:AE$368,$A33)</f>
        <v>32</v>
      </c>
      <c r="AJ33" s="4" cm="1">
        <f t="array" ref="AJ33">INDEX(Data!AF$2:AF$368,$A33)</f>
        <v>13</v>
      </c>
      <c r="AK33" s="4" cm="1">
        <f t="array" ref="AK33">INDEX(Data!AG$2:AG$368,$A33)</f>
        <v>6</v>
      </c>
      <c r="AL33" s="4" cm="1">
        <f t="array" ref="AL33">INDEX(Data!AH$2:AH$368,$A33)</f>
        <v>19</v>
      </c>
      <c r="AM33" s="4" cm="1">
        <f t="array" ref="AM33">INDEX(Data!AI$2:AI$368,$A33)</f>
        <v>45</v>
      </c>
      <c r="AN33" s="4" cm="1">
        <f t="array" ref="AN33">INDEX(Data!AJ$2:AJ$368,$A33)</f>
        <v>6</v>
      </c>
      <c r="AO33" s="4" cm="1">
        <f t="array" ref="AO33">INDEX(Data!AK$2:AK$368,$A33)</f>
        <v>13</v>
      </c>
      <c r="AP33" s="4" cm="1">
        <f t="array" ref="AP33">INDEX(Data!AL$2:AL$368,$A33)</f>
        <v>19</v>
      </c>
      <c r="AQ33" s="4" cm="1">
        <f t="array" ref="AQ33">INDEX(Data!AM$2:AM$368,$A33)</f>
        <v>0</v>
      </c>
      <c r="AR33" s="4" cm="1">
        <f t="array" ref="AR33">INDEX(Data!AN$2:AN$368,$A33)</f>
        <v>26</v>
      </c>
      <c r="AS33" s="4" cm="1">
        <f t="array" ref="AS33">INDEX(Data!AO$2:AO$368,$A33)</f>
        <v>26</v>
      </c>
      <c r="AT33" s="4" cm="1">
        <f t="array" ref="AT33">INDEX(Data!AP$2:AP$368,$A33)</f>
        <v>45</v>
      </c>
      <c r="AU33" s="4" cm="1">
        <f t="array" ref="AU33">INDEX(Data!AQ$2:AQ$368,$A33)</f>
        <v>6</v>
      </c>
      <c r="AV33" s="4" cm="1">
        <f t="array" ref="AV33">INDEX(Data!AR$2:AR$368,$A33)</f>
        <v>58</v>
      </c>
      <c r="AW33" s="4" cm="1">
        <f t="array" ref="AW33">INDEX(Data!AS$2:AS$368,$A33)</f>
        <v>6</v>
      </c>
      <c r="AX33" s="4" cm="1">
        <f t="array" ref="AX33">INDEX(Data!AT$2:AT$368,$A33)</f>
        <v>6</v>
      </c>
      <c r="AY33" s="4" cm="1">
        <f t="array" ref="AY33">INDEX(Data!AU$2:AU$368,$A33)</f>
        <v>26</v>
      </c>
      <c r="AZ33" s="4" cm="1">
        <f t="array" ref="AZ33">INDEX(Data!AV$2:AV$368,$A33)</f>
        <v>13</v>
      </c>
      <c r="BA33" s="4" cm="1">
        <f t="array" ref="BA33">INDEX(Data!AW$2:AW$368,$A33)</f>
        <v>6</v>
      </c>
      <c r="BB33" s="4" cm="1">
        <f t="array" ref="BB33">INDEX(Data!AX$2:AX$368,$A33)</f>
        <v>19</v>
      </c>
    </row>
    <row r="34" spans="1:54" x14ac:dyDescent="0.25">
      <c r="A34">
        <v>367</v>
      </c>
      <c r="B34" s="3"/>
      <c r="C34" s="4">
        <v>2024</v>
      </c>
      <c r="D34" s="4" t="s">
        <v>5</v>
      </c>
      <c r="E34" s="4">
        <v>0.01</v>
      </c>
      <c r="F34" s="4" cm="1">
        <f t="array" ref="F34">INDEX(Data!B$2:B$368,$A34)</f>
        <v>0</v>
      </c>
      <c r="G34" s="4" cm="1">
        <f t="array" ref="G34">INDEX(Data!C$2:C$368,$A34)</f>
        <v>0</v>
      </c>
      <c r="H34" s="4" cm="1">
        <f t="array" ref="H34">INDEX(Data!D$2:D$368,$A34)</f>
        <v>0</v>
      </c>
      <c r="I34" s="4" cm="1">
        <f t="array" ref="I34">INDEX(Data!E$2:E$368,$A34)</f>
        <v>0</v>
      </c>
      <c r="J34" s="4" cm="1">
        <f t="array" ref="J34">INDEX(Data!F$2:F$368,$A34)</f>
        <v>0</v>
      </c>
      <c r="K34" s="4" cm="1">
        <f t="array" ref="K34">INDEX(Data!G$2:G$368,$A34)</f>
        <v>0</v>
      </c>
      <c r="L34" s="4" cm="1">
        <f t="array" ref="L34">INDEX(Data!H$2:H$368,$A34)</f>
        <v>0</v>
      </c>
      <c r="M34" s="4" cm="1">
        <f t="array" ref="M34">INDEX(Data!I$2:I$368,$A34)</f>
        <v>0</v>
      </c>
      <c r="N34" s="4" cm="1">
        <f t="array" ref="N34">INDEX(Data!J$2:J$368,$A34)</f>
        <v>0</v>
      </c>
      <c r="O34" s="4" cm="1">
        <f t="array" ref="O34">INDEX(Data!K$2:K$368,$A34)</f>
        <v>0</v>
      </c>
      <c r="P34" s="4" cm="1">
        <f t="array" ref="P34">INDEX(Data!L$2:L$368,$A34)</f>
        <v>0</v>
      </c>
      <c r="Q34" s="4" cm="1">
        <f t="array" ref="Q34">INDEX(Data!M$2:M$368,$A34)</f>
        <v>0</v>
      </c>
      <c r="R34" s="4" cm="1">
        <f t="array" ref="R34">INDEX(Data!N$2:N$368,$A34)</f>
        <v>0</v>
      </c>
      <c r="S34" s="4" cm="1">
        <f t="array" ref="S34">INDEX(Data!O$2:O$368,$A34)</f>
        <v>0</v>
      </c>
      <c r="T34" s="4" cm="1">
        <f t="array" ref="T34">INDEX(Data!P$2:P$368,$A34)</f>
        <v>0</v>
      </c>
      <c r="U34" s="4" cm="1">
        <f t="array" ref="U34">INDEX(Data!Q$2:Q$368,$A34)</f>
        <v>0</v>
      </c>
      <c r="V34" s="4" cm="1">
        <f t="array" ref="V34">INDEX(Data!R$2:R$368,$A34)</f>
        <v>0</v>
      </c>
      <c r="W34" s="4" cm="1">
        <f t="array" ref="W34">INDEX(Data!S$2:S$368,$A34)</f>
        <v>0</v>
      </c>
      <c r="X34" s="4" cm="1">
        <f t="array" ref="X34">INDEX(Data!T$2:T$368,$A34)</f>
        <v>0</v>
      </c>
      <c r="Y34" s="4" cm="1">
        <f t="array" ref="Y34">INDEX(Data!U$2:U$368,$A34)</f>
        <v>0</v>
      </c>
      <c r="Z34" s="4" cm="1">
        <f t="array" ref="Z34">INDEX(Data!V$2:V$368,$A34)</f>
        <v>0</v>
      </c>
      <c r="AA34" s="4" cm="1">
        <f t="array" ref="AA34">INDEX(Data!W$2:W$368,$A34)</f>
        <v>0</v>
      </c>
      <c r="AB34" s="4" cm="1">
        <f t="array" ref="AB34">INDEX(Data!X$2:X$368,$A34)</f>
        <v>0</v>
      </c>
      <c r="AC34" s="4" cm="1">
        <f t="array" ref="AC34">INDEX(Data!Y$2:Y$368,$A34)</f>
        <v>0</v>
      </c>
      <c r="AD34" s="4" cm="1">
        <f t="array" ref="AD34">INDEX(Data!Z$2:Z$368,$A34)</f>
        <v>0</v>
      </c>
      <c r="AE34" s="4" cm="1">
        <f t="array" ref="AE34">INDEX(Data!AA$2:AA$368,$A34)</f>
        <v>0</v>
      </c>
      <c r="AF34" s="4" cm="1">
        <f t="array" ref="AF34">INDEX(Data!AB$2:AB$368,$A34)</f>
        <v>0</v>
      </c>
      <c r="AG34" s="4" cm="1">
        <f t="array" ref="AG34">INDEX(Data!AC$2:AC$368,$A34)</f>
        <v>0</v>
      </c>
      <c r="AH34" s="4" cm="1">
        <f t="array" ref="AH34">INDEX(Data!AD$2:AD$368,$A34)</f>
        <v>0</v>
      </c>
      <c r="AI34" s="4" cm="1">
        <f t="array" ref="AI34">INDEX(Data!AE$2:AE$368,$A34)</f>
        <v>0</v>
      </c>
      <c r="AJ34" s="4" cm="1">
        <f t="array" ref="AJ34">INDEX(Data!AF$2:AF$368,$A34)</f>
        <v>0</v>
      </c>
      <c r="AK34" s="4" cm="1">
        <f t="array" ref="AK34">INDEX(Data!AG$2:AG$368,$A34)</f>
        <v>0</v>
      </c>
      <c r="AL34" s="4" cm="1">
        <f t="array" ref="AL34">INDEX(Data!AH$2:AH$368,$A34)</f>
        <v>0</v>
      </c>
      <c r="AM34" s="4" cm="1">
        <f t="array" ref="AM34">INDEX(Data!AI$2:AI$368,$A34)</f>
        <v>0</v>
      </c>
      <c r="AN34" s="4" cm="1">
        <f t="array" ref="AN34">INDEX(Data!AJ$2:AJ$368,$A34)</f>
        <v>0</v>
      </c>
      <c r="AO34" s="4" cm="1">
        <f t="array" ref="AO34">INDEX(Data!AK$2:AK$368,$A34)</f>
        <v>0</v>
      </c>
      <c r="AP34" s="4" cm="1">
        <f t="array" ref="AP34">INDEX(Data!AL$2:AL$368,$A34)</f>
        <v>0</v>
      </c>
      <c r="AQ34" s="4" cm="1">
        <f t="array" ref="AQ34">INDEX(Data!AM$2:AM$368,$A34)</f>
        <v>0</v>
      </c>
      <c r="AR34" s="4" cm="1">
        <f t="array" ref="AR34">INDEX(Data!AN$2:AN$368,$A34)</f>
        <v>0</v>
      </c>
      <c r="AS34" s="4" cm="1">
        <f t="array" ref="AS34">INDEX(Data!AO$2:AO$368,$A34)</f>
        <v>0</v>
      </c>
      <c r="AT34" s="4" cm="1">
        <f t="array" ref="AT34">INDEX(Data!AP$2:AP$368,$A34)</f>
        <v>0</v>
      </c>
      <c r="AU34" s="4" cm="1">
        <f t="array" ref="AU34">INDEX(Data!AQ$2:AQ$368,$A34)</f>
        <v>0</v>
      </c>
      <c r="AV34" s="4" cm="1">
        <f t="array" ref="AV34">INDEX(Data!AR$2:AR$368,$A34)</f>
        <v>0</v>
      </c>
      <c r="AW34" s="4" cm="1">
        <f t="array" ref="AW34">INDEX(Data!AS$2:AS$368,$A34)</f>
        <v>0</v>
      </c>
      <c r="AX34" s="4" cm="1">
        <f t="array" ref="AX34">INDEX(Data!AT$2:AT$368,$A34)</f>
        <v>0</v>
      </c>
      <c r="AY34" s="4" cm="1">
        <f t="array" ref="AY34">INDEX(Data!AU$2:AU$368,$A34)</f>
        <v>0</v>
      </c>
      <c r="AZ34" s="4" cm="1">
        <f t="array" ref="AZ34">INDEX(Data!AV$2:AV$368,$A34)</f>
        <v>0</v>
      </c>
      <c r="BA34" s="4" cm="1">
        <f t="array" ref="BA34">INDEX(Data!AW$2:AW$368,$A34)</f>
        <v>0</v>
      </c>
      <c r="BB34" s="4" cm="1">
        <f t="array" ref="BB34">INDEX(Data!AX$2:AX$368,$A34)</f>
        <v>0</v>
      </c>
    </row>
    <row r="35" spans="1:54" x14ac:dyDescent="0.25">
      <c r="A35">
        <v>367</v>
      </c>
      <c r="B35" s="3"/>
      <c r="C35" s="4">
        <v>2024</v>
      </c>
      <c r="D35" s="4" t="s">
        <v>5</v>
      </c>
      <c r="E35" s="4">
        <v>0.02</v>
      </c>
      <c r="F35" s="4" cm="1">
        <f t="array" ref="F35">INDEX(Data!B$2:B$368,$A35)</f>
        <v>0</v>
      </c>
      <c r="G35" s="4" cm="1">
        <f t="array" ref="G35">INDEX(Data!C$2:C$368,$A35)</f>
        <v>0</v>
      </c>
      <c r="H35" s="4" cm="1">
        <f t="array" ref="H35">INDEX(Data!D$2:D$368,$A35)</f>
        <v>0</v>
      </c>
      <c r="I35" s="4" cm="1">
        <f t="array" ref="I35">INDEX(Data!E$2:E$368,$A35)</f>
        <v>0</v>
      </c>
      <c r="J35" s="4" cm="1">
        <f t="array" ref="J35">INDEX(Data!F$2:F$368,$A35)</f>
        <v>0</v>
      </c>
      <c r="K35" s="4" cm="1">
        <f t="array" ref="K35">INDEX(Data!G$2:G$368,$A35)</f>
        <v>0</v>
      </c>
      <c r="L35" s="4" cm="1">
        <f t="array" ref="L35">INDEX(Data!H$2:H$368,$A35)</f>
        <v>0</v>
      </c>
      <c r="M35" s="4" cm="1">
        <f t="array" ref="M35">INDEX(Data!I$2:I$368,$A35)</f>
        <v>0</v>
      </c>
      <c r="N35" s="4" cm="1">
        <f t="array" ref="N35">INDEX(Data!J$2:J$368,$A35)</f>
        <v>0</v>
      </c>
      <c r="O35" s="4" cm="1">
        <f t="array" ref="O35">INDEX(Data!K$2:K$368,$A35)</f>
        <v>0</v>
      </c>
      <c r="P35" s="4" cm="1">
        <f t="array" ref="P35">INDEX(Data!L$2:L$368,$A35)</f>
        <v>0</v>
      </c>
      <c r="Q35" s="4" cm="1">
        <f t="array" ref="Q35">INDEX(Data!M$2:M$368,$A35)</f>
        <v>0</v>
      </c>
      <c r="R35" s="4" cm="1">
        <f t="array" ref="R35">INDEX(Data!N$2:N$368,$A35)</f>
        <v>0</v>
      </c>
      <c r="S35" s="4" cm="1">
        <f t="array" ref="S35">INDEX(Data!O$2:O$368,$A35)</f>
        <v>0</v>
      </c>
      <c r="T35" s="4" cm="1">
        <f t="array" ref="T35">INDEX(Data!P$2:P$368,$A35)</f>
        <v>0</v>
      </c>
      <c r="U35" s="4" cm="1">
        <f t="array" ref="U35">INDEX(Data!Q$2:Q$368,$A35)</f>
        <v>0</v>
      </c>
      <c r="V35" s="4" cm="1">
        <f t="array" ref="V35">INDEX(Data!R$2:R$368,$A35)</f>
        <v>0</v>
      </c>
      <c r="W35" s="4" cm="1">
        <f t="array" ref="W35">INDEX(Data!S$2:S$368,$A35)</f>
        <v>0</v>
      </c>
      <c r="X35" s="4" cm="1">
        <f t="array" ref="X35">INDEX(Data!T$2:T$368,$A35)</f>
        <v>0</v>
      </c>
      <c r="Y35" s="4" cm="1">
        <f t="array" ref="Y35">INDEX(Data!U$2:U$368,$A35)</f>
        <v>0</v>
      </c>
      <c r="Z35" s="4" cm="1">
        <f t="array" ref="Z35">INDEX(Data!V$2:V$368,$A35)</f>
        <v>0</v>
      </c>
      <c r="AA35" s="4" cm="1">
        <f t="array" ref="AA35">INDEX(Data!W$2:W$368,$A35)</f>
        <v>0</v>
      </c>
      <c r="AB35" s="4" cm="1">
        <f t="array" ref="AB35">INDEX(Data!X$2:X$368,$A35)</f>
        <v>0</v>
      </c>
      <c r="AC35" s="4" cm="1">
        <f t="array" ref="AC35">INDEX(Data!Y$2:Y$368,$A35)</f>
        <v>0</v>
      </c>
      <c r="AD35" s="4" cm="1">
        <f t="array" ref="AD35">INDEX(Data!Z$2:Z$368,$A35)</f>
        <v>0</v>
      </c>
      <c r="AE35" s="4" cm="1">
        <f t="array" ref="AE35">INDEX(Data!AA$2:AA$368,$A35)</f>
        <v>0</v>
      </c>
      <c r="AF35" s="4" cm="1">
        <f t="array" ref="AF35">INDEX(Data!AB$2:AB$368,$A35)</f>
        <v>0</v>
      </c>
      <c r="AG35" s="4" cm="1">
        <f t="array" ref="AG35">INDEX(Data!AC$2:AC$368,$A35)</f>
        <v>0</v>
      </c>
      <c r="AH35" s="4" cm="1">
        <f t="array" ref="AH35">INDEX(Data!AD$2:AD$368,$A35)</f>
        <v>0</v>
      </c>
      <c r="AI35" s="4" cm="1">
        <f t="array" ref="AI35">INDEX(Data!AE$2:AE$368,$A35)</f>
        <v>0</v>
      </c>
      <c r="AJ35" s="4" cm="1">
        <f t="array" ref="AJ35">INDEX(Data!AF$2:AF$368,$A35)</f>
        <v>0</v>
      </c>
      <c r="AK35" s="4" cm="1">
        <f t="array" ref="AK35">INDEX(Data!AG$2:AG$368,$A35)</f>
        <v>0</v>
      </c>
      <c r="AL35" s="4" cm="1">
        <f t="array" ref="AL35">INDEX(Data!AH$2:AH$368,$A35)</f>
        <v>0</v>
      </c>
      <c r="AM35" s="4" cm="1">
        <f t="array" ref="AM35">INDEX(Data!AI$2:AI$368,$A35)</f>
        <v>0</v>
      </c>
      <c r="AN35" s="4" cm="1">
        <f t="array" ref="AN35">INDEX(Data!AJ$2:AJ$368,$A35)</f>
        <v>0</v>
      </c>
      <c r="AO35" s="4" cm="1">
        <f t="array" ref="AO35">INDEX(Data!AK$2:AK$368,$A35)</f>
        <v>0</v>
      </c>
      <c r="AP35" s="4" cm="1">
        <f t="array" ref="AP35">INDEX(Data!AL$2:AL$368,$A35)</f>
        <v>0</v>
      </c>
      <c r="AQ35" s="4" cm="1">
        <f t="array" ref="AQ35">INDEX(Data!AM$2:AM$368,$A35)</f>
        <v>0</v>
      </c>
      <c r="AR35" s="4" cm="1">
        <f t="array" ref="AR35">INDEX(Data!AN$2:AN$368,$A35)</f>
        <v>0</v>
      </c>
      <c r="AS35" s="4" cm="1">
        <f t="array" ref="AS35">INDEX(Data!AO$2:AO$368,$A35)</f>
        <v>0</v>
      </c>
      <c r="AT35" s="4" cm="1">
        <f t="array" ref="AT35">INDEX(Data!AP$2:AP$368,$A35)</f>
        <v>0</v>
      </c>
      <c r="AU35" s="4" cm="1">
        <f t="array" ref="AU35">INDEX(Data!AQ$2:AQ$368,$A35)</f>
        <v>0</v>
      </c>
      <c r="AV35" s="4" cm="1">
        <f t="array" ref="AV35">INDEX(Data!AR$2:AR$368,$A35)</f>
        <v>0</v>
      </c>
      <c r="AW35" s="4" cm="1">
        <f t="array" ref="AW35">INDEX(Data!AS$2:AS$368,$A35)</f>
        <v>0</v>
      </c>
      <c r="AX35" s="4" cm="1">
        <f t="array" ref="AX35">INDEX(Data!AT$2:AT$368,$A35)</f>
        <v>0</v>
      </c>
      <c r="AY35" s="4" cm="1">
        <f t="array" ref="AY35">INDEX(Data!AU$2:AU$368,$A35)</f>
        <v>0</v>
      </c>
      <c r="AZ35" s="4" cm="1">
        <f t="array" ref="AZ35">INDEX(Data!AV$2:AV$368,$A35)</f>
        <v>0</v>
      </c>
      <c r="BA35" s="4" cm="1">
        <f t="array" ref="BA35">INDEX(Data!AW$2:AW$368,$A35)</f>
        <v>0</v>
      </c>
      <c r="BB35" s="4" cm="1">
        <f t="array" ref="BB35">INDEX(Data!AX$2:AX$368,$A35)</f>
        <v>0</v>
      </c>
    </row>
    <row r="36" spans="1:54" x14ac:dyDescent="0.25">
      <c r="A36">
        <v>367</v>
      </c>
      <c r="B36" s="3"/>
      <c r="C36" s="4">
        <v>2024</v>
      </c>
      <c r="D36" s="4" t="s">
        <v>5</v>
      </c>
      <c r="E36" s="4">
        <v>0.03</v>
      </c>
      <c r="F36" s="4" cm="1">
        <f t="array" ref="F36">INDEX(Data!B$2:B$368,$A36)</f>
        <v>0</v>
      </c>
      <c r="G36" s="4" cm="1">
        <f t="array" ref="G36">INDEX(Data!C$2:C$368,$A36)</f>
        <v>0</v>
      </c>
      <c r="H36" s="4" cm="1">
        <f t="array" ref="H36">INDEX(Data!D$2:D$368,$A36)</f>
        <v>0</v>
      </c>
      <c r="I36" s="4" cm="1">
        <f t="array" ref="I36">INDEX(Data!E$2:E$368,$A36)</f>
        <v>0</v>
      </c>
      <c r="J36" s="4" cm="1">
        <f t="array" ref="J36">INDEX(Data!F$2:F$368,$A36)</f>
        <v>0</v>
      </c>
      <c r="K36" s="4" cm="1">
        <f t="array" ref="K36">INDEX(Data!G$2:G$368,$A36)</f>
        <v>0</v>
      </c>
      <c r="L36" s="4" cm="1">
        <f t="array" ref="L36">INDEX(Data!H$2:H$368,$A36)</f>
        <v>0</v>
      </c>
      <c r="M36" s="4" cm="1">
        <f t="array" ref="M36">INDEX(Data!I$2:I$368,$A36)</f>
        <v>0</v>
      </c>
      <c r="N36" s="4" cm="1">
        <f t="array" ref="N36">INDEX(Data!J$2:J$368,$A36)</f>
        <v>0</v>
      </c>
      <c r="O36" s="4" cm="1">
        <f t="array" ref="O36">INDEX(Data!K$2:K$368,$A36)</f>
        <v>0</v>
      </c>
      <c r="P36" s="4" cm="1">
        <f t="array" ref="P36">INDEX(Data!L$2:L$368,$A36)</f>
        <v>0</v>
      </c>
      <c r="Q36" s="4" cm="1">
        <f t="array" ref="Q36">INDEX(Data!M$2:M$368,$A36)</f>
        <v>0</v>
      </c>
      <c r="R36" s="4" cm="1">
        <f t="array" ref="R36">INDEX(Data!N$2:N$368,$A36)</f>
        <v>0</v>
      </c>
      <c r="S36" s="4" cm="1">
        <f t="array" ref="S36">INDEX(Data!O$2:O$368,$A36)</f>
        <v>0</v>
      </c>
      <c r="T36" s="4" cm="1">
        <f t="array" ref="T36">INDEX(Data!P$2:P$368,$A36)</f>
        <v>0</v>
      </c>
      <c r="U36" s="4" cm="1">
        <f t="array" ref="U36">INDEX(Data!Q$2:Q$368,$A36)</f>
        <v>0</v>
      </c>
      <c r="V36" s="4" cm="1">
        <f t="array" ref="V36">INDEX(Data!R$2:R$368,$A36)</f>
        <v>0</v>
      </c>
      <c r="W36" s="4" cm="1">
        <f t="array" ref="W36">INDEX(Data!S$2:S$368,$A36)</f>
        <v>0</v>
      </c>
      <c r="X36" s="4" cm="1">
        <f t="array" ref="X36">INDEX(Data!T$2:T$368,$A36)</f>
        <v>0</v>
      </c>
      <c r="Y36" s="4" cm="1">
        <f t="array" ref="Y36">INDEX(Data!U$2:U$368,$A36)</f>
        <v>0</v>
      </c>
      <c r="Z36" s="4" cm="1">
        <f t="array" ref="Z36">INDEX(Data!V$2:V$368,$A36)</f>
        <v>0</v>
      </c>
      <c r="AA36" s="4" cm="1">
        <f t="array" ref="AA36">INDEX(Data!W$2:W$368,$A36)</f>
        <v>0</v>
      </c>
      <c r="AB36" s="4" cm="1">
        <f t="array" ref="AB36">INDEX(Data!X$2:X$368,$A36)</f>
        <v>0</v>
      </c>
      <c r="AC36" s="4" cm="1">
        <f t="array" ref="AC36">INDEX(Data!Y$2:Y$368,$A36)</f>
        <v>0</v>
      </c>
      <c r="AD36" s="4" cm="1">
        <f t="array" ref="AD36">INDEX(Data!Z$2:Z$368,$A36)</f>
        <v>0</v>
      </c>
      <c r="AE36" s="4" cm="1">
        <f t="array" ref="AE36">INDEX(Data!AA$2:AA$368,$A36)</f>
        <v>0</v>
      </c>
      <c r="AF36" s="4" cm="1">
        <f t="array" ref="AF36">INDEX(Data!AB$2:AB$368,$A36)</f>
        <v>0</v>
      </c>
      <c r="AG36" s="4" cm="1">
        <f t="array" ref="AG36">INDEX(Data!AC$2:AC$368,$A36)</f>
        <v>0</v>
      </c>
      <c r="AH36" s="4" cm="1">
        <f t="array" ref="AH36">INDEX(Data!AD$2:AD$368,$A36)</f>
        <v>0</v>
      </c>
      <c r="AI36" s="4" cm="1">
        <f t="array" ref="AI36">INDEX(Data!AE$2:AE$368,$A36)</f>
        <v>0</v>
      </c>
      <c r="AJ36" s="4" cm="1">
        <f t="array" ref="AJ36">INDEX(Data!AF$2:AF$368,$A36)</f>
        <v>0</v>
      </c>
      <c r="AK36" s="4" cm="1">
        <f t="array" ref="AK36">INDEX(Data!AG$2:AG$368,$A36)</f>
        <v>0</v>
      </c>
      <c r="AL36" s="4" cm="1">
        <f t="array" ref="AL36">INDEX(Data!AH$2:AH$368,$A36)</f>
        <v>0</v>
      </c>
      <c r="AM36" s="4" cm="1">
        <f t="array" ref="AM36">INDEX(Data!AI$2:AI$368,$A36)</f>
        <v>0</v>
      </c>
      <c r="AN36" s="4" cm="1">
        <f t="array" ref="AN36">INDEX(Data!AJ$2:AJ$368,$A36)</f>
        <v>0</v>
      </c>
      <c r="AO36" s="4" cm="1">
        <f t="array" ref="AO36">INDEX(Data!AK$2:AK$368,$A36)</f>
        <v>0</v>
      </c>
      <c r="AP36" s="4" cm="1">
        <f t="array" ref="AP36">INDEX(Data!AL$2:AL$368,$A36)</f>
        <v>0</v>
      </c>
      <c r="AQ36" s="4" cm="1">
        <f t="array" ref="AQ36">INDEX(Data!AM$2:AM$368,$A36)</f>
        <v>0</v>
      </c>
      <c r="AR36" s="4" cm="1">
        <f t="array" ref="AR36">INDEX(Data!AN$2:AN$368,$A36)</f>
        <v>0</v>
      </c>
      <c r="AS36" s="4" cm="1">
        <f t="array" ref="AS36">INDEX(Data!AO$2:AO$368,$A36)</f>
        <v>0</v>
      </c>
      <c r="AT36" s="4" cm="1">
        <f t="array" ref="AT36">INDEX(Data!AP$2:AP$368,$A36)</f>
        <v>0</v>
      </c>
      <c r="AU36" s="4" cm="1">
        <f t="array" ref="AU36">INDEX(Data!AQ$2:AQ$368,$A36)</f>
        <v>0</v>
      </c>
      <c r="AV36" s="4" cm="1">
        <f t="array" ref="AV36">INDEX(Data!AR$2:AR$368,$A36)</f>
        <v>0</v>
      </c>
      <c r="AW36" s="4" cm="1">
        <f t="array" ref="AW36">INDEX(Data!AS$2:AS$368,$A36)</f>
        <v>0</v>
      </c>
      <c r="AX36" s="4" cm="1">
        <f t="array" ref="AX36">INDEX(Data!AT$2:AT$368,$A36)</f>
        <v>0</v>
      </c>
      <c r="AY36" s="4" cm="1">
        <f t="array" ref="AY36">INDEX(Data!AU$2:AU$368,$A36)</f>
        <v>0</v>
      </c>
      <c r="AZ36" s="4" cm="1">
        <f t="array" ref="AZ36">INDEX(Data!AV$2:AV$368,$A36)</f>
        <v>0</v>
      </c>
      <c r="BA36" s="4" cm="1">
        <f t="array" ref="BA36">INDEX(Data!AW$2:AW$368,$A36)</f>
        <v>0</v>
      </c>
      <c r="BB36" s="4" cm="1">
        <f t="array" ref="BB36">INDEX(Data!AX$2:AX$368,$A36)</f>
        <v>0</v>
      </c>
    </row>
    <row r="37" spans="1:54" x14ac:dyDescent="0.25">
      <c r="A37">
        <v>367</v>
      </c>
      <c r="B37" s="3"/>
      <c r="C37" s="4">
        <v>2024</v>
      </c>
      <c r="D37" s="4" t="s">
        <v>5</v>
      </c>
      <c r="E37" s="4">
        <v>0.04</v>
      </c>
      <c r="F37" s="4" cm="1">
        <f t="array" ref="F37">INDEX(Data!B$2:B$368,$A37)</f>
        <v>0</v>
      </c>
      <c r="G37" s="4" cm="1">
        <f t="array" ref="G37">INDEX(Data!C$2:C$368,$A37)</f>
        <v>0</v>
      </c>
      <c r="H37" s="4" cm="1">
        <f t="array" ref="H37">INDEX(Data!D$2:D$368,$A37)</f>
        <v>0</v>
      </c>
      <c r="I37" s="4" cm="1">
        <f t="array" ref="I37">INDEX(Data!E$2:E$368,$A37)</f>
        <v>0</v>
      </c>
      <c r="J37" s="4" cm="1">
        <f t="array" ref="J37">INDEX(Data!F$2:F$368,$A37)</f>
        <v>0</v>
      </c>
      <c r="K37" s="4" cm="1">
        <f t="array" ref="K37">INDEX(Data!G$2:G$368,$A37)</f>
        <v>0</v>
      </c>
      <c r="L37" s="4" cm="1">
        <f t="array" ref="L37">INDEX(Data!H$2:H$368,$A37)</f>
        <v>0</v>
      </c>
      <c r="M37" s="4" cm="1">
        <f t="array" ref="M37">INDEX(Data!I$2:I$368,$A37)</f>
        <v>0</v>
      </c>
      <c r="N37" s="4" cm="1">
        <f t="array" ref="N37">INDEX(Data!J$2:J$368,$A37)</f>
        <v>0</v>
      </c>
      <c r="O37" s="4" cm="1">
        <f t="array" ref="O37">INDEX(Data!K$2:K$368,$A37)</f>
        <v>0</v>
      </c>
      <c r="P37" s="4" cm="1">
        <f t="array" ref="P37">INDEX(Data!L$2:L$368,$A37)</f>
        <v>0</v>
      </c>
      <c r="Q37" s="4" cm="1">
        <f t="array" ref="Q37">INDEX(Data!M$2:M$368,$A37)</f>
        <v>0</v>
      </c>
      <c r="R37" s="4" cm="1">
        <f t="array" ref="R37">INDEX(Data!N$2:N$368,$A37)</f>
        <v>0</v>
      </c>
      <c r="S37" s="4" cm="1">
        <f t="array" ref="S37">INDEX(Data!O$2:O$368,$A37)</f>
        <v>0</v>
      </c>
      <c r="T37" s="4" cm="1">
        <f t="array" ref="T37">INDEX(Data!P$2:P$368,$A37)</f>
        <v>0</v>
      </c>
      <c r="U37" s="4" cm="1">
        <f t="array" ref="U37">INDEX(Data!Q$2:Q$368,$A37)</f>
        <v>0</v>
      </c>
      <c r="V37" s="4" cm="1">
        <f t="array" ref="V37">INDEX(Data!R$2:R$368,$A37)</f>
        <v>0</v>
      </c>
      <c r="W37" s="4" cm="1">
        <f t="array" ref="W37">INDEX(Data!S$2:S$368,$A37)</f>
        <v>0</v>
      </c>
      <c r="X37" s="4" cm="1">
        <f t="array" ref="X37">INDEX(Data!T$2:T$368,$A37)</f>
        <v>0</v>
      </c>
      <c r="Y37" s="4" cm="1">
        <f t="array" ref="Y37">INDEX(Data!U$2:U$368,$A37)</f>
        <v>0</v>
      </c>
      <c r="Z37" s="4" cm="1">
        <f t="array" ref="Z37">INDEX(Data!V$2:V$368,$A37)</f>
        <v>0</v>
      </c>
      <c r="AA37" s="4" cm="1">
        <f t="array" ref="AA37">INDEX(Data!W$2:W$368,$A37)</f>
        <v>0</v>
      </c>
      <c r="AB37" s="4" cm="1">
        <f t="array" ref="AB37">INDEX(Data!X$2:X$368,$A37)</f>
        <v>0</v>
      </c>
      <c r="AC37" s="4" cm="1">
        <f t="array" ref="AC37">INDEX(Data!Y$2:Y$368,$A37)</f>
        <v>0</v>
      </c>
      <c r="AD37" s="4" cm="1">
        <f t="array" ref="AD37">INDEX(Data!Z$2:Z$368,$A37)</f>
        <v>0</v>
      </c>
      <c r="AE37" s="4" cm="1">
        <f t="array" ref="AE37">INDEX(Data!AA$2:AA$368,$A37)</f>
        <v>0</v>
      </c>
      <c r="AF37" s="4" cm="1">
        <f t="array" ref="AF37">INDEX(Data!AB$2:AB$368,$A37)</f>
        <v>0</v>
      </c>
      <c r="AG37" s="4" cm="1">
        <f t="array" ref="AG37">INDEX(Data!AC$2:AC$368,$A37)</f>
        <v>0</v>
      </c>
      <c r="AH37" s="4" cm="1">
        <f t="array" ref="AH37">INDEX(Data!AD$2:AD$368,$A37)</f>
        <v>0</v>
      </c>
      <c r="AI37" s="4" cm="1">
        <f t="array" ref="AI37">INDEX(Data!AE$2:AE$368,$A37)</f>
        <v>0</v>
      </c>
      <c r="AJ37" s="4" cm="1">
        <f t="array" ref="AJ37">INDEX(Data!AF$2:AF$368,$A37)</f>
        <v>0</v>
      </c>
      <c r="AK37" s="4" cm="1">
        <f t="array" ref="AK37">INDEX(Data!AG$2:AG$368,$A37)</f>
        <v>0</v>
      </c>
      <c r="AL37" s="4" cm="1">
        <f t="array" ref="AL37">INDEX(Data!AH$2:AH$368,$A37)</f>
        <v>0</v>
      </c>
      <c r="AM37" s="4" cm="1">
        <f t="array" ref="AM37">INDEX(Data!AI$2:AI$368,$A37)</f>
        <v>0</v>
      </c>
      <c r="AN37" s="4" cm="1">
        <f t="array" ref="AN37">INDEX(Data!AJ$2:AJ$368,$A37)</f>
        <v>0</v>
      </c>
      <c r="AO37" s="4" cm="1">
        <f t="array" ref="AO37">INDEX(Data!AK$2:AK$368,$A37)</f>
        <v>0</v>
      </c>
      <c r="AP37" s="4" cm="1">
        <f t="array" ref="AP37">INDEX(Data!AL$2:AL$368,$A37)</f>
        <v>0</v>
      </c>
      <c r="AQ37" s="4" cm="1">
        <f t="array" ref="AQ37">INDEX(Data!AM$2:AM$368,$A37)</f>
        <v>0</v>
      </c>
      <c r="AR37" s="4" cm="1">
        <f t="array" ref="AR37">INDEX(Data!AN$2:AN$368,$A37)</f>
        <v>0</v>
      </c>
      <c r="AS37" s="4" cm="1">
        <f t="array" ref="AS37">INDEX(Data!AO$2:AO$368,$A37)</f>
        <v>0</v>
      </c>
      <c r="AT37" s="4" cm="1">
        <f t="array" ref="AT37">INDEX(Data!AP$2:AP$368,$A37)</f>
        <v>0</v>
      </c>
      <c r="AU37" s="4" cm="1">
        <f t="array" ref="AU37">INDEX(Data!AQ$2:AQ$368,$A37)</f>
        <v>0</v>
      </c>
      <c r="AV37" s="4" cm="1">
        <f t="array" ref="AV37">INDEX(Data!AR$2:AR$368,$A37)</f>
        <v>0</v>
      </c>
      <c r="AW37" s="4" cm="1">
        <f t="array" ref="AW37">INDEX(Data!AS$2:AS$368,$A37)</f>
        <v>0</v>
      </c>
      <c r="AX37" s="4" cm="1">
        <f t="array" ref="AX37">INDEX(Data!AT$2:AT$368,$A37)</f>
        <v>0</v>
      </c>
      <c r="AY37" s="4" cm="1">
        <f t="array" ref="AY37">INDEX(Data!AU$2:AU$368,$A37)</f>
        <v>0</v>
      </c>
      <c r="AZ37" s="4" cm="1">
        <f t="array" ref="AZ37">INDEX(Data!AV$2:AV$368,$A37)</f>
        <v>0</v>
      </c>
      <c r="BA37" s="4" cm="1">
        <f t="array" ref="BA37">INDEX(Data!AW$2:AW$368,$A37)</f>
        <v>0</v>
      </c>
      <c r="BB37" s="4" cm="1">
        <f t="array" ref="BB37">INDEX(Data!AX$2:AX$368,$A37)</f>
        <v>0</v>
      </c>
    </row>
    <row r="38" spans="1:54" x14ac:dyDescent="0.25">
      <c r="A38">
        <v>32</v>
      </c>
      <c r="B38" s="3">
        <v>45323</v>
      </c>
      <c r="C38" s="4">
        <v>2024</v>
      </c>
      <c r="D38" s="4" t="s">
        <v>5</v>
      </c>
      <c r="E38" s="4">
        <v>1</v>
      </c>
      <c r="F38" s="4" cm="1">
        <f t="array" ref="F38">INDEX(Data!B$2:B$368,$A38)</f>
        <v>577</v>
      </c>
      <c r="G38" s="4" cm="1">
        <f t="array" ref="G38">INDEX(Data!C$2:C$368,$A38)</f>
        <v>864</v>
      </c>
      <c r="H38" s="4" cm="1">
        <f t="array" ref="H38">INDEX(Data!D$2:D$368,$A38)</f>
        <v>236</v>
      </c>
      <c r="I38" s="4" cm="1">
        <f t="array" ref="I38">INDEX(Data!E$2:E$368,$A38)</f>
        <v>307</v>
      </c>
      <c r="J38" s="4" cm="1">
        <f t="array" ref="J38">INDEX(Data!F$2:F$368,$A38)</f>
        <v>34</v>
      </c>
      <c r="K38" s="4" cm="1">
        <f t="array" ref="K38">INDEX(Data!G$2:G$368,$A38)</f>
        <v>259</v>
      </c>
      <c r="L38" s="4" cm="1">
        <f t="array" ref="L38">INDEX(Data!H$2:H$368,$A38)</f>
        <v>433</v>
      </c>
      <c r="M38" s="4" cm="1">
        <f t="array" ref="M38">INDEX(Data!I$2:I$368,$A38)</f>
        <v>172</v>
      </c>
      <c r="N38" s="4" cm="1">
        <f t="array" ref="N38">INDEX(Data!J$2:J$368,$A38)</f>
        <v>114</v>
      </c>
      <c r="O38" s="4" cm="1">
        <f t="array" ref="O38">INDEX(Data!K$2:K$368,$A38)</f>
        <v>118</v>
      </c>
      <c r="P38" s="4" cm="1">
        <f t="array" ref="P38">INDEX(Data!L$2:L$368,$A38)</f>
        <v>50</v>
      </c>
      <c r="Q38" s="4" cm="1">
        <f t="array" ref="Q38">INDEX(Data!M$2:M$368,$A38)</f>
        <v>50</v>
      </c>
      <c r="R38" s="4" cm="1">
        <f t="array" ref="R38">INDEX(Data!N$2:N$368,$A38)</f>
        <v>10</v>
      </c>
      <c r="S38" s="4" cm="1">
        <f t="array" ref="S38">INDEX(Data!O$2:O$368,$A38)</f>
        <v>105</v>
      </c>
      <c r="T38" s="4" cm="1">
        <f t="array" ref="T38">INDEX(Data!P$2:P$368,$A38)</f>
        <v>72</v>
      </c>
      <c r="U38" s="4" cm="1">
        <f t="array" ref="U38">INDEX(Data!Q$2:Q$368,$A38)</f>
        <v>28</v>
      </c>
      <c r="V38" s="4" cm="1">
        <f t="array" ref="V38">INDEX(Data!R$2:R$368,$A38)</f>
        <v>30</v>
      </c>
      <c r="W38" s="4" cm="1">
        <f t="array" ref="W38">INDEX(Data!S$2:S$368,$A38)</f>
        <v>0</v>
      </c>
      <c r="X38" s="4" cm="1">
        <f t="array" ref="X38">INDEX(Data!T$2:T$368,$A38)</f>
        <v>43</v>
      </c>
      <c r="Y38" s="4" cm="1">
        <f t="array" ref="Y38">INDEX(Data!U$2:U$368,$A38)</f>
        <v>8</v>
      </c>
      <c r="Z38" s="4" cm="1">
        <f t="array" ref="Z38">INDEX(Data!V$2:V$368,$A38)</f>
        <v>51</v>
      </c>
      <c r="AA38" s="4" cm="1">
        <f t="array" ref="AA38">INDEX(Data!W$2:W$368,$A38)</f>
        <v>8</v>
      </c>
      <c r="AB38" s="4" cm="1">
        <f t="array" ref="AB38">INDEX(Data!X$2:X$368,$A38)</f>
        <v>60</v>
      </c>
      <c r="AC38" s="4" cm="1">
        <f t="array" ref="AC38">INDEX(Data!Y$2:Y$368,$A38)</f>
        <v>77</v>
      </c>
      <c r="AD38" s="4" cm="1">
        <f t="array" ref="AD38">INDEX(Data!Z$2:Z$368,$A38)</f>
        <v>17</v>
      </c>
      <c r="AE38" s="4" cm="1">
        <f t="array" ref="AE38">INDEX(Data!AA$2:AA$368,$A38)</f>
        <v>0</v>
      </c>
      <c r="AF38" s="4" cm="1">
        <f t="array" ref="AF38">INDEX(Data!AB$2:AB$368,$A38)</f>
        <v>25</v>
      </c>
      <c r="AG38" s="4" cm="1">
        <f t="array" ref="AG38">INDEX(Data!AC$2:AC$368,$A38)</f>
        <v>8</v>
      </c>
      <c r="AH38" s="4" cm="1">
        <f t="array" ref="AH38">INDEX(Data!AD$2:AD$368,$A38)</f>
        <v>0</v>
      </c>
      <c r="AI38" s="4" cm="1">
        <f t="array" ref="AI38">INDEX(Data!AE$2:AE$368,$A38)</f>
        <v>34</v>
      </c>
      <c r="AJ38" s="4" cm="1">
        <f t="array" ref="AJ38">INDEX(Data!AF$2:AF$368,$A38)</f>
        <v>0</v>
      </c>
      <c r="AK38" s="4" cm="1">
        <f t="array" ref="AK38">INDEX(Data!AG$2:AG$368,$A38)</f>
        <v>8</v>
      </c>
      <c r="AL38" s="4" cm="1">
        <f t="array" ref="AL38">INDEX(Data!AH$2:AH$368,$A38)</f>
        <v>25</v>
      </c>
      <c r="AM38" s="4" cm="1">
        <f t="array" ref="AM38">INDEX(Data!AI$2:AI$368,$A38)</f>
        <v>43</v>
      </c>
      <c r="AN38" s="4" cm="1">
        <f t="array" ref="AN38">INDEX(Data!AJ$2:AJ$368,$A38)</f>
        <v>43</v>
      </c>
      <c r="AO38" s="4" cm="1">
        <f t="array" ref="AO38">INDEX(Data!AK$2:AK$368,$A38)</f>
        <v>17</v>
      </c>
      <c r="AP38" s="4" cm="1">
        <f t="array" ref="AP38">INDEX(Data!AL$2:AL$368,$A38)</f>
        <v>8</v>
      </c>
      <c r="AQ38" s="4" cm="1">
        <f t="array" ref="AQ38">INDEX(Data!AM$2:AM$368,$A38)</f>
        <v>0</v>
      </c>
      <c r="AR38" s="4" cm="1">
        <f t="array" ref="AR38">INDEX(Data!AN$2:AN$368,$A38)</f>
        <v>8</v>
      </c>
      <c r="AS38" s="4" cm="1">
        <f t="array" ref="AS38">INDEX(Data!AO$2:AO$368,$A38)</f>
        <v>8</v>
      </c>
      <c r="AT38" s="4" cm="1">
        <f t="array" ref="AT38">INDEX(Data!AP$2:AP$368,$A38)</f>
        <v>95</v>
      </c>
      <c r="AU38" s="4" cm="1">
        <f t="array" ref="AU38">INDEX(Data!AQ$2:AQ$368,$A38)</f>
        <v>17</v>
      </c>
      <c r="AV38" s="4" cm="1">
        <f t="array" ref="AV38">INDEX(Data!AR$2:AR$368,$A38)</f>
        <v>43</v>
      </c>
      <c r="AW38" s="4" cm="1">
        <f t="array" ref="AW38">INDEX(Data!AS$2:AS$368,$A38)</f>
        <v>17</v>
      </c>
      <c r="AX38" s="4" cm="1">
        <f t="array" ref="AX38">INDEX(Data!AT$2:AT$368,$A38)</f>
        <v>8</v>
      </c>
      <c r="AY38" s="4" cm="1">
        <f t="array" ref="AY38">INDEX(Data!AU$2:AU$368,$A38)</f>
        <v>51</v>
      </c>
      <c r="AZ38" s="4" cm="1">
        <f t="array" ref="AZ38">INDEX(Data!AV$2:AV$368,$A38)</f>
        <v>0</v>
      </c>
      <c r="BA38" s="4" cm="1">
        <f t="array" ref="BA38">INDEX(Data!AW$2:AW$368,$A38)</f>
        <v>17</v>
      </c>
      <c r="BB38" s="4" cm="1">
        <f t="array" ref="BB38">INDEX(Data!AX$2:AX$368,$A38)</f>
        <v>125</v>
      </c>
    </row>
    <row r="39" spans="1:54" x14ac:dyDescent="0.25">
      <c r="A39">
        <v>33</v>
      </c>
      <c r="B39" s="3">
        <v>45324</v>
      </c>
      <c r="C39" s="4">
        <v>2024</v>
      </c>
      <c r="D39" s="4" t="s">
        <v>5</v>
      </c>
      <c r="E39" s="4">
        <v>2</v>
      </c>
      <c r="F39" s="4" cm="1">
        <f t="array" ref="F39">INDEX(Data!B$2:B$368,$A39)</f>
        <v>580</v>
      </c>
      <c r="G39" s="4" cm="1">
        <f t="array" ref="G39">INDEX(Data!C$2:C$368,$A39)</f>
        <v>859</v>
      </c>
      <c r="H39" s="4" cm="1">
        <f t="array" ref="H39">INDEX(Data!D$2:D$368,$A39)</f>
        <v>284</v>
      </c>
      <c r="I39" s="4" cm="1">
        <f t="array" ref="I39">INDEX(Data!E$2:E$368,$A39)</f>
        <v>262</v>
      </c>
      <c r="J39" s="4" cm="1">
        <f t="array" ref="J39">INDEX(Data!F$2:F$368,$A39)</f>
        <v>34</v>
      </c>
      <c r="K39" s="4" cm="1">
        <f t="array" ref="K39">INDEX(Data!G$2:G$368,$A39)</f>
        <v>249</v>
      </c>
      <c r="L39" s="4" cm="1">
        <f t="array" ref="L39">INDEX(Data!H$2:H$368,$A39)</f>
        <v>525</v>
      </c>
      <c r="M39" s="4" cm="1">
        <f t="array" ref="M39">INDEX(Data!I$2:I$368,$A39)</f>
        <v>85</v>
      </c>
      <c r="N39" s="4" cm="1">
        <f t="array" ref="N39">INDEX(Data!J$2:J$368,$A39)</f>
        <v>169</v>
      </c>
      <c r="O39" s="4" cm="1">
        <f t="array" ref="O39">INDEX(Data!K$2:K$368,$A39)</f>
        <v>35</v>
      </c>
      <c r="P39" s="4" cm="1">
        <f t="array" ref="P39">INDEX(Data!L$2:L$368,$A39)</f>
        <v>50</v>
      </c>
      <c r="Q39" s="4" cm="1">
        <f t="array" ref="Q39">INDEX(Data!M$2:M$368,$A39)</f>
        <v>39</v>
      </c>
      <c r="R39" s="4" cm="1">
        <f t="array" ref="R39">INDEX(Data!N$2:N$368,$A39)</f>
        <v>25</v>
      </c>
      <c r="S39" s="4" cm="1">
        <f t="array" ref="S39">INDEX(Data!O$2:O$368,$A39)</f>
        <v>85</v>
      </c>
      <c r="T39" s="4" cm="1">
        <f t="array" ref="T39">INDEX(Data!P$2:P$368,$A39)</f>
        <v>55</v>
      </c>
      <c r="U39" s="4" cm="1">
        <f t="array" ref="U39">INDEX(Data!Q$2:Q$368,$A39)</f>
        <v>26</v>
      </c>
      <c r="V39" s="4" cm="1">
        <f t="array" ref="V39">INDEX(Data!R$2:R$368,$A39)</f>
        <v>24</v>
      </c>
      <c r="W39" s="4" cm="1">
        <f t="array" ref="W39">INDEX(Data!S$2:S$368,$A39)</f>
        <v>72</v>
      </c>
      <c r="X39" s="4" cm="1">
        <f t="array" ref="X39">INDEX(Data!T$2:T$368,$A39)</f>
        <v>34</v>
      </c>
      <c r="Y39" s="4" cm="1">
        <f t="array" ref="Y39">INDEX(Data!U$2:U$368,$A39)</f>
        <v>0</v>
      </c>
      <c r="Z39" s="4" cm="1">
        <f t="array" ref="Z39">INDEX(Data!V$2:V$368,$A39)</f>
        <v>60</v>
      </c>
      <c r="AA39" s="4" cm="1">
        <f t="array" ref="AA39">INDEX(Data!W$2:W$368,$A39)</f>
        <v>0</v>
      </c>
      <c r="AB39" s="4" cm="1">
        <f t="array" ref="AB39">INDEX(Data!X$2:X$368,$A39)</f>
        <v>94</v>
      </c>
      <c r="AC39" s="4" cm="1">
        <f t="array" ref="AC39">INDEX(Data!Y$2:Y$368,$A39)</f>
        <v>60</v>
      </c>
      <c r="AD39" s="4" cm="1">
        <f t="array" ref="AD39">INDEX(Data!Z$2:Z$368,$A39)</f>
        <v>25</v>
      </c>
      <c r="AE39" s="4" cm="1">
        <f t="array" ref="AE39">INDEX(Data!AA$2:AA$368,$A39)</f>
        <v>17</v>
      </c>
      <c r="AF39" s="4" cm="1">
        <f t="array" ref="AF39">INDEX(Data!AB$2:AB$368,$A39)</f>
        <v>34</v>
      </c>
      <c r="AG39" s="4" cm="1">
        <f t="array" ref="AG39">INDEX(Data!AC$2:AC$368,$A39)</f>
        <v>8</v>
      </c>
      <c r="AH39" s="4" cm="1">
        <f t="array" ref="AH39">INDEX(Data!AD$2:AD$368,$A39)</f>
        <v>8</v>
      </c>
      <c r="AI39" s="4" cm="1">
        <f t="array" ref="AI39">INDEX(Data!AE$2:AE$368,$A39)</f>
        <v>17</v>
      </c>
      <c r="AJ39" s="4" cm="1">
        <f t="array" ref="AJ39">INDEX(Data!AF$2:AF$368,$A39)</f>
        <v>8</v>
      </c>
      <c r="AK39" s="4" cm="1">
        <f t="array" ref="AK39">INDEX(Data!AG$2:AG$368,$A39)</f>
        <v>25</v>
      </c>
      <c r="AL39" s="4" cm="1">
        <f t="array" ref="AL39">INDEX(Data!AH$2:AH$368,$A39)</f>
        <v>0</v>
      </c>
      <c r="AM39" s="4" cm="1">
        <f t="array" ref="AM39">INDEX(Data!AI$2:AI$368,$A39)</f>
        <v>77</v>
      </c>
      <c r="AN39" s="4" cm="1">
        <f t="array" ref="AN39">INDEX(Data!AJ$2:AJ$368,$A39)</f>
        <v>34</v>
      </c>
      <c r="AO39" s="4" cm="1">
        <f t="array" ref="AO39">INDEX(Data!AK$2:AK$368,$A39)</f>
        <v>34</v>
      </c>
      <c r="AP39" s="4" cm="1">
        <f t="array" ref="AP39">INDEX(Data!AL$2:AL$368,$A39)</f>
        <v>25</v>
      </c>
      <c r="AQ39" s="4" cm="1">
        <f t="array" ref="AQ39">INDEX(Data!AM$2:AM$368,$A39)</f>
        <v>0</v>
      </c>
      <c r="AR39" s="4" cm="1">
        <f t="array" ref="AR39">INDEX(Data!AN$2:AN$368,$A39)</f>
        <v>34</v>
      </c>
      <c r="AS39" s="4" cm="1">
        <f t="array" ref="AS39">INDEX(Data!AO$2:AO$368,$A39)</f>
        <v>8</v>
      </c>
      <c r="AT39" s="4" cm="1">
        <f t="array" ref="AT39">INDEX(Data!AP$2:AP$368,$A39)</f>
        <v>94</v>
      </c>
      <c r="AU39" s="4" cm="1">
        <f t="array" ref="AU39">INDEX(Data!AQ$2:AQ$368,$A39)</f>
        <v>8</v>
      </c>
      <c r="AV39" s="4" cm="1">
        <f t="array" ref="AV39">INDEX(Data!AR$2:AR$368,$A39)</f>
        <v>25</v>
      </c>
      <c r="AW39" s="4" cm="1">
        <f t="array" ref="AW39">INDEX(Data!AS$2:AS$368,$A39)</f>
        <v>8</v>
      </c>
      <c r="AX39" s="4" cm="1">
        <f t="array" ref="AX39">INDEX(Data!AT$2:AT$368,$A39)</f>
        <v>0</v>
      </c>
      <c r="AY39" s="4" cm="1">
        <f t="array" ref="AY39">INDEX(Data!AU$2:AU$368,$A39)</f>
        <v>60</v>
      </c>
      <c r="AZ39" s="4" cm="1">
        <f t="array" ref="AZ39">INDEX(Data!AV$2:AV$368,$A39)</f>
        <v>34</v>
      </c>
      <c r="BA39" s="4" cm="1">
        <f t="array" ref="BA39">INDEX(Data!AW$2:AW$368,$A39)</f>
        <v>8</v>
      </c>
      <c r="BB39" s="4" cm="1">
        <f t="array" ref="BB39">INDEX(Data!AX$2:AX$368,$A39)</f>
        <v>20</v>
      </c>
    </row>
    <row r="40" spans="1:54" x14ac:dyDescent="0.25">
      <c r="A40">
        <v>34</v>
      </c>
      <c r="B40" s="3">
        <v>45325</v>
      </c>
      <c r="C40" s="4">
        <v>2024</v>
      </c>
      <c r="D40" s="4" t="s">
        <v>5</v>
      </c>
      <c r="E40" s="4">
        <v>3</v>
      </c>
      <c r="F40" s="4" cm="1">
        <f t="array" ref="F40">INDEX(Data!B$2:B$368,$A40)</f>
        <v>587</v>
      </c>
      <c r="G40" s="4" cm="1">
        <f t="array" ref="G40">INDEX(Data!C$2:C$368,$A40)</f>
        <v>840</v>
      </c>
      <c r="H40" s="4" cm="1">
        <f t="array" ref="H40">INDEX(Data!D$2:D$368,$A40)</f>
        <v>176</v>
      </c>
      <c r="I40" s="4" cm="1">
        <f t="array" ref="I40">INDEX(Data!E$2:E$368,$A40)</f>
        <v>265</v>
      </c>
      <c r="J40" s="4" cm="1">
        <f t="array" ref="J40">INDEX(Data!F$2:F$368,$A40)</f>
        <v>146</v>
      </c>
      <c r="K40" s="4" cm="1">
        <f t="array" ref="K40">INDEX(Data!G$2:G$368,$A40)</f>
        <v>411</v>
      </c>
      <c r="L40" s="4" cm="1">
        <f t="array" ref="L40">INDEX(Data!H$2:H$368,$A40)</f>
        <v>337</v>
      </c>
      <c r="M40" s="4" cm="1">
        <f t="array" ref="M40">INDEX(Data!I$2:I$368,$A40)</f>
        <v>92</v>
      </c>
      <c r="N40" s="4" cm="1">
        <f t="array" ref="N40">INDEX(Data!J$2:J$368,$A40)</f>
        <v>189</v>
      </c>
      <c r="O40" s="4" cm="1">
        <f t="array" ref="O40">INDEX(Data!K$2:K$368,$A40)</f>
        <v>105</v>
      </c>
      <c r="P40" s="4" cm="1">
        <f t="array" ref="P40">INDEX(Data!L$2:L$368,$A40)</f>
        <v>29</v>
      </c>
      <c r="Q40" s="4" cm="1">
        <f t="array" ref="Q40">INDEX(Data!M$2:M$368,$A40)</f>
        <v>43</v>
      </c>
      <c r="R40" s="4" cm="1">
        <f t="array" ref="R40">INDEX(Data!N$2:N$368,$A40)</f>
        <v>14</v>
      </c>
      <c r="S40" s="4" cm="1">
        <f t="array" ref="S40">INDEX(Data!O$2:O$368,$A40)</f>
        <v>82</v>
      </c>
      <c r="T40" s="4" cm="1">
        <f t="array" ref="T40">INDEX(Data!P$2:P$368,$A40)</f>
        <v>40</v>
      </c>
      <c r="U40" s="4" cm="1">
        <f t="array" ref="U40">INDEX(Data!Q$2:Q$368,$A40)</f>
        <v>28</v>
      </c>
      <c r="V40" s="4" cm="1">
        <f t="array" ref="V40">INDEX(Data!R$2:R$368,$A40)</f>
        <v>13</v>
      </c>
      <c r="W40" s="4" cm="1">
        <f t="array" ref="W40">INDEX(Data!S$2:S$368,$A40)</f>
        <v>44</v>
      </c>
      <c r="X40" s="4" cm="1">
        <f t="array" ref="X40">INDEX(Data!T$2:T$368,$A40)</f>
        <v>84</v>
      </c>
      <c r="Y40" s="4" cm="1">
        <f t="array" ref="Y40">INDEX(Data!U$2:U$368,$A40)</f>
        <v>0</v>
      </c>
      <c r="Z40" s="4" cm="1">
        <f t="array" ref="Z40">INDEX(Data!V$2:V$368,$A40)</f>
        <v>25</v>
      </c>
      <c r="AA40" s="4" cm="1">
        <f t="array" ref="AA40">INDEX(Data!W$2:W$368,$A40)</f>
        <v>8</v>
      </c>
      <c r="AB40" s="4" cm="1">
        <f t="array" ref="AB40">INDEX(Data!X$2:X$368,$A40)</f>
        <v>58</v>
      </c>
      <c r="AC40" s="4" cm="1">
        <f t="array" ref="AC40">INDEX(Data!Y$2:Y$368,$A40)</f>
        <v>42</v>
      </c>
      <c r="AD40" s="4" cm="1">
        <f t="array" ref="AD40">INDEX(Data!Z$2:Z$368,$A40)</f>
        <v>16</v>
      </c>
      <c r="AE40" s="4" cm="1">
        <f t="array" ref="AE40">INDEX(Data!AA$2:AA$368,$A40)</f>
        <v>16</v>
      </c>
      <c r="AF40" s="4" cm="1">
        <f t="array" ref="AF40">INDEX(Data!AB$2:AB$368,$A40)</f>
        <v>16</v>
      </c>
      <c r="AG40" s="4" cm="1">
        <f t="array" ref="AG40">INDEX(Data!AC$2:AC$368,$A40)</f>
        <v>16</v>
      </c>
      <c r="AH40" s="4" cm="1">
        <f t="array" ref="AH40">INDEX(Data!AD$2:AD$368,$A40)</f>
        <v>8</v>
      </c>
      <c r="AI40" s="4" cm="1">
        <f t="array" ref="AI40">INDEX(Data!AE$2:AE$368,$A40)</f>
        <v>33</v>
      </c>
      <c r="AJ40" s="4" cm="1">
        <f t="array" ref="AJ40">INDEX(Data!AF$2:AF$368,$A40)</f>
        <v>25</v>
      </c>
      <c r="AK40" s="4" cm="1">
        <f t="array" ref="AK40">INDEX(Data!AG$2:AG$368,$A40)</f>
        <v>16</v>
      </c>
      <c r="AL40" s="4" cm="1">
        <f t="array" ref="AL40">INDEX(Data!AH$2:AH$368,$A40)</f>
        <v>16</v>
      </c>
      <c r="AM40" s="4" cm="1">
        <f t="array" ref="AM40">INDEX(Data!AI$2:AI$368,$A40)</f>
        <v>42</v>
      </c>
      <c r="AN40" s="4" cm="1">
        <f t="array" ref="AN40">INDEX(Data!AJ$2:AJ$368,$A40)</f>
        <v>25</v>
      </c>
      <c r="AO40" s="4" cm="1">
        <f t="array" ref="AO40">INDEX(Data!AK$2:AK$368,$A40)</f>
        <v>16</v>
      </c>
      <c r="AP40" s="4" cm="1">
        <f t="array" ref="AP40">INDEX(Data!AL$2:AL$368,$A40)</f>
        <v>25</v>
      </c>
      <c r="AQ40" s="4" cm="1">
        <f t="array" ref="AQ40">INDEX(Data!AM$2:AM$368,$A40)</f>
        <v>0</v>
      </c>
      <c r="AR40" s="4" cm="1">
        <f t="array" ref="AR40">INDEX(Data!AN$2:AN$368,$A40)</f>
        <v>16</v>
      </c>
      <c r="AS40" s="4" cm="1">
        <f t="array" ref="AS40">INDEX(Data!AO$2:AO$368,$A40)</f>
        <v>33</v>
      </c>
      <c r="AT40" s="4" cm="1">
        <f t="array" ref="AT40">INDEX(Data!AP$2:AP$368,$A40)</f>
        <v>75</v>
      </c>
      <c r="AU40" s="4" cm="1">
        <f t="array" ref="AU40">INDEX(Data!AQ$2:AQ$368,$A40)</f>
        <v>25</v>
      </c>
      <c r="AV40" s="4" cm="1">
        <f t="array" ref="AV40">INDEX(Data!AR$2:AR$368,$A40)</f>
        <v>33</v>
      </c>
      <c r="AW40" s="4" cm="1">
        <f t="array" ref="AW40">INDEX(Data!AS$2:AS$368,$A40)</f>
        <v>33</v>
      </c>
      <c r="AX40" s="4" cm="1">
        <f t="array" ref="AX40">INDEX(Data!AT$2:AT$368,$A40)</f>
        <v>0</v>
      </c>
      <c r="AY40" s="4" cm="1">
        <f t="array" ref="AY40">INDEX(Data!AU$2:AU$368,$A40)</f>
        <v>33</v>
      </c>
      <c r="AZ40" s="4" cm="1">
        <f t="array" ref="AZ40">INDEX(Data!AV$2:AV$368,$A40)</f>
        <v>0</v>
      </c>
      <c r="BA40" s="4" cm="1">
        <f t="array" ref="BA40">INDEX(Data!AW$2:AW$368,$A40)</f>
        <v>0</v>
      </c>
      <c r="BB40" s="4" cm="1">
        <f t="array" ref="BB40">INDEX(Data!AX$2:AX$368,$A40)</f>
        <v>105</v>
      </c>
    </row>
    <row r="41" spans="1:54" x14ac:dyDescent="0.25">
      <c r="A41">
        <v>35</v>
      </c>
      <c r="B41" s="3">
        <v>45326</v>
      </c>
      <c r="C41" s="4">
        <v>2024</v>
      </c>
      <c r="D41" s="4" t="s">
        <v>5</v>
      </c>
      <c r="E41" s="4">
        <v>4</v>
      </c>
      <c r="F41" s="4" cm="1">
        <f t="array" ref="F41">INDEX(Data!B$2:B$368,$A41)</f>
        <v>602</v>
      </c>
      <c r="G41" s="4" cm="1">
        <f t="array" ref="G41">INDEX(Data!C$2:C$368,$A41)</f>
        <v>800</v>
      </c>
      <c r="H41" s="4" cm="1">
        <f t="array" ref="H41">INDEX(Data!D$2:D$368,$A41)</f>
        <v>313</v>
      </c>
      <c r="I41" s="4" cm="1">
        <f t="array" ref="I41">INDEX(Data!E$2:E$368,$A41)</f>
        <v>187</v>
      </c>
      <c r="J41" s="4" cm="1">
        <f t="array" ref="J41">INDEX(Data!F$2:F$368,$A41)</f>
        <v>102</v>
      </c>
      <c r="K41" s="4" cm="1">
        <f t="array" ref="K41">INDEX(Data!G$2:G$368,$A41)</f>
        <v>320</v>
      </c>
      <c r="L41" s="4" cm="1">
        <f t="array" ref="L41">INDEX(Data!H$2:H$368,$A41)</f>
        <v>344</v>
      </c>
      <c r="M41" s="4" cm="1">
        <f t="array" ref="M41">INDEX(Data!I$2:I$368,$A41)</f>
        <v>136</v>
      </c>
      <c r="N41" s="4" cm="1">
        <f t="array" ref="N41">INDEX(Data!J$2:J$368,$A41)</f>
        <v>167</v>
      </c>
      <c r="O41" s="4" cm="1">
        <f t="array" ref="O41">INDEX(Data!K$2:K$368,$A41)</f>
        <v>18</v>
      </c>
      <c r="P41" s="4" cm="1">
        <f t="array" ref="P41">INDEX(Data!L$2:L$368,$A41)</f>
        <v>33</v>
      </c>
      <c r="Q41" s="4" cm="1">
        <f t="array" ref="Q41">INDEX(Data!M$2:M$368,$A41)</f>
        <v>52</v>
      </c>
      <c r="R41" s="4" cm="1">
        <f t="array" ref="R41">INDEX(Data!N$2:N$368,$A41)</f>
        <v>18</v>
      </c>
      <c r="S41" s="4" cm="1">
        <f t="array" ref="S41">INDEX(Data!O$2:O$368,$A41)</f>
        <v>114</v>
      </c>
      <c r="T41" s="4" cm="1">
        <f t="array" ref="T41">INDEX(Data!P$2:P$368,$A41)</f>
        <v>45</v>
      </c>
      <c r="U41" s="4" cm="1">
        <f t="array" ref="U41">INDEX(Data!Q$2:Q$368,$A41)</f>
        <v>32</v>
      </c>
      <c r="V41" s="4" cm="1">
        <f t="array" ref="V41">INDEX(Data!R$2:R$368,$A41)</f>
        <v>27</v>
      </c>
      <c r="W41" s="4" cm="1">
        <f t="array" ref="W41">INDEX(Data!S$2:S$368,$A41)</f>
        <v>96</v>
      </c>
      <c r="X41" s="4" cm="1">
        <f t="array" ref="X41">INDEX(Data!T$2:T$368,$A41)</f>
        <v>48</v>
      </c>
      <c r="Y41" s="4" cm="1">
        <f t="array" ref="Y41">INDEX(Data!U$2:U$368,$A41)</f>
        <v>24</v>
      </c>
      <c r="Z41" s="4" cm="1">
        <f t="array" ref="Z41">INDEX(Data!V$2:V$368,$A41)</f>
        <v>24</v>
      </c>
      <c r="AA41" s="4" cm="1">
        <f t="array" ref="AA41">INDEX(Data!W$2:W$368,$A41)</f>
        <v>24</v>
      </c>
      <c r="AB41" s="4" cm="1">
        <f t="array" ref="AB41">INDEX(Data!X$2:X$368,$A41)</f>
        <v>112</v>
      </c>
      <c r="AC41" s="4" cm="1">
        <f t="array" ref="AC41">INDEX(Data!Y$2:Y$368,$A41)</f>
        <v>56</v>
      </c>
      <c r="AD41" s="4" cm="1">
        <f t="array" ref="AD41">INDEX(Data!Z$2:Z$368,$A41)</f>
        <v>0</v>
      </c>
      <c r="AE41" s="4" cm="1">
        <f t="array" ref="AE41">INDEX(Data!AA$2:AA$368,$A41)</f>
        <v>16</v>
      </c>
      <c r="AF41" s="4" cm="1">
        <f t="array" ref="AF41">INDEX(Data!AB$2:AB$368,$A41)</f>
        <v>32</v>
      </c>
      <c r="AG41" s="4" cm="1">
        <f t="array" ref="AG41">INDEX(Data!AC$2:AC$368,$A41)</f>
        <v>24</v>
      </c>
      <c r="AH41" s="4" cm="1">
        <f t="array" ref="AH41">INDEX(Data!AD$2:AD$368,$A41)</f>
        <v>0</v>
      </c>
      <c r="AI41" s="4" cm="1">
        <f t="array" ref="AI41">INDEX(Data!AE$2:AE$368,$A41)</f>
        <v>24</v>
      </c>
      <c r="AJ41" s="4" cm="1">
        <f t="array" ref="AJ41">INDEX(Data!AF$2:AF$368,$A41)</f>
        <v>24</v>
      </c>
      <c r="AK41" s="4" cm="1">
        <f t="array" ref="AK41">INDEX(Data!AG$2:AG$368,$A41)</f>
        <v>8</v>
      </c>
      <c r="AL41" s="4" cm="1">
        <f t="array" ref="AL41">INDEX(Data!AH$2:AH$368,$A41)</f>
        <v>16</v>
      </c>
      <c r="AM41" s="4" cm="1">
        <f t="array" ref="AM41">INDEX(Data!AI$2:AI$368,$A41)</f>
        <v>40</v>
      </c>
      <c r="AN41" s="4" cm="1">
        <f t="array" ref="AN41">INDEX(Data!AJ$2:AJ$368,$A41)</f>
        <v>24</v>
      </c>
      <c r="AO41" s="4" cm="1">
        <f t="array" ref="AO41">INDEX(Data!AK$2:AK$368,$A41)</f>
        <v>40</v>
      </c>
      <c r="AP41" s="4" cm="1">
        <f t="array" ref="AP41">INDEX(Data!AL$2:AL$368,$A41)</f>
        <v>0</v>
      </c>
      <c r="AQ41" s="4" cm="1">
        <f t="array" ref="AQ41">INDEX(Data!AM$2:AM$368,$A41)</f>
        <v>0</v>
      </c>
      <c r="AR41" s="4" cm="1">
        <f t="array" ref="AR41">INDEX(Data!AN$2:AN$368,$A41)</f>
        <v>8</v>
      </c>
      <c r="AS41" s="4" cm="1">
        <f t="array" ref="AS41">INDEX(Data!AO$2:AO$368,$A41)</f>
        <v>32</v>
      </c>
      <c r="AT41" s="4" cm="1">
        <f t="array" ref="AT41">INDEX(Data!AP$2:AP$368,$A41)</f>
        <v>72</v>
      </c>
      <c r="AU41" s="4" cm="1">
        <f t="array" ref="AU41">INDEX(Data!AQ$2:AQ$368,$A41)</f>
        <v>24</v>
      </c>
      <c r="AV41" s="4" cm="1">
        <f t="array" ref="AV41">INDEX(Data!AR$2:AR$368,$A41)</f>
        <v>48</v>
      </c>
      <c r="AW41" s="4" cm="1">
        <f t="array" ref="AW41">INDEX(Data!AS$2:AS$368,$A41)</f>
        <v>40</v>
      </c>
      <c r="AX41" s="4" cm="1">
        <f t="array" ref="AX41">INDEX(Data!AT$2:AT$368,$A41)</f>
        <v>8</v>
      </c>
      <c r="AY41" s="4" cm="1">
        <f t="array" ref="AY41">INDEX(Data!AU$2:AU$368,$A41)</f>
        <v>32</v>
      </c>
      <c r="AZ41" s="4" cm="1">
        <f t="array" ref="AZ41">INDEX(Data!AV$2:AV$368,$A41)</f>
        <v>0</v>
      </c>
      <c r="BA41" s="4" cm="1">
        <f t="array" ref="BA41">INDEX(Data!AW$2:AW$368,$A41)</f>
        <v>0</v>
      </c>
      <c r="BB41" s="4" cm="1">
        <f t="array" ref="BB41">INDEX(Data!AX$2:AX$368,$A41)</f>
        <v>0</v>
      </c>
    </row>
    <row r="42" spans="1:54" x14ac:dyDescent="0.25">
      <c r="A42">
        <v>36</v>
      </c>
      <c r="B42" s="3">
        <v>45327</v>
      </c>
      <c r="C42" s="4">
        <v>2024</v>
      </c>
      <c r="D42" s="4" t="s">
        <v>5</v>
      </c>
      <c r="E42" s="4">
        <v>5</v>
      </c>
      <c r="F42" s="4" cm="1">
        <f t="array" ref="F42">INDEX(Data!B$2:B$368,$A42)</f>
        <v>618</v>
      </c>
      <c r="G42" s="4" cm="1">
        <f t="array" ref="G42">INDEX(Data!C$2:C$368,$A42)</f>
        <v>775</v>
      </c>
      <c r="H42" s="4" cm="1">
        <f t="array" ref="H42">INDEX(Data!D$2:D$368,$A42)</f>
        <v>135</v>
      </c>
      <c r="I42" s="4" cm="1">
        <f t="array" ref="I42">INDEX(Data!E$2:E$368,$A42)</f>
        <v>378</v>
      </c>
      <c r="J42" s="4" cm="1">
        <f t="array" ref="J42">INDEX(Data!F$2:F$368,$A42)</f>
        <v>105</v>
      </c>
      <c r="K42" s="4" cm="1">
        <f t="array" ref="K42">INDEX(Data!G$2:G$368,$A42)</f>
        <v>255</v>
      </c>
      <c r="L42" s="4" cm="1">
        <f t="array" ref="L42">INDEX(Data!H$2:H$368,$A42)</f>
        <v>404</v>
      </c>
      <c r="M42" s="4" cm="1">
        <f t="array" ref="M42">INDEX(Data!I$2:I$368,$A42)</f>
        <v>116</v>
      </c>
      <c r="N42" s="4" cm="1">
        <f t="array" ref="N42">INDEX(Data!J$2:J$368,$A42)</f>
        <v>153</v>
      </c>
      <c r="O42" s="4" cm="1">
        <f t="array" ref="O42">INDEX(Data!K$2:K$368,$A42)</f>
        <v>72</v>
      </c>
      <c r="P42" s="4" cm="1">
        <f t="array" ref="P42">INDEX(Data!L$2:L$368,$A42)</f>
        <v>30</v>
      </c>
      <c r="Q42" s="4" cm="1">
        <f t="array" ref="Q42">INDEX(Data!M$2:M$368,$A42)</f>
        <v>45</v>
      </c>
      <c r="R42" s="4" cm="1">
        <f t="array" ref="R42">INDEX(Data!N$2:N$368,$A42)</f>
        <v>34</v>
      </c>
      <c r="S42" s="4" cm="1">
        <f t="array" ref="S42">INDEX(Data!O$2:O$368,$A42)</f>
        <v>122</v>
      </c>
      <c r="T42" s="4" cm="1">
        <f t="array" ref="T42">INDEX(Data!P$2:P$368,$A42)</f>
        <v>37</v>
      </c>
      <c r="U42" s="4" cm="1">
        <f t="array" ref="U42">INDEX(Data!Q$2:Q$368,$A42)</f>
        <v>28</v>
      </c>
      <c r="V42" s="4" cm="1">
        <f t="array" ref="V42">INDEX(Data!R$2:R$368,$A42)</f>
        <v>23</v>
      </c>
      <c r="W42" s="4" cm="1">
        <f t="array" ref="W42">INDEX(Data!S$2:S$368,$A42)</f>
        <v>74</v>
      </c>
      <c r="X42" s="4" cm="1">
        <f t="array" ref="X42">INDEX(Data!T$2:T$368,$A42)</f>
        <v>77</v>
      </c>
      <c r="Y42" s="4" cm="1">
        <f t="array" ref="Y42">INDEX(Data!U$2:U$368,$A42)</f>
        <v>0</v>
      </c>
      <c r="Z42" s="4" cm="1">
        <f t="array" ref="Z42">INDEX(Data!V$2:V$368,$A42)</f>
        <v>46</v>
      </c>
      <c r="AA42" s="4" cm="1">
        <f t="array" ref="AA42">INDEX(Data!W$2:W$368,$A42)</f>
        <v>15</v>
      </c>
      <c r="AB42" s="4" cm="1">
        <f t="array" ref="AB42">INDEX(Data!X$2:X$368,$A42)</f>
        <v>74</v>
      </c>
      <c r="AC42" s="4" cm="1">
        <f t="array" ref="AC42">INDEX(Data!Y$2:Y$368,$A42)</f>
        <v>69</v>
      </c>
      <c r="AD42" s="4" cm="1">
        <f t="array" ref="AD42">INDEX(Data!Z$2:Z$368,$A42)</f>
        <v>0</v>
      </c>
      <c r="AE42" s="4" cm="1">
        <f t="array" ref="AE42">INDEX(Data!AA$2:AA$368,$A42)</f>
        <v>7</v>
      </c>
      <c r="AF42" s="4" cm="1">
        <f t="array" ref="AF42">INDEX(Data!AB$2:AB$368,$A42)</f>
        <v>46</v>
      </c>
      <c r="AG42" s="4" cm="1">
        <f t="array" ref="AG42">INDEX(Data!AC$2:AC$368,$A42)</f>
        <v>15</v>
      </c>
      <c r="AH42" s="4" cm="1">
        <f t="array" ref="AH42">INDEX(Data!AD$2:AD$368,$A42)</f>
        <v>7</v>
      </c>
      <c r="AI42" s="4" cm="1">
        <f t="array" ref="AI42">INDEX(Data!AE$2:AE$368,$A42)</f>
        <v>15</v>
      </c>
      <c r="AJ42" s="4" cm="1">
        <f t="array" ref="AJ42">INDEX(Data!AF$2:AF$368,$A42)</f>
        <v>23</v>
      </c>
      <c r="AK42" s="4" cm="1">
        <f t="array" ref="AK42">INDEX(Data!AG$2:AG$368,$A42)</f>
        <v>7</v>
      </c>
      <c r="AL42" s="4" cm="1">
        <f t="array" ref="AL42">INDEX(Data!AH$2:AH$368,$A42)</f>
        <v>0</v>
      </c>
      <c r="AM42" s="4" cm="1">
        <f t="array" ref="AM42">INDEX(Data!AI$2:AI$368,$A42)</f>
        <v>62</v>
      </c>
      <c r="AN42" s="4" cm="1">
        <f t="array" ref="AN42">INDEX(Data!AJ$2:AJ$368,$A42)</f>
        <v>46</v>
      </c>
      <c r="AO42" s="4" cm="1">
        <f t="array" ref="AO42">INDEX(Data!AK$2:AK$368,$A42)</f>
        <v>38</v>
      </c>
      <c r="AP42" s="4" cm="1">
        <f t="array" ref="AP42">INDEX(Data!AL$2:AL$368,$A42)</f>
        <v>0</v>
      </c>
      <c r="AQ42" s="4" cm="1">
        <f t="array" ref="AQ42">INDEX(Data!AM$2:AM$368,$A42)</f>
        <v>0</v>
      </c>
      <c r="AR42" s="4" cm="1">
        <f t="array" ref="AR42">INDEX(Data!AN$2:AN$368,$A42)</f>
        <v>0</v>
      </c>
      <c r="AS42" s="4" cm="1">
        <f t="array" ref="AS42">INDEX(Data!AO$2:AO$368,$A42)</f>
        <v>31</v>
      </c>
      <c r="AT42" s="4" cm="1">
        <f t="array" ref="AT42">INDEX(Data!AP$2:AP$368,$A42)</f>
        <v>54</v>
      </c>
      <c r="AU42" s="4" cm="1">
        <f t="array" ref="AU42">INDEX(Data!AQ$2:AQ$368,$A42)</f>
        <v>7</v>
      </c>
      <c r="AV42" s="4" cm="1">
        <f t="array" ref="AV42">INDEX(Data!AR$2:AR$368,$A42)</f>
        <v>46</v>
      </c>
      <c r="AW42" s="4" cm="1">
        <f t="array" ref="AW42">INDEX(Data!AS$2:AS$368,$A42)</f>
        <v>38</v>
      </c>
      <c r="AX42" s="4" cm="1">
        <f t="array" ref="AX42">INDEX(Data!AT$2:AT$368,$A42)</f>
        <v>7</v>
      </c>
      <c r="AY42" s="4" cm="1">
        <f t="array" ref="AY42">INDEX(Data!AU$2:AU$368,$A42)</f>
        <v>38</v>
      </c>
      <c r="AZ42" s="4" cm="1">
        <f t="array" ref="AZ42">INDEX(Data!AV$2:AV$368,$A42)</f>
        <v>7</v>
      </c>
      <c r="BA42" s="4" cm="1">
        <f t="array" ref="BA42">INDEX(Data!AW$2:AW$368,$A42)</f>
        <v>0</v>
      </c>
      <c r="BB42" s="4" cm="1">
        <f t="array" ref="BB42">INDEX(Data!AX$2:AX$368,$A42)</f>
        <v>0</v>
      </c>
    </row>
    <row r="43" spans="1:54" x14ac:dyDescent="0.25">
      <c r="A43">
        <v>37</v>
      </c>
      <c r="B43" s="3">
        <v>45328</v>
      </c>
      <c r="C43" s="4">
        <v>2024</v>
      </c>
      <c r="D43" s="4" t="s">
        <v>5</v>
      </c>
      <c r="E43" s="4">
        <v>6</v>
      </c>
      <c r="F43" s="4" cm="1">
        <f t="array" ref="F43">INDEX(Data!B$2:B$368,$A43)</f>
        <v>643</v>
      </c>
      <c r="G43" s="4" cm="1">
        <f t="array" ref="G43">INDEX(Data!C$2:C$368,$A43)</f>
        <v>763</v>
      </c>
      <c r="H43" s="4" cm="1">
        <f t="array" ref="H43">INDEX(Data!D$2:D$368,$A43)</f>
        <v>250</v>
      </c>
      <c r="I43" s="4" cm="1">
        <f t="array" ref="I43">INDEX(Data!E$2:E$368,$A43)</f>
        <v>316</v>
      </c>
      <c r="J43" s="4" cm="1">
        <f t="array" ref="J43">INDEX(Data!F$2:F$368,$A43)</f>
        <v>77</v>
      </c>
      <c r="K43" s="4" cm="1">
        <f t="array" ref="K43">INDEX(Data!G$2:G$368,$A43)</f>
        <v>381</v>
      </c>
      <c r="L43" s="4" cm="1">
        <f t="array" ref="L43">INDEX(Data!H$2:H$368,$A43)</f>
        <v>260</v>
      </c>
      <c r="M43" s="4" cm="1">
        <f t="array" ref="M43">INDEX(Data!I$2:I$368,$A43)</f>
        <v>122</v>
      </c>
      <c r="N43" s="4" cm="1">
        <f t="array" ref="N43">INDEX(Data!J$2:J$368,$A43)</f>
        <v>195</v>
      </c>
      <c r="O43" s="4" cm="1">
        <f t="array" ref="O43">INDEX(Data!K$2:K$368,$A43)</f>
        <v>87</v>
      </c>
      <c r="P43" s="4" cm="1">
        <f t="array" ref="P43">INDEX(Data!L$2:L$368,$A43)</f>
        <v>47</v>
      </c>
      <c r="Q43" s="4" cm="1">
        <f t="array" ref="Q43">INDEX(Data!M$2:M$368,$A43)</f>
        <v>27</v>
      </c>
      <c r="R43" s="4" cm="1">
        <f t="array" ref="R43">INDEX(Data!N$2:N$368,$A43)</f>
        <v>31</v>
      </c>
      <c r="S43" s="4" cm="1">
        <f t="array" ref="S43">INDEX(Data!O$2:O$368,$A43)</f>
        <v>87</v>
      </c>
      <c r="T43" s="4" cm="1">
        <f t="array" ref="T43">INDEX(Data!P$2:P$368,$A43)</f>
        <v>41</v>
      </c>
      <c r="U43" s="4" cm="1">
        <f t="array" ref="U43">INDEX(Data!Q$2:Q$368,$A43)</f>
        <v>21</v>
      </c>
      <c r="V43" s="4" cm="1">
        <f t="array" ref="V43">INDEX(Data!R$2:R$368,$A43)</f>
        <v>14</v>
      </c>
      <c r="W43" s="4" cm="1">
        <f t="array" ref="W43">INDEX(Data!S$2:S$368,$A43)</f>
        <v>93</v>
      </c>
      <c r="X43" s="4" cm="1">
        <f t="array" ref="X43">INDEX(Data!T$2:T$368,$A43)</f>
        <v>53</v>
      </c>
      <c r="Y43" s="4" cm="1">
        <f t="array" ref="Y43">INDEX(Data!U$2:U$368,$A43)</f>
        <v>0</v>
      </c>
      <c r="Z43" s="4" cm="1">
        <f t="array" ref="Z43">INDEX(Data!V$2:V$368,$A43)</f>
        <v>30</v>
      </c>
      <c r="AA43" s="4" cm="1">
        <f t="array" ref="AA43">INDEX(Data!W$2:W$368,$A43)</f>
        <v>22</v>
      </c>
      <c r="AB43" s="4" cm="1">
        <f t="array" ref="AB43">INDEX(Data!X$2:X$368,$A43)</f>
        <v>53</v>
      </c>
      <c r="AC43" s="4" cm="1">
        <f t="array" ref="AC43">INDEX(Data!Y$2:Y$368,$A43)</f>
        <v>61</v>
      </c>
      <c r="AD43" s="4" cm="1">
        <f t="array" ref="AD43">INDEX(Data!Z$2:Z$368,$A43)</f>
        <v>15</v>
      </c>
      <c r="AE43" s="4" cm="1">
        <f t="array" ref="AE43">INDEX(Data!AA$2:AA$368,$A43)</f>
        <v>7</v>
      </c>
      <c r="AF43" s="4" cm="1">
        <f t="array" ref="AF43">INDEX(Data!AB$2:AB$368,$A43)</f>
        <v>22</v>
      </c>
      <c r="AG43" s="4" cm="1">
        <f t="array" ref="AG43">INDEX(Data!AC$2:AC$368,$A43)</f>
        <v>7</v>
      </c>
      <c r="AH43" s="4" cm="1">
        <f t="array" ref="AH43">INDEX(Data!AD$2:AD$368,$A43)</f>
        <v>0</v>
      </c>
      <c r="AI43" s="4" cm="1">
        <f t="array" ref="AI43">INDEX(Data!AE$2:AE$368,$A43)</f>
        <v>38</v>
      </c>
      <c r="AJ43" s="4" cm="1">
        <f t="array" ref="AJ43">INDEX(Data!AF$2:AF$368,$A43)</f>
        <v>0</v>
      </c>
      <c r="AK43" s="4" cm="1">
        <f t="array" ref="AK43">INDEX(Data!AG$2:AG$368,$A43)</f>
        <v>7</v>
      </c>
      <c r="AL43" s="4" cm="1">
        <f t="array" ref="AL43">INDEX(Data!AH$2:AH$368,$A43)</f>
        <v>22</v>
      </c>
      <c r="AM43" s="4" cm="1">
        <f t="array" ref="AM43">INDEX(Data!AI$2:AI$368,$A43)</f>
        <v>68</v>
      </c>
      <c r="AN43" s="4" cm="1">
        <f t="array" ref="AN43">INDEX(Data!AJ$2:AJ$368,$A43)</f>
        <v>22</v>
      </c>
      <c r="AO43" s="4" cm="1">
        <f t="array" ref="AO43">INDEX(Data!AK$2:AK$368,$A43)</f>
        <v>22</v>
      </c>
      <c r="AP43" s="4" cm="1">
        <f t="array" ref="AP43">INDEX(Data!AL$2:AL$368,$A43)</f>
        <v>7</v>
      </c>
      <c r="AQ43" s="4" cm="1">
        <f t="array" ref="AQ43">INDEX(Data!AM$2:AM$368,$A43)</f>
        <v>0</v>
      </c>
      <c r="AR43" s="4" cm="1">
        <f t="array" ref="AR43">INDEX(Data!AN$2:AN$368,$A43)</f>
        <v>30</v>
      </c>
      <c r="AS43" s="4" cm="1">
        <f t="array" ref="AS43">INDEX(Data!AO$2:AO$368,$A43)</f>
        <v>7</v>
      </c>
      <c r="AT43" s="4" cm="1">
        <f t="array" ref="AT43">INDEX(Data!AP$2:AP$368,$A43)</f>
        <v>76</v>
      </c>
      <c r="AU43" s="4" cm="1">
        <f t="array" ref="AU43">INDEX(Data!AQ$2:AQ$368,$A43)</f>
        <v>7</v>
      </c>
      <c r="AV43" s="4" cm="1">
        <f t="array" ref="AV43">INDEX(Data!AR$2:AR$368,$A43)</f>
        <v>30</v>
      </c>
      <c r="AW43" s="4" cm="1">
        <f t="array" ref="AW43">INDEX(Data!AS$2:AS$368,$A43)</f>
        <v>22</v>
      </c>
      <c r="AX43" s="4" cm="1">
        <f t="array" ref="AX43">INDEX(Data!AT$2:AT$368,$A43)</f>
        <v>7</v>
      </c>
      <c r="AY43" s="4" cm="1">
        <f t="array" ref="AY43">INDEX(Data!AU$2:AU$368,$A43)</f>
        <v>15</v>
      </c>
      <c r="AZ43" s="4" cm="1">
        <f t="array" ref="AZ43">INDEX(Data!AV$2:AV$368,$A43)</f>
        <v>15</v>
      </c>
      <c r="BA43" s="4" cm="1">
        <f t="array" ref="BA43">INDEX(Data!AW$2:AW$368,$A43)</f>
        <v>7</v>
      </c>
      <c r="BB43" s="4" cm="1">
        <f t="array" ref="BB43">INDEX(Data!AX$2:AX$368,$A43)</f>
        <v>91</v>
      </c>
    </row>
    <row r="44" spans="1:54" x14ac:dyDescent="0.25">
      <c r="A44">
        <v>38</v>
      </c>
      <c r="B44" s="3">
        <v>45329</v>
      </c>
      <c r="C44" s="4">
        <v>2024</v>
      </c>
      <c r="D44" s="4" t="s">
        <v>5</v>
      </c>
      <c r="E44" s="4">
        <v>7</v>
      </c>
      <c r="F44" s="4" cm="1">
        <f t="array" ref="F44">INDEX(Data!B$2:B$368,$A44)</f>
        <v>671</v>
      </c>
      <c r="G44" s="4" cm="1">
        <f t="array" ref="G44">INDEX(Data!C$2:C$368,$A44)</f>
        <v>761</v>
      </c>
      <c r="H44" s="4" cm="1">
        <f t="array" ref="H44">INDEX(Data!D$2:D$368,$A44)</f>
        <v>328</v>
      </c>
      <c r="I44" s="4" cm="1">
        <f t="array" ref="I44">INDEX(Data!E$2:E$368,$A44)</f>
        <v>243</v>
      </c>
      <c r="J44" s="4" cm="1">
        <f t="array" ref="J44">INDEX(Data!F$2:F$368,$A44)</f>
        <v>100</v>
      </c>
      <c r="K44" s="4" cm="1">
        <f t="array" ref="K44">INDEX(Data!G$2:G$368,$A44)</f>
        <v>334</v>
      </c>
      <c r="L44" s="4" cm="1">
        <f t="array" ref="L44">INDEX(Data!H$2:H$368,$A44)</f>
        <v>237</v>
      </c>
      <c r="M44" s="4" cm="1">
        <f t="array" ref="M44">INDEX(Data!I$2:I$368,$A44)</f>
        <v>190</v>
      </c>
      <c r="N44" s="4" cm="1">
        <f t="array" ref="N44">INDEX(Data!J$2:J$368,$A44)</f>
        <v>187</v>
      </c>
      <c r="O44" s="4" cm="1">
        <f t="array" ref="O44">INDEX(Data!K$2:K$368,$A44)</f>
        <v>70</v>
      </c>
      <c r="P44" s="4" cm="1">
        <f t="array" ref="P44">INDEX(Data!L$2:L$368,$A44)</f>
        <v>37</v>
      </c>
      <c r="Q44" s="4" cm="1">
        <f t="array" ref="Q44">INDEX(Data!M$2:M$368,$A44)</f>
        <v>62</v>
      </c>
      <c r="R44" s="4" cm="1">
        <f t="array" ref="R44">INDEX(Data!N$2:N$368,$A44)</f>
        <v>16</v>
      </c>
      <c r="S44" s="4" cm="1">
        <f t="array" ref="S44">INDEX(Data!O$2:O$368,$A44)</f>
        <v>101</v>
      </c>
      <c r="T44" s="4" cm="1">
        <f t="array" ref="T44">INDEX(Data!P$2:P$368,$A44)</f>
        <v>84</v>
      </c>
      <c r="U44" s="4" cm="1">
        <f t="array" ref="U44">INDEX(Data!Q$2:Q$368,$A44)</f>
        <v>20</v>
      </c>
      <c r="V44" s="4" cm="1">
        <f t="array" ref="V44">INDEX(Data!R$2:R$368,$A44)</f>
        <v>15</v>
      </c>
      <c r="W44" s="4" cm="1">
        <f t="array" ref="W44">INDEX(Data!S$2:S$368,$A44)</f>
        <v>79</v>
      </c>
      <c r="X44" s="4" cm="1">
        <f t="array" ref="X44">INDEX(Data!T$2:T$368,$A44)</f>
        <v>38</v>
      </c>
      <c r="Y44" s="4" cm="1">
        <f t="array" ref="Y44">INDEX(Data!U$2:U$368,$A44)</f>
        <v>22</v>
      </c>
      <c r="Z44" s="4" cm="1">
        <f t="array" ref="Z44">INDEX(Data!V$2:V$368,$A44)</f>
        <v>30</v>
      </c>
      <c r="AA44" s="4" cm="1">
        <f t="array" ref="AA44">INDEX(Data!W$2:W$368,$A44)</f>
        <v>22</v>
      </c>
      <c r="AB44" s="4" cm="1">
        <f t="array" ref="AB44">INDEX(Data!X$2:X$368,$A44)</f>
        <v>90</v>
      </c>
      <c r="AC44" s="4" cm="1">
        <f t="array" ref="AC44">INDEX(Data!Y$2:Y$368,$A44)</f>
        <v>53</v>
      </c>
      <c r="AD44" s="4" cm="1">
        <f t="array" ref="AD44">INDEX(Data!Z$2:Z$368,$A44)</f>
        <v>7</v>
      </c>
      <c r="AE44" s="4" cm="1">
        <f t="array" ref="AE44">INDEX(Data!AA$2:AA$368,$A44)</f>
        <v>15</v>
      </c>
      <c r="AF44" s="4" cm="1">
        <f t="array" ref="AF44">INDEX(Data!AB$2:AB$368,$A44)</f>
        <v>30</v>
      </c>
      <c r="AG44" s="4" cm="1">
        <f t="array" ref="AG44">INDEX(Data!AC$2:AC$368,$A44)</f>
        <v>22</v>
      </c>
      <c r="AH44" s="4" cm="1">
        <f t="array" ref="AH44">INDEX(Data!AD$2:AD$368,$A44)</f>
        <v>7</v>
      </c>
      <c r="AI44" s="4" cm="1">
        <f t="array" ref="AI44">INDEX(Data!AE$2:AE$368,$A44)</f>
        <v>22</v>
      </c>
      <c r="AJ44" s="4" cm="1">
        <f t="array" ref="AJ44">INDEX(Data!AF$2:AF$368,$A44)</f>
        <v>22</v>
      </c>
      <c r="AK44" s="4" cm="1">
        <f t="array" ref="AK44">INDEX(Data!AG$2:AG$368,$A44)</f>
        <v>15</v>
      </c>
      <c r="AL44" s="4" cm="1">
        <f t="array" ref="AL44">INDEX(Data!AH$2:AH$368,$A44)</f>
        <v>0</v>
      </c>
      <c r="AM44" s="4" cm="1">
        <f t="array" ref="AM44">INDEX(Data!AI$2:AI$368,$A44)</f>
        <v>60</v>
      </c>
      <c r="AN44" s="4" cm="1">
        <f t="array" ref="AN44">INDEX(Data!AJ$2:AJ$368,$A44)</f>
        <v>45</v>
      </c>
      <c r="AO44" s="4" cm="1">
        <f t="array" ref="AO44">INDEX(Data!AK$2:AK$368,$A44)</f>
        <v>22</v>
      </c>
      <c r="AP44" s="4" cm="1">
        <f t="array" ref="AP44">INDEX(Data!AL$2:AL$368,$A44)</f>
        <v>0</v>
      </c>
      <c r="AQ44" s="4" cm="1">
        <f t="array" ref="AQ44">INDEX(Data!AM$2:AM$368,$A44)</f>
        <v>0</v>
      </c>
      <c r="AR44" s="4" cm="1">
        <f t="array" ref="AR44">INDEX(Data!AN$2:AN$368,$A44)</f>
        <v>7</v>
      </c>
      <c r="AS44" s="4" cm="1">
        <f t="array" ref="AS44">INDEX(Data!AO$2:AO$368,$A44)</f>
        <v>22</v>
      </c>
      <c r="AT44" s="4" cm="1">
        <f t="array" ref="AT44">INDEX(Data!AP$2:AP$368,$A44)</f>
        <v>68</v>
      </c>
      <c r="AU44" s="4" cm="1">
        <f t="array" ref="AU44">INDEX(Data!AQ$2:AQ$368,$A44)</f>
        <v>7</v>
      </c>
      <c r="AV44" s="4" cm="1">
        <f t="array" ref="AV44">INDEX(Data!AR$2:AR$368,$A44)</f>
        <v>30</v>
      </c>
      <c r="AW44" s="4" cm="1">
        <f t="array" ref="AW44">INDEX(Data!AS$2:AS$368,$A44)</f>
        <v>30</v>
      </c>
      <c r="AX44" s="4" cm="1">
        <f t="array" ref="AX44">INDEX(Data!AT$2:AT$368,$A44)</f>
        <v>0</v>
      </c>
      <c r="AY44" s="4" cm="1">
        <f t="array" ref="AY44">INDEX(Data!AU$2:AU$368,$A44)</f>
        <v>45</v>
      </c>
      <c r="AZ44" s="4" cm="1">
        <f t="array" ref="AZ44">INDEX(Data!AV$2:AV$368,$A44)</f>
        <v>15</v>
      </c>
      <c r="BA44" s="4" cm="1">
        <f t="array" ref="BA44">INDEX(Data!AW$2:AW$368,$A44)</f>
        <v>15</v>
      </c>
      <c r="BB44" s="4" cm="1">
        <f t="array" ref="BB44">INDEX(Data!AX$2:AX$368,$A44)</f>
        <v>0</v>
      </c>
    </row>
    <row r="45" spans="1:54" x14ac:dyDescent="0.25">
      <c r="A45">
        <v>39</v>
      </c>
      <c r="B45" s="3">
        <v>45330</v>
      </c>
      <c r="C45" s="4">
        <v>2024</v>
      </c>
      <c r="D45" s="4" t="s">
        <v>5</v>
      </c>
      <c r="E45" s="4">
        <v>8</v>
      </c>
      <c r="F45" s="4" cm="1">
        <f t="array" ref="F45">INDEX(Data!B$2:B$368,$A45)</f>
        <v>697</v>
      </c>
      <c r="G45" s="4" cm="1">
        <f t="array" ref="G45">INDEX(Data!C$2:C$368,$A45)</f>
        <v>773</v>
      </c>
      <c r="H45" s="4" cm="1">
        <f t="array" ref="H45">INDEX(Data!D$2:D$368,$A45)</f>
        <v>174</v>
      </c>
      <c r="I45" s="4" cm="1">
        <f t="array" ref="I45">INDEX(Data!E$2:E$368,$A45)</f>
        <v>370</v>
      </c>
      <c r="J45" s="4" cm="1">
        <f t="array" ref="J45">INDEX(Data!F$2:F$368,$A45)</f>
        <v>153</v>
      </c>
      <c r="K45" s="4" cm="1">
        <f t="array" ref="K45">INDEX(Data!G$2:G$368,$A45)</f>
        <v>247</v>
      </c>
      <c r="L45" s="4" cm="1">
        <f t="array" ref="L45">INDEX(Data!H$2:H$368,$A45)</f>
        <v>426</v>
      </c>
      <c r="M45" s="4" cm="1">
        <f t="array" ref="M45">INDEX(Data!I$2:I$368,$A45)</f>
        <v>100</v>
      </c>
      <c r="N45" s="4" cm="1">
        <f t="array" ref="N45">INDEX(Data!J$2:J$368,$A45)</f>
        <v>185</v>
      </c>
      <c r="O45" s="4" cm="1">
        <f t="array" ref="O45">INDEX(Data!K$2:K$368,$A45)</f>
        <v>43</v>
      </c>
      <c r="P45" s="4" cm="1">
        <f t="array" ref="P45">INDEX(Data!L$2:L$368,$A45)</f>
        <v>43</v>
      </c>
      <c r="Q45" s="4" cm="1">
        <f t="array" ref="Q45">INDEX(Data!M$2:M$368,$A45)</f>
        <v>38</v>
      </c>
      <c r="R45" s="4" cm="1">
        <f t="array" ref="R45">INDEX(Data!N$2:N$368,$A45)</f>
        <v>25</v>
      </c>
      <c r="S45" s="4" cm="1">
        <f t="array" ref="S45">INDEX(Data!O$2:O$368,$A45)</f>
        <v>129</v>
      </c>
      <c r="T45" s="4" cm="1">
        <f t="array" ref="T45">INDEX(Data!P$2:P$368,$A45)</f>
        <v>71</v>
      </c>
      <c r="U45" s="4" cm="1">
        <f t="array" ref="U45">INDEX(Data!Q$2:Q$368,$A45)</f>
        <v>21</v>
      </c>
      <c r="V45" s="4" cm="1">
        <f t="array" ref="V45">INDEX(Data!R$2:R$368,$A45)</f>
        <v>29</v>
      </c>
      <c r="W45" s="4" cm="1">
        <f t="array" ref="W45">INDEX(Data!S$2:S$368,$A45)</f>
        <v>113</v>
      </c>
      <c r="X45" s="4" cm="1">
        <f t="array" ref="X45">INDEX(Data!T$2:T$368,$A45)</f>
        <v>38</v>
      </c>
      <c r="Y45" s="4" cm="1">
        <f t="array" ref="Y45">INDEX(Data!U$2:U$368,$A45)</f>
        <v>15</v>
      </c>
      <c r="Z45" s="4" cm="1">
        <f t="array" ref="Z45">INDEX(Data!V$2:V$368,$A45)</f>
        <v>38</v>
      </c>
      <c r="AA45" s="4" cm="1">
        <f t="array" ref="AA45">INDEX(Data!W$2:W$368,$A45)</f>
        <v>23</v>
      </c>
      <c r="AB45" s="4" cm="1">
        <f t="array" ref="AB45">INDEX(Data!X$2:X$368,$A45)</f>
        <v>46</v>
      </c>
      <c r="AC45" s="4" cm="1">
        <f t="array" ref="AC45">INDEX(Data!Y$2:Y$368,$A45)</f>
        <v>69</v>
      </c>
      <c r="AD45" s="4" cm="1">
        <f t="array" ref="AD45">INDEX(Data!Z$2:Z$368,$A45)</f>
        <v>0</v>
      </c>
      <c r="AE45" s="4" cm="1">
        <f t="array" ref="AE45">INDEX(Data!AA$2:AA$368,$A45)</f>
        <v>0</v>
      </c>
      <c r="AF45" s="4" cm="1">
        <f t="array" ref="AF45">INDEX(Data!AB$2:AB$368,$A45)</f>
        <v>46</v>
      </c>
      <c r="AG45" s="4" cm="1">
        <f t="array" ref="AG45">INDEX(Data!AC$2:AC$368,$A45)</f>
        <v>7</v>
      </c>
      <c r="AH45" s="4" cm="1">
        <f t="array" ref="AH45">INDEX(Data!AD$2:AD$368,$A45)</f>
        <v>0</v>
      </c>
      <c r="AI45" s="4" cm="1">
        <f t="array" ref="AI45">INDEX(Data!AE$2:AE$368,$A45)</f>
        <v>30</v>
      </c>
      <c r="AJ45" s="4" cm="1">
        <f t="array" ref="AJ45">INDEX(Data!AF$2:AF$368,$A45)</f>
        <v>7</v>
      </c>
      <c r="AK45" s="4" cm="1">
        <f t="array" ref="AK45">INDEX(Data!AG$2:AG$368,$A45)</f>
        <v>0</v>
      </c>
      <c r="AL45" s="4" cm="1">
        <f t="array" ref="AL45">INDEX(Data!AH$2:AH$368,$A45)</f>
        <v>23</v>
      </c>
      <c r="AM45" s="4" cm="1">
        <f t="array" ref="AM45">INDEX(Data!AI$2:AI$368,$A45)</f>
        <v>46</v>
      </c>
      <c r="AN45" s="4" cm="1">
        <f t="array" ref="AN45">INDEX(Data!AJ$2:AJ$368,$A45)</f>
        <v>38</v>
      </c>
      <c r="AO45" s="4" cm="1">
        <f t="array" ref="AO45">INDEX(Data!AK$2:AK$368,$A45)</f>
        <v>23</v>
      </c>
      <c r="AP45" s="4" cm="1">
        <f t="array" ref="AP45">INDEX(Data!AL$2:AL$368,$A45)</f>
        <v>0</v>
      </c>
      <c r="AQ45" s="4" cm="1">
        <f t="array" ref="AQ45">INDEX(Data!AM$2:AM$368,$A45)</f>
        <v>7</v>
      </c>
      <c r="AR45" s="4" cm="1">
        <f t="array" ref="AR45">INDEX(Data!AN$2:AN$368,$A45)</f>
        <v>30</v>
      </c>
      <c r="AS45" s="4" cm="1">
        <f t="array" ref="AS45">INDEX(Data!AO$2:AO$368,$A45)</f>
        <v>15</v>
      </c>
      <c r="AT45" s="4" cm="1">
        <f t="array" ref="AT45">INDEX(Data!AP$2:AP$368,$A45)</f>
        <v>61</v>
      </c>
      <c r="AU45" s="4" cm="1">
        <f t="array" ref="AU45">INDEX(Data!AQ$2:AQ$368,$A45)</f>
        <v>23</v>
      </c>
      <c r="AV45" s="4" cm="1">
        <f t="array" ref="AV45">INDEX(Data!AR$2:AR$368,$A45)</f>
        <v>69</v>
      </c>
      <c r="AW45" s="4" cm="1">
        <f t="array" ref="AW45">INDEX(Data!AS$2:AS$368,$A45)</f>
        <v>7</v>
      </c>
      <c r="AX45" s="4" cm="1">
        <f t="array" ref="AX45">INDEX(Data!AT$2:AT$368,$A45)</f>
        <v>7</v>
      </c>
      <c r="AY45" s="4" cm="1">
        <f t="array" ref="AY45">INDEX(Data!AU$2:AU$368,$A45)</f>
        <v>23</v>
      </c>
      <c r="AZ45" s="4" cm="1">
        <f t="array" ref="AZ45">INDEX(Data!AV$2:AV$368,$A45)</f>
        <v>23</v>
      </c>
      <c r="BA45" s="4" cm="1">
        <f t="array" ref="BA45">INDEX(Data!AW$2:AW$368,$A45)</f>
        <v>7</v>
      </c>
      <c r="BB45" s="4" cm="1">
        <f t="array" ref="BB45">INDEX(Data!AX$2:AX$368,$A45)</f>
        <v>52</v>
      </c>
    </row>
    <row r="46" spans="1:54" x14ac:dyDescent="0.25">
      <c r="A46">
        <v>40</v>
      </c>
      <c r="B46" s="3">
        <v>45331</v>
      </c>
      <c r="C46" s="4">
        <v>2024</v>
      </c>
      <c r="D46" s="4" t="s">
        <v>5</v>
      </c>
      <c r="E46" s="4">
        <v>9</v>
      </c>
      <c r="F46" s="4" cm="1">
        <f t="array" ref="F46">INDEX(Data!B$2:B$368,$A46)</f>
        <v>716</v>
      </c>
      <c r="G46" s="4" cm="1">
        <f t="array" ref="G46">INDEX(Data!C$2:C$368,$A46)</f>
        <v>794</v>
      </c>
      <c r="H46" s="4" cm="1">
        <f t="array" ref="H46">INDEX(Data!D$2:D$368,$A46)</f>
        <v>372</v>
      </c>
      <c r="I46" s="4" cm="1">
        <f t="array" ref="I46">INDEX(Data!E$2:E$368,$A46)</f>
        <v>194</v>
      </c>
      <c r="J46" s="4" cm="1">
        <f t="array" ref="J46">INDEX(Data!F$2:F$368,$A46)</f>
        <v>150</v>
      </c>
      <c r="K46" s="4" cm="1">
        <f t="array" ref="K46">INDEX(Data!G$2:G$368,$A46)</f>
        <v>325</v>
      </c>
      <c r="L46" s="4" cm="1">
        <f t="array" ref="L46">INDEX(Data!H$2:H$368,$A46)</f>
        <v>422</v>
      </c>
      <c r="M46" s="4" cm="1">
        <f t="array" ref="M46">INDEX(Data!I$2:I$368,$A46)</f>
        <v>47</v>
      </c>
      <c r="N46" s="4" cm="1">
        <f t="array" ref="N46">INDEX(Data!J$2:J$368,$A46)</f>
        <v>150</v>
      </c>
      <c r="O46" s="4" cm="1">
        <f t="array" ref="O46">INDEX(Data!K$2:K$368,$A46)</f>
        <v>146</v>
      </c>
      <c r="P46" s="4" cm="1">
        <f t="array" ref="P46">INDEX(Data!L$2:L$368,$A46)</f>
        <v>66</v>
      </c>
      <c r="Q46" s="4" cm="1">
        <f t="array" ref="Q46">INDEX(Data!M$2:M$368,$A46)</f>
        <v>48</v>
      </c>
      <c r="R46" s="4" cm="1">
        <f t="array" ref="R46">INDEX(Data!N$2:N$368,$A46)</f>
        <v>35</v>
      </c>
      <c r="S46" s="4" cm="1">
        <f t="array" ref="S46">INDEX(Data!O$2:O$368,$A46)</f>
        <v>136</v>
      </c>
      <c r="T46" s="4" cm="1">
        <f t="array" ref="T46">INDEX(Data!P$2:P$368,$A46)</f>
        <v>19</v>
      </c>
      <c r="U46" s="4" cm="1">
        <f t="array" ref="U46">INDEX(Data!Q$2:Q$368,$A46)</f>
        <v>21</v>
      </c>
      <c r="V46" s="4" cm="1">
        <f t="array" ref="V46">INDEX(Data!R$2:R$368,$A46)</f>
        <v>19</v>
      </c>
      <c r="W46" s="4" cm="1">
        <f t="array" ref="W46">INDEX(Data!S$2:S$368,$A46)</f>
        <v>76</v>
      </c>
      <c r="X46" s="4" cm="1">
        <f t="array" ref="X46">INDEX(Data!T$2:T$368,$A46)</f>
        <v>63</v>
      </c>
      <c r="Y46" s="4" cm="1">
        <f t="array" ref="Y46">INDEX(Data!U$2:U$368,$A46)</f>
        <v>15</v>
      </c>
      <c r="Z46" s="4" cm="1">
        <f t="array" ref="Z46">INDEX(Data!V$2:V$368,$A46)</f>
        <v>23</v>
      </c>
      <c r="AA46" s="4" cm="1">
        <f t="array" ref="AA46">INDEX(Data!W$2:W$368,$A46)</f>
        <v>0</v>
      </c>
      <c r="AB46" s="4" cm="1">
        <f t="array" ref="AB46">INDEX(Data!X$2:X$368,$A46)</f>
        <v>79</v>
      </c>
      <c r="AC46" s="4" cm="1">
        <f t="array" ref="AC46">INDEX(Data!Y$2:Y$368,$A46)</f>
        <v>39</v>
      </c>
      <c r="AD46" s="4" cm="1">
        <f t="array" ref="AD46">INDEX(Data!Z$2:Z$368,$A46)</f>
        <v>15</v>
      </c>
      <c r="AE46" s="4" cm="1">
        <f t="array" ref="AE46">INDEX(Data!AA$2:AA$368,$A46)</f>
        <v>0</v>
      </c>
      <c r="AF46" s="4" cm="1">
        <f t="array" ref="AF46">INDEX(Data!AB$2:AB$368,$A46)</f>
        <v>23</v>
      </c>
      <c r="AG46" s="4" cm="1">
        <f t="array" ref="AG46">INDEX(Data!AC$2:AC$368,$A46)</f>
        <v>7</v>
      </c>
      <c r="AH46" s="4" cm="1">
        <f t="array" ref="AH46">INDEX(Data!AD$2:AD$368,$A46)</f>
        <v>7</v>
      </c>
      <c r="AI46" s="4" cm="1">
        <f t="array" ref="AI46">INDEX(Data!AE$2:AE$368,$A46)</f>
        <v>39</v>
      </c>
      <c r="AJ46" s="4" cm="1">
        <f t="array" ref="AJ46">INDEX(Data!AF$2:AF$368,$A46)</f>
        <v>23</v>
      </c>
      <c r="AK46" s="4" cm="1">
        <f t="array" ref="AK46">INDEX(Data!AG$2:AG$368,$A46)</f>
        <v>0</v>
      </c>
      <c r="AL46" s="4" cm="1">
        <f t="array" ref="AL46">INDEX(Data!AH$2:AH$368,$A46)</f>
        <v>7</v>
      </c>
      <c r="AM46" s="4" cm="1">
        <f t="array" ref="AM46">INDEX(Data!AI$2:AI$368,$A46)</f>
        <v>71</v>
      </c>
      <c r="AN46" s="4" cm="1">
        <f t="array" ref="AN46">INDEX(Data!AJ$2:AJ$368,$A46)</f>
        <v>15</v>
      </c>
      <c r="AO46" s="4" cm="1">
        <f t="array" ref="AO46">INDEX(Data!AK$2:AK$368,$A46)</f>
        <v>39</v>
      </c>
      <c r="AP46" s="4" cm="1">
        <f t="array" ref="AP46">INDEX(Data!AL$2:AL$368,$A46)</f>
        <v>15</v>
      </c>
      <c r="AQ46" s="4" cm="1">
        <f t="array" ref="AQ46">INDEX(Data!AM$2:AM$368,$A46)</f>
        <v>0</v>
      </c>
      <c r="AR46" s="4" cm="1">
        <f t="array" ref="AR46">INDEX(Data!AN$2:AN$368,$A46)</f>
        <v>15</v>
      </c>
      <c r="AS46" s="4" cm="1">
        <f t="array" ref="AS46">INDEX(Data!AO$2:AO$368,$A46)</f>
        <v>23</v>
      </c>
      <c r="AT46" s="4" cm="1">
        <f t="array" ref="AT46">INDEX(Data!AP$2:AP$368,$A46)</f>
        <v>71</v>
      </c>
      <c r="AU46" s="4" cm="1">
        <f t="array" ref="AU46">INDEX(Data!AQ$2:AQ$368,$A46)</f>
        <v>7</v>
      </c>
      <c r="AV46" s="4" cm="1">
        <f t="array" ref="AV46">INDEX(Data!AR$2:AR$368,$A46)</f>
        <v>31</v>
      </c>
      <c r="AW46" s="4" cm="1">
        <f t="array" ref="AW46">INDEX(Data!AS$2:AS$368,$A46)</f>
        <v>23</v>
      </c>
      <c r="AX46" s="4" cm="1">
        <f t="array" ref="AX46">INDEX(Data!AT$2:AT$368,$A46)</f>
        <v>0</v>
      </c>
      <c r="AY46" s="4" cm="1">
        <f t="array" ref="AY46">INDEX(Data!AU$2:AU$368,$A46)</f>
        <v>7</v>
      </c>
      <c r="AZ46" s="4" cm="1">
        <f t="array" ref="AZ46">INDEX(Data!AV$2:AV$368,$A46)</f>
        <v>31</v>
      </c>
      <c r="BA46" s="4" cm="1">
        <f t="array" ref="BA46">INDEX(Data!AW$2:AW$368,$A46)</f>
        <v>0</v>
      </c>
      <c r="BB46" s="4" cm="1">
        <f t="array" ref="BB46">INDEX(Data!AX$2:AX$368,$A46)</f>
        <v>106</v>
      </c>
    </row>
    <row r="47" spans="1:54" x14ac:dyDescent="0.25">
      <c r="A47">
        <v>41</v>
      </c>
      <c r="B47" s="3">
        <v>45332</v>
      </c>
      <c r="C47" s="4">
        <v>2024</v>
      </c>
      <c r="D47" s="4" t="s">
        <v>5</v>
      </c>
      <c r="E47" s="4">
        <v>10</v>
      </c>
      <c r="F47" s="4" cm="1">
        <f t="array" ref="F47">INDEX(Data!B$2:B$368,$A47)</f>
        <v>734</v>
      </c>
      <c r="G47" s="4" cm="1">
        <f t="array" ref="G47">INDEX(Data!C$2:C$368,$A47)</f>
        <v>844</v>
      </c>
      <c r="H47" s="4" cm="1">
        <f t="array" ref="H47">INDEX(Data!D$2:D$368,$A47)</f>
        <v>161</v>
      </c>
      <c r="I47" s="4" cm="1">
        <f t="array" ref="I47">INDEX(Data!E$2:E$368,$A47)</f>
        <v>485</v>
      </c>
      <c r="J47" s="4" cm="1">
        <f t="array" ref="J47">INDEX(Data!F$2:F$368,$A47)</f>
        <v>88</v>
      </c>
      <c r="K47" s="4" cm="1">
        <f t="array" ref="K47">INDEX(Data!G$2:G$368,$A47)</f>
        <v>388</v>
      </c>
      <c r="L47" s="4" cm="1">
        <f t="array" ref="L47">INDEX(Data!H$2:H$368,$A47)</f>
        <v>313</v>
      </c>
      <c r="M47" s="4" cm="1">
        <f t="array" ref="M47">INDEX(Data!I$2:I$368,$A47)</f>
        <v>143</v>
      </c>
      <c r="N47" s="4" cm="1">
        <f t="array" ref="N47">INDEX(Data!J$2:J$368,$A47)</f>
        <v>213</v>
      </c>
      <c r="O47" s="4" cm="1">
        <f t="array" ref="O47">INDEX(Data!K$2:K$368,$A47)</f>
        <v>150</v>
      </c>
      <c r="P47" s="4" cm="1">
        <f t="array" ref="P47">INDEX(Data!L$2:L$368,$A47)</f>
        <v>31</v>
      </c>
      <c r="Q47" s="4" cm="1">
        <f t="array" ref="Q47">INDEX(Data!M$2:M$368,$A47)</f>
        <v>22</v>
      </c>
      <c r="R47" s="4" cm="1">
        <f t="array" ref="R47">INDEX(Data!N$2:N$368,$A47)</f>
        <v>31</v>
      </c>
      <c r="S47" s="4" cm="1">
        <f t="array" ref="S47">INDEX(Data!O$2:O$368,$A47)</f>
        <v>103</v>
      </c>
      <c r="T47" s="4" cm="1">
        <f t="array" ref="T47">INDEX(Data!P$2:P$368,$A47)</f>
        <v>41</v>
      </c>
      <c r="U47" s="4" cm="1">
        <f t="array" ref="U47">INDEX(Data!Q$2:Q$368,$A47)</f>
        <v>36</v>
      </c>
      <c r="V47" s="4" cm="1">
        <f t="array" ref="V47">INDEX(Data!R$2:R$368,$A47)</f>
        <v>41</v>
      </c>
      <c r="W47" s="4" cm="1">
        <f t="array" ref="W47">INDEX(Data!S$2:S$368,$A47)</f>
        <v>66</v>
      </c>
      <c r="X47" s="4" cm="1">
        <f t="array" ref="X47">INDEX(Data!T$2:T$368,$A47)</f>
        <v>33</v>
      </c>
      <c r="Y47" s="4" cm="1">
        <f t="array" ref="Y47">INDEX(Data!U$2:U$368,$A47)</f>
        <v>8</v>
      </c>
      <c r="Z47" s="4" cm="1">
        <f t="array" ref="Z47">INDEX(Data!V$2:V$368,$A47)</f>
        <v>33</v>
      </c>
      <c r="AA47" s="4" cm="1">
        <f t="array" ref="AA47">INDEX(Data!W$2:W$368,$A47)</f>
        <v>16</v>
      </c>
      <c r="AB47" s="4" cm="1">
        <f t="array" ref="AB47">INDEX(Data!X$2:X$368,$A47)</f>
        <v>49</v>
      </c>
      <c r="AC47" s="4" cm="1">
        <f t="array" ref="AC47">INDEX(Data!Y$2:Y$368,$A47)</f>
        <v>75</v>
      </c>
      <c r="AD47" s="4" cm="1">
        <f t="array" ref="AD47">INDEX(Data!Z$2:Z$368,$A47)</f>
        <v>16</v>
      </c>
      <c r="AE47" s="4" cm="1">
        <f t="array" ref="AE47">INDEX(Data!AA$2:AA$368,$A47)</f>
        <v>0</v>
      </c>
      <c r="AF47" s="4" cm="1">
        <f t="array" ref="AF47">INDEX(Data!AB$2:AB$368,$A47)</f>
        <v>42</v>
      </c>
      <c r="AG47" s="4" cm="1">
        <f t="array" ref="AG47">INDEX(Data!AC$2:AC$368,$A47)</f>
        <v>25</v>
      </c>
      <c r="AH47" s="4" cm="1">
        <f t="array" ref="AH47">INDEX(Data!AD$2:AD$368,$A47)</f>
        <v>8</v>
      </c>
      <c r="AI47" s="4" cm="1">
        <f t="array" ref="AI47">INDEX(Data!AE$2:AE$368,$A47)</f>
        <v>16</v>
      </c>
      <c r="AJ47" s="4" cm="1">
        <f t="array" ref="AJ47">INDEX(Data!AF$2:AF$368,$A47)</f>
        <v>25</v>
      </c>
      <c r="AK47" s="4" cm="1">
        <f t="array" ref="AK47">INDEX(Data!AG$2:AG$368,$A47)</f>
        <v>16</v>
      </c>
      <c r="AL47" s="4" cm="1">
        <f t="array" ref="AL47">INDEX(Data!AH$2:AH$368,$A47)</f>
        <v>25</v>
      </c>
      <c r="AM47" s="4" cm="1">
        <f t="array" ref="AM47">INDEX(Data!AI$2:AI$368,$A47)</f>
        <v>59</v>
      </c>
      <c r="AN47" s="4" cm="1">
        <f t="array" ref="AN47">INDEX(Data!AJ$2:AJ$368,$A47)</f>
        <v>33</v>
      </c>
      <c r="AO47" s="4" cm="1">
        <f t="array" ref="AO47">INDEX(Data!AK$2:AK$368,$A47)</f>
        <v>42</v>
      </c>
      <c r="AP47" s="4" cm="1">
        <f t="array" ref="AP47">INDEX(Data!AL$2:AL$368,$A47)</f>
        <v>8</v>
      </c>
      <c r="AQ47" s="4" cm="1">
        <f t="array" ref="AQ47">INDEX(Data!AM$2:AM$368,$A47)</f>
        <v>0</v>
      </c>
      <c r="AR47" s="4" cm="1">
        <f t="array" ref="AR47">INDEX(Data!AN$2:AN$368,$A47)</f>
        <v>16</v>
      </c>
      <c r="AS47" s="4" cm="1">
        <f t="array" ref="AS47">INDEX(Data!AO$2:AO$368,$A47)</f>
        <v>33</v>
      </c>
      <c r="AT47" s="4" cm="1">
        <f t="array" ref="AT47">INDEX(Data!AP$2:AP$368,$A47)</f>
        <v>67</v>
      </c>
      <c r="AU47" s="4" cm="1">
        <f t="array" ref="AU47">INDEX(Data!AQ$2:AQ$368,$A47)</f>
        <v>25</v>
      </c>
      <c r="AV47" s="4" cm="1">
        <f t="array" ref="AV47">INDEX(Data!AR$2:AR$368,$A47)</f>
        <v>67</v>
      </c>
      <c r="AW47" s="4" cm="1">
        <f t="array" ref="AW47">INDEX(Data!AS$2:AS$368,$A47)</f>
        <v>16</v>
      </c>
      <c r="AX47" s="4" cm="1">
        <f t="array" ref="AX47">INDEX(Data!AT$2:AT$368,$A47)</f>
        <v>0</v>
      </c>
      <c r="AY47" s="4" cm="1">
        <f t="array" ref="AY47">INDEX(Data!AU$2:AU$368,$A47)</f>
        <v>33</v>
      </c>
      <c r="AZ47" s="4" cm="1">
        <f t="array" ref="AZ47">INDEX(Data!AV$2:AV$368,$A47)</f>
        <v>33</v>
      </c>
      <c r="BA47" s="4" cm="1">
        <f t="array" ref="BA47">INDEX(Data!AW$2:AW$368,$A47)</f>
        <v>25</v>
      </c>
      <c r="BB47" s="4" cm="1">
        <f t="array" ref="BB47">INDEX(Data!AX$2:AX$368,$A47)</f>
        <v>0</v>
      </c>
    </row>
    <row r="48" spans="1:54" x14ac:dyDescent="0.25">
      <c r="A48">
        <v>42</v>
      </c>
      <c r="B48" s="3">
        <v>45333</v>
      </c>
      <c r="C48" s="4">
        <v>2024</v>
      </c>
      <c r="D48" s="4" t="s">
        <v>5</v>
      </c>
      <c r="E48" s="4">
        <v>11</v>
      </c>
      <c r="F48" s="4" cm="1">
        <f t="array" ref="F48">INDEX(Data!B$2:B$368,$A48)</f>
        <v>746</v>
      </c>
      <c r="G48" s="4" cm="1">
        <f t="array" ref="G48">INDEX(Data!C$2:C$368,$A48)</f>
        <v>912</v>
      </c>
      <c r="H48" s="4" cm="1">
        <f t="array" ref="H48">INDEX(Data!D$2:D$368,$A48)</f>
        <v>283</v>
      </c>
      <c r="I48" s="4" cm="1">
        <f t="array" ref="I48">INDEX(Data!E$2:E$368,$A48)</f>
        <v>419</v>
      </c>
      <c r="J48" s="4" cm="1">
        <f t="array" ref="J48">INDEX(Data!F$2:F$368,$A48)</f>
        <v>44</v>
      </c>
      <c r="K48" s="4" cm="1">
        <f t="array" ref="K48">INDEX(Data!G$2:G$368,$A48)</f>
        <v>182</v>
      </c>
      <c r="L48" s="4" cm="1">
        <f t="array" ref="L48">INDEX(Data!H$2:H$368,$A48)</f>
        <v>639</v>
      </c>
      <c r="M48" s="4" cm="1">
        <f t="array" ref="M48">INDEX(Data!I$2:I$368,$A48)</f>
        <v>91</v>
      </c>
      <c r="N48" s="4" cm="1">
        <f t="array" ref="N48">INDEX(Data!J$2:J$368,$A48)</f>
        <v>226</v>
      </c>
      <c r="O48" s="4" cm="1">
        <f t="array" ref="O48">INDEX(Data!K$2:K$368,$A48)</f>
        <v>124</v>
      </c>
      <c r="P48" s="4" cm="1">
        <f t="array" ref="P48">INDEX(Data!L$2:L$368,$A48)</f>
        <v>32</v>
      </c>
      <c r="Q48" s="4" cm="1">
        <f t="array" ref="Q48">INDEX(Data!M$2:M$368,$A48)</f>
        <v>27</v>
      </c>
      <c r="R48" s="4" cm="1">
        <f t="array" ref="R48">INDEX(Data!N$2:N$368,$A48)</f>
        <v>37</v>
      </c>
      <c r="S48" s="4" cm="1">
        <f t="array" ref="S48">INDEX(Data!O$2:O$368,$A48)</f>
        <v>136</v>
      </c>
      <c r="T48" s="4" cm="1">
        <f t="array" ref="T48">INDEX(Data!P$2:P$368,$A48)</f>
        <v>17</v>
      </c>
      <c r="U48" s="4" cm="1">
        <f t="array" ref="U48">INDEX(Data!Q$2:Q$368,$A48)</f>
        <v>25</v>
      </c>
      <c r="V48" s="4" cm="1">
        <f t="array" ref="V48">INDEX(Data!R$2:R$368,$A48)</f>
        <v>42</v>
      </c>
      <c r="W48" s="4" cm="1">
        <f t="array" ref="W48">INDEX(Data!S$2:S$368,$A48)</f>
        <v>80</v>
      </c>
      <c r="X48" s="4" cm="1">
        <f t="array" ref="X48">INDEX(Data!T$2:T$368,$A48)</f>
        <v>118</v>
      </c>
      <c r="Y48" s="4" cm="1">
        <f t="array" ref="Y48">INDEX(Data!U$2:U$368,$A48)</f>
        <v>9</v>
      </c>
      <c r="Z48" s="4" cm="1">
        <f t="array" ref="Z48">INDEX(Data!V$2:V$368,$A48)</f>
        <v>63</v>
      </c>
      <c r="AA48" s="4" cm="1">
        <f t="array" ref="AA48">INDEX(Data!W$2:W$368,$A48)</f>
        <v>27</v>
      </c>
      <c r="AB48" s="4" cm="1">
        <f t="array" ref="AB48">INDEX(Data!X$2:X$368,$A48)</f>
        <v>46</v>
      </c>
      <c r="AC48" s="4" cm="1">
        <f t="array" ref="AC48">INDEX(Data!Y$2:Y$368,$A48)</f>
        <v>54</v>
      </c>
      <c r="AD48" s="4" cm="1">
        <f t="array" ref="AD48">INDEX(Data!Z$2:Z$368,$A48)</f>
        <v>27</v>
      </c>
      <c r="AE48" s="4" cm="1">
        <f t="array" ref="AE48">INDEX(Data!AA$2:AA$368,$A48)</f>
        <v>27</v>
      </c>
      <c r="AF48" s="4" cm="1">
        <f t="array" ref="AF48">INDEX(Data!AB$2:AB$368,$A48)</f>
        <v>18</v>
      </c>
      <c r="AG48" s="4" cm="1">
        <f t="array" ref="AG48">INDEX(Data!AC$2:AC$368,$A48)</f>
        <v>27</v>
      </c>
      <c r="AH48" s="4" cm="1">
        <f t="array" ref="AH48">INDEX(Data!AD$2:AD$368,$A48)</f>
        <v>9</v>
      </c>
      <c r="AI48" s="4" cm="1">
        <f t="array" ref="AI48">INDEX(Data!AE$2:AE$368,$A48)</f>
        <v>45</v>
      </c>
      <c r="AJ48" s="4" cm="1">
        <f t="array" ref="AJ48">INDEX(Data!AF$2:AF$368,$A48)</f>
        <v>0</v>
      </c>
      <c r="AK48" s="4" cm="1">
        <f t="array" ref="AK48">INDEX(Data!AG$2:AG$368,$A48)</f>
        <v>18</v>
      </c>
      <c r="AL48" s="4" cm="1">
        <f t="array" ref="AL48">INDEX(Data!AH$2:AH$368,$A48)</f>
        <v>9</v>
      </c>
      <c r="AM48" s="4" cm="1">
        <f t="array" ref="AM48">INDEX(Data!AI$2:AI$368,$A48)</f>
        <v>72</v>
      </c>
      <c r="AN48" s="4" cm="1">
        <f t="array" ref="AN48">INDEX(Data!AJ$2:AJ$368,$A48)</f>
        <v>27</v>
      </c>
      <c r="AO48" s="4" cm="1">
        <f t="array" ref="AO48">INDEX(Data!AK$2:AK$368,$A48)</f>
        <v>27</v>
      </c>
      <c r="AP48" s="4" cm="1">
        <f t="array" ref="AP48">INDEX(Data!AL$2:AL$368,$A48)</f>
        <v>18</v>
      </c>
      <c r="AQ48" s="4" cm="1">
        <f t="array" ref="AQ48">INDEX(Data!AM$2:AM$368,$A48)</f>
        <v>9</v>
      </c>
      <c r="AR48" s="4" cm="1">
        <f t="array" ref="AR48">INDEX(Data!AN$2:AN$368,$A48)</f>
        <v>9</v>
      </c>
      <c r="AS48" s="4" cm="1">
        <f t="array" ref="AS48">INDEX(Data!AO$2:AO$368,$A48)</f>
        <v>18</v>
      </c>
      <c r="AT48" s="4" cm="1">
        <f t="array" ref="AT48">INDEX(Data!AP$2:AP$368,$A48)</f>
        <v>82</v>
      </c>
      <c r="AU48" s="4" cm="1">
        <f t="array" ref="AU48">INDEX(Data!AQ$2:AQ$368,$A48)</f>
        <v>18</v>
      </c>
      <c r="AV48" s="4" cm="1">
        <f t="array" ref="AV48">INDEX(Data!AR$2:AR$368,$A48)</f>
        <v>36</v>
      </c>
      <c r="AW48" s="4" cm="1">
        <f t="array" ref="AW48">INDEX(Data!AS$2:AS$368,$A48)</f>
        <v>45</v>
      </c>
      <c r="AX48" s="4" cm="1">
        <f t="array" ref="AX48">INDEX(Data!AT$2:AT$368,$A48)</f>
        <v>9</v>
      </c>
      <c r="AY48" s="4" cm="1">
        <f t="array" ref="AY48">INDEX(Data!AU$2:AU$368,$A48)</f>
        <v>18</v>
      </c>
      <c r="AZ48" s="4" cm="1">
        <f t="array" ref="AZ48">INDEX(Data!AV$2:AV$368,$A48)</f>
        <v>27</v>
      </c>
      <c r="BA48" s="4" cm="1">
        <f t="array" ref="BA48">INDEX(Data!AW$2:AW$368,$A48)</f>
        <v>0</v>
      </c>
      <c r="BB48" s="4" cm="1">
        <f t="array" ref="BB48">INDEX(Data!AX$2:AX$368,$A48)</f>
        <v>0</v>
      </c>
    </row>
    <row r="49" spans="1:54" x14ac:dyDescent="0.25">
      <c r="A49">
        <v>43</v>
      </c>
      <c r="B49" s="3">
        <v>45334</v>
      </c>
      <c r="C49" s="4">
        <v>2024</v>
      </c>
      <c r="D49" s="4" t="s">
        <v>5</v>
      </c>
      <c r="E49" s="4">
        <v>12</v>
      </c>
      <c r="F49" s="4" cm="1">
        <f t="array" ref="F49">INDEX(Data!B$2:B$368,$A49)</f>
        <v>752</v>
      </c>
      <c r="G49" s="4" cm="1">
        <f t="array" ref="G49">INDEX(Data!C$2:C$368,$A49)</f>
        <v>972</v>
      </c>
      <c r="H49" s="4" cm="1">
        <f t="array" ref="H49">INDEX(Data!D$2:D$368,$A49)</f>
        <v>315</v>
      </c>
      <c r="I49" s="4" cm="1">
        <f t="array" ref="I49">INDEX(Data!E$2:E$368,$A49)</f>
        <v>317</v>
      </c>
      <c r="J49" s="4" cm="1">
        <f t="array" ref="J49">INDEX(Data!F$2:F$368,$A49)</f>
        <v>120</v>
      </c>
      <c r="K49" s="4" cm="1">
        <f t="array" ref="K49">INDEX(Data!G$2:G$368,$A49)</f>
        <v>213</v>
      </c>
      <c r="L49" s="4" cm="1">
        <f t="array" ref="L49">INDEX(Data!H$2:H$368,$A49)</f>
        <v>516</v>
      </c>
      <c r="M49" s="4" cm="1">
        <f t="array" ref="M49">INDEX(Data!I$2:I$368,$A49)</f>
        <v>243</v>
      </c>
      <c r="N49" s="4" cm="1">
        <f t="array" ref="N49">INDEX(Data!J$2:J$368,$A49)</f>
        <v>195</v>
      </c>
      <c r="O49" s="4" cm="1">
        <f t="array" ref="O49">INDEX(Data!K$2:K$368,$A49)</f>
        <v>51</v>
      </c>
      <c r="P49" s="4" cm="1">
        <f t="array" ref="P49">INDEX(Data!L$2:L$368,$A49)</f>
        <v>65</v>
      </c>
      <c r="Q49" s="4" cm="1">
        <f t="array" ref="Q49">INDEX(Data!M$2:M$368,$A49)</f>
        <v>32</v>
      </c>
      <c r="R49" s="4" cm="1">
        <f t="array" ref="R49">INDEX(Data!N$2:N$368,$A49)</f>
        <v>18</v>
      </c>
      <c r="S49" s="4" cm="1">
        <f t="array" ref="S49">INDEX(Data!O$2:O$368,$A49)</f>
        <v>140</v>
      </c>
      <c r="T49" s="4" cm="1">
        <f t="array" ref="T49">INDEX(Data!P$2:P$368,$A49)</f>
        <v>57</v>
      </c>
      <c r="U49" s="4" cm="1">
        <f t="array" ref="U49">INDEX(Data!Q$2:Q$368,$A49)</f>
        <v>40</v>
      </c>
      <c r="V49" s="4" cm="1">
        <f t="array" ref="V49">INDEX(Data!R$2:R$368,$A49)</f>
        <v>42</v>
      </c>
      <c r="W49" s="4" cm="1">
        <f t="array" ref="W49">INDEX(Data!S$2:S$368,$A49)</f>
        <v>112</v>
      </c>
      <c r="X49" s="4" cm="1">
        <f t="array" ref="X49">INDEX(Data!T$2:T$368,$A49)</f>
        <v>126</v>
      </c>
      <c r="Y49" s="4" cm="1">
        <f t="array" ref="Y49">INDEX(Data!U$2:U$368,$A49)</f>
        <v>29</v>
      </c>
      <c r="Z49" s="4" cm="1">
        <f t="array" ref="Z49">INDEX(Data!V$2:V$368,$A49)</f>
        <v>38</v>
      </c>
      <c r="AA49" s="4" cm="1">
        <f t="array" ref="AA49">INDEX(Data!W$2:W$368,$A49)</f>
        <v>19</v>
      </c>
      <c r="AB49" s="4" cm="1">
        <f t="array" ref="AB49">INDEX(Data!X$2:X$368,$A49)</f>
        <v>12</v>
      </c>
      <c r="AC49" s="4" cm="1">
        <f t="array" ref="AC49">INDEX(Data!Y$2:Y$368,$A49)</f>
        <v>77</v>
      </c>
      <c r="AD49" s="4" cm="1">
        <f t="array" ref="AD49">INDEX(Data!Z$2:Z$368,$A49)</f>
        <v>19</v>
      </c>
      <c r="AE49" s="4" cm="1">
        <f t="array" ref="AE49">INDEX(Data!AA$2:AA$368,$A49)</f>
        <v>29</v>
      </c>
      <c r="AF49" s="4" cm="1">
        <f t="array" ref="AF49">INDEX(Data!AB$2:AB$368,$A49)</f>
        <v>29</v>
      </c>
      <c r="AG49" s="4" cm="1">
        <f t="array" ref="AG49">INDEX(Data!AC$2:AC$368,$A49)</f>
        <v>19</v>
      </c>
      <c r="AH49" s="4" cm="1">
        <f t="array" ref="AH49">INDEX(Data!AD$2:AD$368,$A49)</f>
        <v>9</v>
      </c>
      <c r="AI49" s="4" cm="1">
        <f t="array" ref="AI49">INDEX(Data!AE$2:AE$368,$A49)</f>
        <v>19</v>
      </c>
      <c r="AJ49" s="4" cm="1">
        <f t="array" ref="AJ49">INDEX(Data!AF$2:AF$368,$A49)</f>
        <v>29</v>
      </c>
      <c r="AK49" s="4" cm="1">
        <f t="array" ref="AK49">INDEX(Data!AG$2:AG$368,$A49)</f>
        <v>0</v>
      </c>
      <c r="AL49" s="4" cm="1">
        <f t="array" ref="AL49">INDEX(Data!AH$2:AH$368,$A49)</f>
        <v>0</v>
      </c>
      <c r="AM49" s="4" cm="1">
        <f t="array" ref="AM49">INDEX(Data!AI$2:AI$368,$A49)</f>
        <v>77</v>
      </c>
      <c r="AN49" s="4" cm="1">
        <f t="array" ref="AN49">INDEX(Data!AJ$2:AJ$368,$A49)</f>
        <v>58</v>
      </c>
      <c r="AO49" s="4" cm="1">
        <f t="array" ref="AO49">INDEX(Data!AK$2:AK$368,$A49)</f>
        <v>38</v>
      </c>
      <c r="AP49" s="4" cm="1">
        <f t="array" ref="AP49">INDEX(Data!AL$2:AL$368,$A49)</f>
        <v>9</v>
      </c>
      <c r="AQ49" s="4" cm="1">
        <f t="array" ref="AQ49">INDEX(Data!AM$2:AM$368,$A49)</f>
        <v>9</v>
      </c>
      <c r="AR49" s="4" cm="1">
        <f t="array" ref="AR49">INDEX(Data!AN$2:AN$368,$A49)</f>
        <v>9</v>
      </c>
      <c r="AS49" s="4" cm="1">
        <f t="array" ref="AS49">INDEX(Data!AO$2:AO$368,$A49)</f>
        <v>9</v>
      </c>
      <c r="AT49" s="4" cm="1">
        <f t="array" ref="AT49">INDEX(Data!AP$2:AP$368,$A49)</f>
        <v>77</v>
      </c>
      <c r="AU49" s="4" cm="1">
        <f t="array" ref="AU49">INDEX(Data!AQ$2:AQ$368,$A49)</f>
        <v>29</v>
      </c>
      <c r="AV49" s="4" cm="1">
        <f t="array" ref="AV49">INDEX(Data!AR$2:AR$368,$A49)</f>
        <v>48</v>
      </c>
      <c r="AW49" s="4" cm="1">
        <f t="array" ref="AW49">INDEX(Data!AS$2:AS$368,$A49)</f>
        <v>29</v>
      </c>
      <c r="AX49" s="4" cm="1">
        <f t="array" ref="AX49">INDEX(Data!AT$2:AT$368,$A49)</f>
        <v>0</v>
      </c>
      <c r="AY49" s="4" cm="1">
        <f t="array" ref="AY49">INDEX(Data!AU$2:AU$368,$A49)</f>
        <v>68</v>
      </c>
      <c r="AZ49" s="4" cm="1">
        <f t="array" ref="AZ49">INDEX(Data!AV$2:AV$368,$A49)</f>
        <v>29</v>
      </c>
      <c r="BA49" s="4" cm="1">
        <f t="array" ref="BA49">INDEX(Data!AW$2:AW$368,$A49)</f>
        <v>29</v>
      </c>
      <c r="BB49" s="4" cm="1">
        <f t="array" ref="BB49">INDEX(Data!AX$2:AX$368,$A49)</f>
        <v>0</v>
      </c>
    </row>
    <row r="50" spans="1:54" x14ac:dyDescent="0.25">
      <c r="A50">
        <v>44</v>
      </c>
      <c r="B50" s="3">
        <v>45335</v>
      </c>
      <c r="C50" s="4">
        <v>2024</v>
      </c>
      <c r="D50" s="4" t="s">
        <v>5</v>
      </c>
      <c r="E50" s="4">
        <v>13</v>
      </c>
      <c r="F50" s="4" cm="1">
        <f t="array" ref="F50">INDEX(Data!B$2:B$368,$A50)</f>
        <v>757</v>
      </c>
      <c r="G50" s="4" cm="1">
        <f t="array" ref="G50">INDEX(Data!C$2:C$368,$A50)</f>
        <v>1007</v>
      </c>
      <c r="H50" s="4" cm="1">
        <f t="array" ref="H50">INDEX(Data!D$2:D$368,$A50)</f>
        <v>348</v>
      </c>
      <c r="I50" s="4" cm="1">
        <f t="array" ref="I50">INDEX(Data!E$2:E$368,$A50)</f>
        <v>228</v>
      </c>
      <c r="J50" s="4" cm="1">
        <f t="array" ref="J50">INDEX(Data!F$2:F$368,$A50)</f>
        <v>181</v>
      </c>
      <c r="K50" s="4" cm="1">
        <f t="array" ref="K50">INDEX(Data!G$2:G$368,$A50)</f>
        <v>362</v>
      </c>
      <c r="L50" s="4" cm="1">
        <f t="array" ref="L50">INDEX(Data!H$2:H$368,$A50)</f>
        <v>484</v>
      </c>
      <c r="M50" s="4" cm="1">
        <f t="array" ref="M50">INDEX(Data!I$2:I$368,$A50)</f>
        <v>161</v>
      </c>
      <c r="N50" s="4" cm="1">
        <f t="array" ref="N50">INDEX(Data!J$2:J$368,$A50)</f>
        <v>178</v>
      </c>
      <c r="O50" s="4" cm="1">
        <f t="array" ref="O50">INDEX(Data!K$2:K$368,$A50)</f>
        <v>98</v>
      </c>
      <c r="P50" s="4" cm="1">
        <f t="array" ref="P50">INDEX(Data!L$2:L$368,$A50)</f>
        <v>37</v>
      </c>
      <c r="Q50" s="4" cm="1">
        <f t="array" ref="Q50">INDEX(Data!M$2:M$368,$A50)</f>
        <v>65</v>
      </c>
      <c r="R50" s="4" cm="1">
        <f t="array" ref="R50">INDEX(Data!N$2:N$368,$A50)</f>
        <v>14</v>
      </c>
      <c r="S50" s="4" cm="1">
        <f t="array" ref="S50">INDEX(Data!O$2:O$368,$A50)</f>
        <v>117</v>
      </c>
      <c r="T50" s="4" cm="1">
        <f t="array" ref="T50">INDEX(Data!P$2:P$368,$A50)</f>
        <v>83</v>
      </c>
      <c r="U50" s="4" cm="1">
        <f t="array" ref="U50">INDEX(Data!Q$2:Q$368,$A50)</f>
        <v>25</v>
      </c>
      <c r="V50" s="4" cm="1">
        <f t="array" ref="V50">INDEX(Data!R$2:R$368,$A50)</f>
        <v>17</v>
      </c>
      <c r="W50" s="4" cm="1">
        <f t="array" ref="W50">INDEX(Data!S$2:S$368,$A50)</f>
        <v>123</v>
      </c>
      <c r="X50" s="4" cm="1">
        <f t="array" ref="X50">INDEX(Data!T$2:T$368,$A50)</f>
        <v>100</v>
      </c>
      <c r="Y50" s="4" cm="1">
        <f t="array" ref="Y50">INDEX(Data!U$2:U$368,$A50)</f>
        <v>10</v>
      </c>
      <c r="Z50" s="4" cm="1">
        <f t="array" ref="Z50">INDEX(Data!V$2:V$368,$A50)</f>
        <v>30</v>
      </c>
      <c r="AA50" s="4" cm="1">
        <f t="array" ref="AA50">INDEX(Data!W$2:W$368,$A50)</f>
        <v>10</v>
      </c>
      <c r="AB50" s="4" cm="1">
        <f t="array" ref="AB50">INDEX(Data!X$2:X$368,$A50)</f>
        <v>100</v>
      </c>
      <c r="AC50" s="4" cm="1">
        <f t="array" ref="AC50">INDEX(Data!Y$2:Y$368,$A50)</f>
        <v>50</v>
      </c>
      <c r="AD50" s="4" cm="1">
        <f t="array" ref="AD50">INDEX(Data!Z$2:Z$368,$A50)</f>
        <v>0</v>
      </c>
      <c r="AE50" s="4" cm="1">
        <f t="array" ref="AE50">INDEX(Data!AA$2:AA$368,$A50)</f>
        <v>20</v>
      </c>
      <c r="AF50" s="4" cm="1">
        <f t="array" ref="AF50">INDEX(Data!AB$2:AB$368,$A50)</f>
        <v>60</v>
      </c>
      <c r="AG50" s="4" cm="1">
        <f t="array" ref="AG50">INDEX(Data!AC$2:AC$368,$A50)</f>
        <v>0</v>
      </c>
      <c r="AH50" s="4" cm="1">
        <f t="array" ref="AH50">INDEX(Data!AD$2:AD$368,$A50)</f>
        <v>10</v>
      </c>
      <c r="AI50" s="4" cm="1">
        <f t="array" ref="AI50">INDEX(Data!AE$2:AE$368,$A50)</f>
        <v>40</v>
      </c>
      <c r="AJ50" s="4" cm="1">
        <f t="array" ref="AJ50">INDEX(Data!AF$2:AF$368,$A50)</f>
        <v>30</v>
      </c>
      <c r="AK50" s="4" cm="1">
        <f t="array" ref="AK50">INDEX(Data!AG$2:AG$368,$A50)</f>
        <v>30</v>
      </c>
      <c r="AL50" s="4" cm="1">
        <f t="array" ref="AL50">INDEX(Data!AH$2:AH$368,$A50)</f>
        <v>30</v>
      </c>
      <c r="AM50" s="4" cm="1">
        <f t="array" ref="AM50">INDEX(Data!AI$2:AI$368,$A50)</f>
        <v>90</v>
      </c>
      <c r="AN50" s="4" cm="1">
        <f t="array" ref="AN50">INDEX(Data!AJ$2:AJ$368,$A50)</f>
        <v>20</v>
      </c>
      <c r="AO50" s="4" cm="1">
        <f t="array" ref="AO50">INDEX(Data!AK$2:AK$368,$A50)</f>
        <v>30</v>
      </c>
      <c r="AP50" s="4" cm="1">
        <f t="array" ref="AP50">INDEX(Data!AL$2:AL$368,$A50)</f>
        <v>30</v>
      </c>
      <c r="AQ50" s="4" cm="1">
        <f t="array" ref="AQ50">INDEX(Data!AM$2:AM$368,$A50)</f>
        <v>0</v>
      </c>
      <c r="AR50" s="4" cm="1">
        <f t="array" ref="AR50">INDEX(Data!AN$2:AN$368,$A50)</f>
        <v>40</v>
      </c>
      <c r="AS50" s="4" cm="1">
        <f t="array" ref="AS50">INDEX(Data!AO$2:AO$368,$A50)</f>
        <v>20</v>
      </c>
      <c r="AT50" s="4" cm="1">
        <f t="array" ref="AT50">INDEX(Data!AP$2:AP$368,$A50)</f>
        <v>70</v>
      </c>
      <c r="AU50" s="4" cm="1">
        <f t="array" ref="AU50">INDEX(Data!AQ$2:AQ$368,$A50)</f>
        <v>10</v>
      </c>
      <c r="AV50" s="4" cm="1">
        <f t="array" ref="AV50">INDEX(Data!AR$2:AR$368,$A50)</f>
        <v>50</v>
      </c>
      <c r="AW50" s="4" cm="1">
        <f t="array" ref="AW50">INDEX(Data!AS$2:AS$368,$A50)</f>
        <v>30</v>
      </c>
      <c r="AX50" s="4" cm="1">
        <f t="array" ref="AX50">INDEX(Data!AT$2:AT$368,$A50)</f>
        <v>0</v>
      </c>
      <c r="AY50" s="4" cm="1">
        <f t="array" ref="AY50">INDEX(Data!AU$2:AU$368,$A50)</f>
        <v>30</v>
      </c>
      <c r="AZ50" s="4" cm="1">
        <f t="array" ref="AZ50">INDEX(Data!AV$2:AV$368,$A50)</f>
        <v>0</v>
      </c>
      <c r="BA50" s="4" cm="1">
        <f t="array" ref="BA50">INDEX(Data!AW$2:AW$368,$A50)</f>
        <v>0</v>
      </c>
      <c r="BB50" s="4" cm="1">
        <f t="array" ref="BB50">INDEX(Data!AX$2:AX$368,$A50)</f>
        <v>67</v>
      </c>
    </row>
    <row r="51" spans="1:54" x14ac:dyDescent="0.25">
      <c r="A51">
        <v>45</v>
      </c>
      <c r="B51" s="3">
        <v>45336</v>
      </c>
      <c r="C51" s="4">
        <v>2024</v>
      </c>
      <c r="D51" s="4" t="s">
        <v>5</v>
      </c>
      <c r="E51" s="4">
        <v>14</v>
      </c>
      <c r="F51" s="4" cm="1">
        <f t="array" ref="F51">INDEX(Data!B$2:B$368,$A51)</f>
        <v>756</v>
      </c>
      <c r="G51" s="4" cm="1">
        <f t="array" ref="G51">INDEX(Data!C$2:C$368,$A51)</f>
        <v>1023</v>
      </c>
      <c r="H51" s="4" cm="1">
        <f t="array" ref="H51">INDEX(Data!D$2:D$368,$A51)</f>
        <v>355</v>
      </c>
      <c r="I51" s="4" cm="1">
        <f t="array" ref="I51">INDEX(Data!E$2:E$368,$A51)</f>
        <v>356</v>
      </c>
      <c r="J51" s="4" cm="1">
        <f t="array" ref="J51">INDEX(Data!F$2:F$368,$A51)</f>
        <v>45</v>
      </c>
      <c r="K51" s="4" cm="1">
        <f t="array" ref="K51">INDEX(Data!G$2:G$368,$A51)</f>
        <v>501</v>
      </c>
      <c r="L51" s="4" cm="1">
        <f t="array" ref="L51">INDEX(Data!H$2:H$368,$A51)</f>
        <v>328</v>
      </c>
      <c r="M51" s="4" cm="1">
        <f t="array" ref="M51">INDEX(Data!I$2:I$368,$A51)</f>
        <v>194</v>
      </c>
      <c r="N51" s="4" cm="1">
        <f t="array" ref="N51">INDEX(Data!J$2:J$368,$A51)</f>
        <v>210</v>
      </c>
      <c r="O51" s="4" cm="1">
        <f t="array" ref="O51">INDEX(Data!K$2:K$368,$A51)</f>
        <v>164</v>
      </c>
      <c r="P51" s="4" cm="1">
        <f t="array" ref="P51">INDEX(Data!L$2:L$368,$A51)</f>
        <v>32</v>
      </c>
      <c r="Q51" s="4" cm="1">
        <f t="array" ref="Q51">INDEX(Data!M$2:M$368,$A51)</f>
        <v>28</v>
      </c>
      <c r="R51" s="4" cm="1">
        <f t="array" ref="R51">INDEX(Data!N$2:N$368,$A51)</f>
        <v>14</v>
      </c>
      <c r="S51" s="4" cm="1">
        <f t="array" ref="S51">INDEX(Data!O$2:O$368,$A51)</f>
        <v>114</v>
      </c>
      <c r="T51" s="4" cm="1">
        <f t="array" ref="T51">INDEX(Data!P$2:P$368,$A51)</f>
        <v>34</v>
      </c>
      <c r="U51" s="4" cm="1">
        <f t="array" ref="U51">INDEX(Data!Q$2:Q$368,$A51)</f>
        <v>20</v>
      </c>
      <c r="V51" s="4" cm="1">
        <f t="array" ref="V51">INDEX(Data!R$2:R$368,$A51)</f>
        <v>31</v>
      </c>
      <c r="W51" s="4" cm="1">
        <f t="array" ref="W51">INDEX(Data!S$2:S$368,$A51)</f>
        <v>109</v>
      </c>
      <c r="X51" s="4" cm="1">
        <f t="array" ref="X51">INDEX(Data!T$2:T$368,$A51)</f>
        <v>81</v>
      </c>
      <c r="Y51" s="4" cm="1">
        <f t="array" ref="Y51">INDEX(Data!U$2:U$368,$A51)</f>
        <v>20</v>
      </c>
      <c r="Z51" s="4" cm="1">
        <f t="array" ref="Z51">INDEX(Data!V$2:V$368,$A51)</f>
        <v>30</v>
      </c>
      <c r="AA51" s="4" cm="1">
        <f t="array" ref="AA51">INDEX(Data!W$2:W$368,$A51)</f>
        <v>0</v>
      </c>
      <c r="AB51" s="4" cm="1">
        <f t="array" ref="AB51">INDEX(Data!X$2:X$368,$A51)</f>
        <v>132</v>
      </c>
      <c r="AC51" s="4" cm="1">
        <f t="array" ref="AC51">INDEX(Data!Y$2:Y$368,$A51)</f>
        <v>61</v>
      </c>
      <c r="AD51" s="4" cm="1">
        <f t="array" ref="AD51">INDEX(Data!Z$2:Z$368,$A51)</f>
        <v>10</v>
      </c>
      <c r="AE51" s="4" cm="1">
        <f t="array" ref="AE51">INDEX(Data!AA$2:AA$368,$A51)</f>
        <v>30</v>
      </c>
      <c r="AF51" s="4" cm="1">
        <f t="array" ref="AF51">INDEX(Data!AB$2:AB$368,$A51)</f>
        <v>51</v>
      </c>
      <c r="AG51" s="4" cm="1">
        <f t="array" ref="AG51">INDEX(Data!AC$2:AC$368,$A51)</f>
        <v>0</v>
      </c>
      <c r="AH51" s="4" cm="1">
        <f t="array" ref="AH51">INDEX(Data!AD$2:AD$368,$A51)</f>
        <v>10</v>
      </c>
      <c r="AI51" s="4" cm="1">
        <f t="array" ref="AI51">INDEX(Data!AE$2:AE$368,$A51)</f>
        <v>40</v>
      </c>
      <c r="AJ51" s="4" cm="1">
        <f t="array" ref="AJ51">INDEX(Data!AF$2:AF$368,$A51)</f>
        <v>10</v>
      </c>
      <c r="AK51" s="4" cm="1">
        <f t="array" ref="AK51">INDEX(Data!AG$2:AG$368,$A51)</f>
        <v>20</v>
      </c>
      <c r="AL51" s="4" cm="1">
        <f t="array" ref="AL51">INDEX(Data!AH$2:AH$368,$A51)</f>
        <v>20</v>
      </c>
      <c r="AM51" s="4" cm="1">
        <f t="array" ref="AM51">INDEX(Data!AI$2:AI$368,$A51)</f>
        <v>51</v>
      </c>
      <c r="AN51" s="4" cm="1">
        <f t="array" ref="AN51">INDEX(Data!AJ$2:AJ$368,$A51)</f>
        <v>10</v>
      </c>
      <c r="AO51" s="4" cm="1">
        <f t="array" ref="AO51">INDEX(Data!AK$2:AK$368,$A51)</f>
        <v>51</v>
      </c>
      <c r="AP51" s="4" cm="1">
        <f t="array" ref="AP51">INDEX(Data!AL$2:AL$368,$A51)</f>
        <v>0</v>
      </c>
      <c r="AQ51" s="4" cm="1">
        <f t="array" ref="AQ51">INDEX(Data!AM$2:AM$368,$A51)</f>
        <v>0</v>
      </c>
      <c r="AR51" s="4" cm="1">
        <f t="array" ref="AR51">INDEX(Data!AN$2:AN$368,$A51)</f>
        <v>40</v>
      </c>
      <c r="AS51" s="4" cm="1">
        <f t="array" ref="AS51">INDEX(Data!AO$2:AO$368,$A51)</f>
        <v>10</v>
      </c>
      <c r="AT51" s="4" cm="1">
        <f t="array" ref="AT51">INDEX(Data!AP$2:AP$368,$A51)</f>
        <v>112</v>
      </c>
      <c r="AU51" s="4" cm="1">
        <f t="array" ref="AU51">INDEX(Data!AQ$2:AQ$368,$A51)</f>
        <v>20</v>
      </c>
      <c r="AV51" s="4" cm="1">
        <f t="array" ref="AV51">INDEX(Data!AR$2:AR$368,$A51)</f>
        <v>92</v>
      </c>
      <c r="AW51" s="4" cm="1">
        <f t="array" ref="AW51">INDEX(Data!AS$2:AS$368,$A51)</f>
        <v>30</v>
      </c>
      <c r="AX51" s="4" cm="1">
        <f t="array" ref="AX51">INDEX(Data!AT$2:AT$368,$A51)</f>
        <v>10</v>
      </c>
      <c r="AY51" s="4" cm="1">
        <f t="array" ref="AY51">INDEX(Data!AU$2:AU$368,$A51)</f>
        <v>20</v>
      </c>
      <c r="AZ51" s="4" cm="1">
        <f t="array" ref="AZ51">INDEX(Data!AV$2:AV$368,$A51)</f>
        <v>40</v>
      </c>
      <c r="BA51" s="4" cm="1">
        <f t="array" ref="BA51">INDEX(Data!AW$2:AW$368,$A51)</f>
        <v>20</v>
      </c>
      <c r="BB51" s="4" cm="1">
        <f t="array" ref="BB51">INDEX(Data!AX$2:AX$368,$A51)</f>
        <v>2</v>
      </c>
    </row>
    <row r="52" spans="1:54" x14ac:dyDescent="0.25">
      <c r="A52">
        <v>46</v>
      </c>
      <c r="B52" s="3">
        <v>45337</v>
      </c>
      <c r="C52" s="4">
        <v>2024</v>
      </c>
      <c r="D52" s="4" t="s">
        <v>5</v>
      </c>
      <c r="E52" s="4">
        <v>15</v>
      </c>
      <c r="F52" s="4" cm="1">
        <f t="array" ref="F52">INDEX(Data!B$2:B$368,$A52)</f>
        <v>746</v>
      </c>
      <c r="G52" s="4" cm="1">
        <f t="array" ref="G52">INDEX(Data!C$2:C$368,$A52)</f>
        <v>1028</v>
      </c>
      <c r="H52" s="4" cm="1">
        <f t="array" ref="H52">INDEX(Data!D$2:D$368,$A52)</f>
        <v>328</v>
      </c>
      <c r="I52" s="4" cm="1">
        <f t="array" ref="I52">INDEX(Data!E$2:E$368,$A52)</f>
        <v>381</v>
      </c>
      <c r="J52" s="4" cm="1">
        <f t="array" ref="J52">INDEX(Data!F$2:F$368,$A52)</f>
        <v>37</v>
      </c>
      <c r="K52" s="4" cm="1">
        <f t="array" ref="K52">INDEX(Data!G$2:G$368,$A52)</f>
        <v>421</v>
      </c>
      <c r="L52" s="4" cm="1">
        <f t="array" ref="L52">INDEX(Data!H$2:H$368,$A52)</f>
        <v>453</v>
      </c>
      <c r="M52" s="4" cm="1">
        <f t="array" ref="M52">INDEX(Data!I$2:I$368,$A52)</f>
        <v>154</v>
      </c>
      <c r="N52" s="4" cm="1">
        <f t="array" ref="N52">INDEX(Data!J$2:J$368,$A52)</f>
        <v>203</v>
      </c>
      <c r="O52" s="4" cm="1">
        <f t="array" ref="O52">INDEX(Data!K$2:K$368,$A52)</f>
        <v>138</v>
      </c>
      <c r="P52" s="4" cm="1">
        <f t="array" ref="P52">INDEX(Data!L$2:L$368,$A52)</f>
        <v>32</v>
      </c>
      <c r="Q52" s="4" cm="1">
        <f t="array" ref="Q52">INDEX(Data!M$2:M$368,$A52)</f>
        <v>50</v>
      </c>
      <c r="R52" s="4" cm="1">
        <f t="array" ref="R52">INDEX(Data!N$2:N$368,$A52)</f>
        <v>46</v>
      </c>
      <c r="S52" s="4" cm="1">
        <f t="array" ref="S52">INDEX(Data!O$2:O$368,$A52)</f>
        <v>127</v>
      </c>
      <c r="T52" s="4" cm="1">
        <f t="array" ref="T52">INDEX(Data!P$2:P$368,$A52)</f>
        <v>36</v>
      </c>
      <c r="U52" s="4" cm="1">
        <f t="array" ref="U52">INDEX(Data!Q$2:Q$368,$A52)</f>
        <v>39</v>
      </c>
      <c r="V52" s="4" cm="1">
        <f t="array" ref="V52">INDEX(Data!R$2:R$368,$A52)</f>
        <v>22</v>
      </c>
      <c r="W52" s="4" cm="1">
        <f t="array" ref="W52">INDEX(Data!S$2:S$368,$A52)</f>
        <v>53</v>
      </c>
      <c r="X52" s="4" cm="1">
        <f t="array" ref="X52">INDEX(Data!T$2:T$368,$A52)</f>
        <v>133</v>
      </c>
      <c r="Y52" s="4" cm="1">
        <f t="array" ref="Y52">INDEX(Data!U$2:U$368,$A52)</f>
        <v>10</v>
      </c>
      <c r="Z52" s="4" cm="1">
        <f t="array" ref="Z52">INDEX(Data!V$2:V$368,$A52)</f>
        <v>51</v>
      </c>
      <c r="AA52" s="4" cm="1">
        <f t="array" ref="AA52">INDEX(Data!W$2:W$368,$A52)</f>
        <v>30</v>
      </c>
      <c r="AB52" s="4" cm="1">
        <f t="array" ref="AB52">INDEX(Data!X$2:X$368,$A52)</f>
        <v>143</v>
      </c>
      <c r="AC52" s="4" cm="1">
        <f t="array" ref="AC52">INDEX(Data!Y$2:Y$368,$A52)</f>
        <v>51</v>
      </c>
      <c r="AD52" s="4" cm="1">
        <f t="array" ref="AD52">INDEX(Data!Z$2:Z$368,$A52)</f>
        <v>0</v>
      </c>
      <c r="AE52" s="4" cm="1">
        <f t="array" ref="AE52">INDEX(Data!AA$2:AA$368,$A52)</f>
        <v>30</v>
      </c>
      <c r="AF52" s="4" cm="1">
        <f t="array" ref="AF52">INDEX(Data!AB$2:AB$368,$A52)</f>
        <v>51</v>
      </c>
      <c r="AG52" s="4" cm="1">
        <f t="array" ref="AG52">INDEX(Data!AC$2:AC$368,$A52)</f>
        <v>30</v>
      </c>
      <c r="AH52" s="4" cm="1">
        <f t="array" ref="AH52">INDEX(Data!AD$2:AD$368,$A52)</f>
        <v>0</v>
      </c>
      <c r="AI52" s="4" cm="1">
        <f t="array" ref="AI52">INDEX(Data!AE$2:AE$368,$A52)</f>
        <v>20</v>
      </c>
      <c r="AJ52" s="4" cm="1">
        <f t="array" ref="AJ52">INDEX(Data!AF$2:AF$368,$A52)</f>
        <v>0</v>
      </c>
      <c r="AK52" s="4" cm="1">
        <f t="array" ref="AK52">INDEX(Data!AG$2:AG$368,$A52)</f>
        <v>0</v>
      </c>
      <c r="AL52" s="4" cm="1">
        <f t="array" ref="AL52">INDEX(Data!AH$2:AH$368,$A52)</f>
        <v>10</v>
      </c>
      <c r="AM52" s="4" cm="1">
        <f t="array" ref="AM52">INDEX(Data!AI$2:AI$368,$A52)</f>
        <v>41</v>
      </c>
      <c r="AN52" s="4" cm="1">
        <f t="array" ref="AN52">INDEX(Data!AJ$2:AJ$368,$A52)</f>
        <v>10</v>
      </c>
      <c r="AO52" s="4" cm="1">
        <f t="array" ref="AO52">INDEX(Data!AK$2:AK$368,$A52)</f>
        <v>10</v>
      </c>
      <c r="AP52" s="4" cm="1">
        <f t="array" ref="AP52">INDEX(Data!AL$2:AL$368,$A52)</f>
        <v>30</v>
      </c>
      <c r="AQ52" s="4" cm="1">
        <f t="array" ref="AQ52">INDEX(Data!AM$2:AM$368,$A52)</f>
        <v>10</v>
      </c>
      <c r="AR52" s="4" cm="1">
        <f t="array" ref="AR52">INDEX(Data!AN$2:AN$368,$A52)</f>
        <v>41</v>
      </c>
      <c r="AS52" s="4" cm="1">
        <f t="array" ref="AS52">INDEX(Data!AO$2:AO$368,$A52)</f>
        <v>20</v>
      </c>
      <c r="AT52" s="4" cm="1">
        <f t="array" ref="AT52">INDEX(Data!AP$2:AP$368,$A52)</f>
        <v>71</v>
      </c>
      <c r="AU52" s="4" cm="1">
        <f t="array" ref="AU52">INDEX(Data!AQ$2:AQ$368,$A52)</f>
        <v>20</v>
      </c>
      <c r="AV52" s="4" cm="1">
        <f t="array" ref="AV52">INDEX(Data!AR$2:AR$368,$A52)</f>
        <v>61</v>
      </c>
      <c r="AW52" s="4" cm="1">
        <f t="array" ref="AW52">INDEX(Data!AS$2:AS$368,$A52)</f>
        <v>20</v>
      </c>
      <c r="AX52" s="4" cm="1">
        <f t="array" ref="AX52">INDEX(Data!AT$2:AT$368,$A52)</f>
        <v>0</v>
      </c>
      <c r="AY52" s="4" cm="1">
        <f t="array" ref="AY52">INDEX(Data!AU$2:AU$368,$A52)</f>
        <v>10</v>
      </c>
      <c r="AZ52" s="4" cm="1">
        <f t="array" ref="AZ52">INDEX(Data!AV$2:AV$368,$A52)</f>
        <v>10</v>
      </c>
      <c r="BA52" s="4" cm="1">
        <f t="array" ref="BA52">INDEX(Data!AW$2:AW$368,$A52)</f>
        <v>30</v>
      </c>
      <c r="BB52" s="4" cm="1">
        <f t="array" ref="BB52">INDEX(Data!AX$2:AX$368,$A52)</f>
        <v>85</v>
      </c>
    </row>
    <row r="53" spans="1:54" x14ac:dyDescent="0.25">
      <c r="A53">
        <v>47</v>
      </c>
      <c r="B53" s="3">
        <v>45338</v>
      </c>
      <c r="C53" s="4">
        <v>2024</v>
      </c>
      <c r="D53" s="4" t="s">
        <v>5</v>
      </c>
      <c r="E53" s="4">
        <v>16</v>
      </c>
      <c r="F53" s="4" cm="1">
        <f t="array" ref="F53">INDEX(Data!B$2:B$368,$A53)</f>
        <v>724</v>
      </c>
      <c r="G53" s="4" cm="1">
        <f t="array" ref="G53">INDEX(Data!C$2:C$368,$A53)</f>
        <v>1028</v>
      </c>
      <c r="H53" s="4" cm="1">
        <f t="array" ref="H53">INDEX(Data!D$2:D$368,$A53)</f>
        <v>144</v>
      </c>
      <c r="I53" s="4" cm="1">
        <f t="array" ref="I53">INDEX(Data!E$2:E$368,$A53)</f>
        <v>407</v>
      </c>
      <c r="J53" s="4" cm="1">
        <f t="array" ref="J53">INDEX(Data!F$2:F$368,$A53)</f>
        <v>173</v>
      </c>
      <c r="K53" s="4" cm="1">
        <f t="array" ref="K53">INDEX(Data!G$2:G$368,$A53)</f>
        <v>205</v>
      </c>
      <c r="L53" s="4" cm="1">
        <f t="array" ref="L53">INDEX(Data!H$2:H$368,$A53)</f>
        <v>752</v>
      </c>
      <c r="M53" s="4" cm="1">
        <f t="array" ref="M53">INDEX(Data!I$2:I$368,$A53)</f>
        <v>71</v>
      </c>
      <c r="N53" s="4" cm="1">
        <f t="array" ref="N53">INDEX(Data!J$2:J$368,$A53)</f>
        <v>188</v>
      </c>
      <c r="O53" s="4" cm="1">
        <f t="array" ref="O53">INDEX(Data!K$2:K$368,$A53)</f>
        <v>116</v>
      </c>
      <c r="P53" s="4" cm="1">
        <f t="array" ref="P53">INDEX(Data!L$2:L$368,$A53)</f>
        <v>49</v>
      </c>
      <c r="Q53" s="4" cm="1">
        <f t="array" ref="Q53">INDEX(Data!M$2:M$368,$A53)</f>
        <v>22</v>
      </c>
      <c r="R53" s="4" cm="1">
        <f t="array" ref="R53">INDEX(Data!N$2:N$368,$A53)</f>
        <v>40</v>
      </c>
      <c r="S53" s="4" cm="1">
        <f t="array" ref="S53">INDEX(Data!O$2:O$368,$A53)</f>
        <v>143</v>
      </c>
      <c r="T53" s="4" cm="1">
        <f t="array" ref="T53">INDEX(Data!P$2:P$368,$A53)</f>
        <v>22</v>
      </c>
      <c r="U53" s="4" cm="1">
        <f t="array" ref="U53">INDEX(Data!Q$2:Q$368,$A53)</f>
        <v>30</v>
      </c>
      <c r="V53" s="4" cm="1">
        <f t="array" ref="V53">INDEX(Data!R$2:R$368,$A53)</f>
        <v>30</v>
      </c>
      <c r="W53" s="4" cm="1">
        <f t="array" ref="W53">INDEX(Data!S$2:S$368,$A53)</f>
        <v>84</v>
      </c>
      <c r="X53" s="4" cm="1">
        <f t="array" ref="X53">INDEX(Data!T$2:T$368,$A53)</f>
        <v>71</v>
      </c>
      <c r="Y53" s="4" cm="1">
        <f t="array" ref="Y53">INDEX(Data!U$2:U$368,$A53)</f>
        <v>30</v>
      </c>
      <c r="Z53" s="4" cm="1">
        <f t="array" ref="Z53">INDEX(Data!V$2:V$368,$A53)</f>
        <v>61</v>
      </c>
      <c r="AA53" s="4" cm="1">
        <f t="array" ref="AA53">INDEX(Data!W$2:W$368,$A53)</f>
        <v>10</v>
      </c>
      <c r="AB53" s="4" cm="1">
        <f t="array" ref="AB53">INDEX(Data!X$2:X$368,$A53)</f>
        <v>92</v>
      </c>
      <c r="AC53" s="4" cm="1">
        <f t="array" ref="AC53">INDEX(Data!Y$2:Y$368,$A53)</f>
        <v>61</v>
      </c>
      <c r="AD53" s="4" cm="1">
        <f t="array" ref="AD53">INDEX(Data!Z$2:Z$368,$A53)</f>
        <v>20</v>
      </c>
      <c r="AE53" s="4" cm="1">
        <f t="array" ref="AE53">INDEX(Data!AA$2:AA$368,$A53)</f>
        <v>10</v>
      </c>
      <c r="AF53" s="4" cm="1">
        <f t="array" ref="AF53">INDEX(Data!AB$2:AB$368,$A53)</f>
        <v>30</v>
      </c>
      <c r="AG53" s="4" cm="1">
        <f t="array" ref="AG53">INDEX(Data!AC$2:AC$368,$A53)</f>
        <v>20</v>
      </c>
      <c r="AH53" s="4" cm="1">
        <f t="array" ref="AH53">INDEX(Data!AD$2:AD$368,$A53)</f>
        <v>0</v>
      </c>
      <c r="AI53" s="4" cm="1">
        <f t="array" ref="AI53">INDEX(Data!AE$2:AE$368,$A53)</f>
        <v>10</v>
      </c>
      <c r="AJ53" s="4" cm="1">
        <f t="array" ref="AJ53">INDEX(Data!AF$2:AF$368,$A53)</f>
        <v>10</v>
      </c>
      <c r="AK53" s="4" cm="1">
        <f t="array" ref="AK53">INDEX(Data!AG$2:AG$368,$A53)</f>
        <v>30</v>
      </c>
      <c r="AL53" s="4" cm="1">
        <f t="array" ref="AL53">INDEX(Data!AH$2:AH$368,$A53)</f>
        <v>10</v>
      </c>
      <c r="AM53" s="4" cm="1">
        <f t="array" ref="AM53">INDEX(Data!AI$2:AI$368,$A53)</f>
        <v>41</v>
      </c>
      <c r="AN53" s="4" cm="1">
        <f t="array" ref="AN53">INDEX(Data!AJ$2:AJ$368,$A53)</f>
        <v>51</v>
      </c>
      <c r="AO53" s="4" cm="1">
        <f t="array" ref="AO53">INDEX(Data!AK$2:AK$368,$A53)</f>
        <v>30</v>
      </c>
      <c r="AP53" s="4" cm="1">
        <f t="array" ref="AP53">INDEX(Data!AL$2:AL$368,$A53)</f>
        <v>0</v>
      </c>
      <c r="AQ53" s="4" cm="1">
        <f t="array" ref="AQ53">INDEX(Data!AM$2:AM$368,$A53)</f>
        <v>10</v>
      </c>
      <c r="AR53" s="4" cm="1">
        <f t="array" ref="AR53">INDEX(Data!AN$2:AN$368,$A53)</f>
        <v>10</v>
      </c>
      <c r="AS53" s="4" cm="1">
        <f t="array" ref="AS53">INDEX(Data!AO$2:AO$368,$A53)</f>
        <v>30</v>
      </c>
      <c r="AT53" s="4" cm="1">
        <f t="array" ref="AT53">INDEX(Data!AP$2:AP$368,$A53)</f>
        <v>71</v>
      </c>
      <c r="AU53" s="4" cm="1">
        <f t="array" ref="AU53">INDEX(Data!AQ$2:AQ$368,$A53)</f>
        <v>20</v>
      </c>
      <c r="AV53" s="4" cm="1">
        <f t="array" ref="AV53">INDEX(Data!AR$2:AR$368,$A53)</f>
        <v>71</v>
      </c>
      <c r="AW53" s="4" cm="1">
        <f t="array" ref="AW53">INDEX(Data!AS$2:AS$368,$A53)</f>
        <v>51</v>
      </c>
      <c r="AX53" s="4" cm="1">
        <f t="array" ref="AX53">INDEX(Data!AT$2:AT$368,$A53)</f>
        <v>0</v>
      </c>
      <c r="AY53" s="4" cm="1">
        <f t="array" ref="AY53">INDEX(Data!AU$2:AU$368,$A53)</f>
        <v>20</v>
      </c>
      <c r="AZ53" s="4" cm="1">
        <f t="array" ref="AZ53">INDEX(Data!AV$2:AV$368,$A53)</f>
        <v>30</v>
      </c>
      <c r="BA53" s="4" cm="1">
        <f t="array" ref="BA53">INDEX(Data!AW$2:AW$368,$A53)</f>
        <v>10</v>
      </c>
      <c r="BB53" s="4" cm="1">
        <f t="array" ref="BB53">INDEX(Data!AX$2:AX$368,$A53)</f>
        <v>118</v>
      </c>
    </row>
    <row r="54" spans="1:54" x14ac:dyDescent="0.25">
      <c r="A54">
        <v>48</v>
      </c>
      <c r="B54" s="3">
        <v>45339</v>
      </c>
      <c r="C54" s="4">
        <v>2024</v>
      </c>
      <c r="D54" s="4" t="s">
        <v>5</v>
      </c>
      <c r="E54" s="4">
        <v>17</v>
      </c>
      <c r="F54" s="4" cm="1">
        <f t="array" ref="F54">INDEX(Data!B$2:B$368,$A54)</f>
        <v>702</v>
      </c>
      <c r="G54" s="4" cm="1">
        <f t="array" ref="G54">INDEX(Data!C$2:C$368,$A54)</f>
        <v>1012</v>
      </c>
      <c r="H54" s="4" cm="1">
        <f t="array" ref="H54">INDEX(Data!D$2:D$368,$A54)</f>
        <v>161</v>
      </c>
      <c r="I54" s="4" cm="1">
        <f t="array" ref="I54">INDEX(Data!E$2:E$368,$A54)</f>
        <v>415</v>
      </c>
      <c r="J54" s="4" cm="1">
        <f t="array" ref="J54">INDEX(Data!F$2:F$368,$A54)</f>
        <v>126</v>
      </c>
      <c r="K54" s="4" cm="1">
        <f t="array" ref="K54">INDEX(Data!G$2:G$368,$A54)</f>
        <v>232</v>
      </c>
      <c r="L54" s="4" cm="1">
        <f t="array" ref="L54">INDEX(Data!H$2:H$368,$A54)</f>
        <v>689</v>
      </c>
      <c r="M54" s="4" cm="1">
        <f t="array" ref="M54">INDEX(Data!I$2:I$368,$A54)</f>
        <v>91</v>
      </c>
      <c r="N54" s="4" cm="1">
        <f t="array" ref="N54">INDEX(Data!J$2:J$368,$A54)</f>
        <v>169</v>
      </c>
      <c r="O54" s="4" cm="1">
        <f t="array" ref="O54">INDEX(Data!K$2:K$368,$A54)</f>
        <v>95</v>
      </c>
      <c r="P54" s="4" cm="1">
        <f t="array" ref="P54">INDEX(Data!L$2:L$368,$A54)</f>
        <v>47</v>
      </c>
      <c r="Q54" s="4" cm="1">
        <f t="array" ref="Q54">INDEX(Data!M$2:M$368,$A54)</f>
        <v>60</v>
      </c>
      <c r="R54" s="4" cm="1">
        <f t="array" ref="R54">INDEX(Data!N$2:N$368,$A54)</f>
        <v>21</v>
      </c>
      <c r="S54" s="4" cm="1">
        <f t="array" ref="S54">INDEX(Data!O$2:O$368,$A54)</f>
        <v>133</v>
      </c>
      <c r="T54" s="4" cm="1">
        <f t="array" ref="T54">INDEX(Data!P$2:P$368,$A54)</f>
        <v>93</v>
      </c>
      <c r="U54" s="4" cm="1">
        <f t="array" ref="U54">INDEX(Data!Q$2:Q$368,$A54)</f>
        <v>32</v>
      </c>
      <c r="V54" s="4" cm="1">
        <f t="array" ref="V54">INDEX(Data!R$2:R$368,$A54)</f>
        <v>37</v>
      </c>
      <c r="W54" s="4" cm="1">
        <f t="array" ref="W54">INDEX(Data!S$2:S$368,$A54)</f>
        <v>15</v>
      </c>
      <c r="X54" s="4" cm="1">
        <f t="array" ref="X54">INDEX(Data!T$2:T$368,$A54)</f>
        <v>111</v>
      </c>
      <c r="Y54" s="4" cm="1">
        <f t="array" ref="Y54">INDEX(Data!U$2:U$368,$A54)</f>
        <v>30</v>
      </c>
      <c r="Z54" s="4" cm="1">
        <f t="array" ref="Z54">INDEX(Data!V$2:V$368,$A54)</f>
        <v>60</v>
      </c>
      <c r="AA54" s="4" cm="1">
        <f t="array" ref="AA54">INDEX(Data!W$2:W$368,$A54)</f>
        <v>0</v>
      </c>
      <c r="AB54" s="4" cm="1">
        <f t="array" ref="AB54">INDEX(Data!X$2:X$368,$A54)</f>
        <v>109</v>
      </c>
      <c r="AC54" s="4" cm="1">
        <f t="array" ref="AC54">INDEX(Data!Y$2:Y$368,$A54)</f>
        <v>80</v>
      </c>
      <c r="AD54" s="4" cm="1">
        <f t="array" ref="AD54">INDEX(Data!Z$2:Z$368,$A54)</f>
        <v>20</v>
      </c>
      <c r="AE54" s="4" cm="1">
        <f t="array" ref="AE54">INDEX(Data!AA$2:AA$368,$A54)</f>
        <v>30</v>
      </c>
      <c r="AF54" s="4" cm="1">
        <f t="array" ref="AF54">INDEX(Data!AB$2:AB$368,$A54)</f>
        <v>60</v>
      </c>
      <c r="AG54" s="4" cm="1">
        <f t="array" ref="AG54">INDEX(Data!AC$2:AC$368,$A54)</f>
        <v>20</v>
      </c>
      <c r="AH54" s="4" cm="1">
        <f t="array" ref="AH54">INDEX(Data!AD$2:AD$368,$A54)</f>
        <v>0</v>
      </c>
      <c r="AI54" s="4" cm="1">
        <f t="array" ref="AI54">INDEX(Data!AE$2:AE$368,$A54)</f>
        <v>20</v>
      </c>
      <c r="AJ54" s="4" cm="1">
        <f t="array" ref="AJ54">INDEX(Data!AF$2:AF$368,$A54)</f>
        <v>20</v>
      </c>
      <c r="AK54" s="4" cm="1">
        <f t="array" ref="AK54">INDEX(Data!AG$2:AG$368,$A54)</f>
        <v>30</v>
      </c>
      <c r="AL54" s="4" cm="1">
        <f t="array" ref="AL54">INDEX(Data!AH$2:AH$368,$A54)</f>
        <v>0</v>
      </c>
      <c r="AM54" s="4" cm="1">
        <f t="array" ref="AM54">INDEX(Data!AI$2:AI$368,$A54)</f>
        <v>101</v>
      </c>
      <c r="AN54" s="4" cm="1">
        <f t="array" ref="AN54">INDEX(Data!AJ$2:AJ$368,$A54)</f>
        <v>10</v>
      </c>
      <c r="AO54" s="4" cm="1">
        <f t="array" ref="AO54">INDEX(Data!AK$2:AK$368,$A54)</f>
        <v>30</v>
      </c>
      <c r="AP54" s="4" cm="1">
        <f t="array" ref="AP54">INDEX(Data!AL$2:AL$368,$A54)</f>
        <v>0</v>
      </c>
      <c r="AQ54" s="4" cm="1">
        <f t="array" ref="AQ54">INDEX(Data!AM$2:AM$368,$A54)</f>
        <v>0</v>
      </c>
      <c r="AR54" s="4" cm="1">
        <f t="array" ref="AR54">INDEX(Data!AN$2:AN$368,$A54)</f>
        <v>0</v>
      </c>
      <c r="AS54" s="4" cm="1">
        <f t="array" ref="AS54">INDEX(Data!AO$2:AO$368,$A54)</f>
        <v>10</v>
      </c>
      <c r="AT54" s="4" cm="1">
        <f t="array" ref="AT54">INDEX(Data!AP$2:AP$368,$A54)</f>
        <v>101</v>
      </c>
      <c r="AU54" s="4" cm="1">
        <f t="array" ref="AU54">INDEX(Data!AQ$2:AQ$368,$A54)</f>
        <v>10</v>
      </c>
      <c r="AV54" s="4" cm="1">
        <f t="array" ref="AV54">INDEX(Data!AR$2:AR$368,$A54)</f>
        <v>70</v>
      </c>
      <c r="AW54" s="4" cm="1">
        <f t="array" ref="AW54">INDEX(Data!AS$2:AS$368,$A54)</f>
        <v>40</v>
      </c>
      <c r="AX54" s="4" cm="1">
        <f t="array" ref="AX54">INDEX(Data!AT$2:AT$368,$A54)</f>
        <v>0</v>
      </c>
      <c r="AY54" s="4" cm="1">
        <f t="array" ref="AY54">INDEX(Data!AU$2:AU$368,$A54)</f>
        <v>20</v>
      </c>
      <c r="AZ54" s="4" cm="1">
        <f t="array" ref="AZ54">INDEX(Data!AV$2:AV$368,$A54)</f>
        <v>0</v>
      </c>
      <c r="BA54" s="4" cm="1">
        <f t="array" ref="BA54">INDEX(Data!AW$2:AW$368,$A54)</f>
        <v>30</v>
      </c>
      <c r="BB54" s="4" cm="1">
        <f t="array" ref="BB54">INDEX(Data!AX$2:AX$368,$A54)</f>
        <v>0</v>
      </c>
    </row>
    <row r="55" spans="1:54" x14ac:dyDescent="0.25">
      <c r="A55">
        <v>49</v>
      </c>
      <c r="B55" s="3">
        <v>45340</v>
      </c>
      <c r="C55" s="4">
        <v>2024</v>
      </c>
      <c r="D55" s="4" t="s">
        <v>5</v>
      </c>
      <c r="E55" s="4">
        <v>18</v>
      </c>
      <c r="F55" s="4" cm="1">
        <f t="array" ref="F55">INDEX(Data!B$2:B$368,$A55)</f>
        <v>678</v>
      </c>
      <c r="G55" s="4" cm="1">
        <f t="array" ref="G55">INDEX(Data!C$2:C$368,$A55)</f>
        <v>987</v>
      </c>
      <c r="H55" s="4" cm="1">
        <f t="array" ref="H55">INDEX(Data!D$2:D$368,$A55)</f>
        <v>311</v>
      </c>
      <c r="I55" s="4" cm="1">
        <f t="array" ref="I55">INDEX(Data!E$2:E$368,$A55)</f>
        <v>259</v>
      </c>
      <c r="J55" s="4" cm="1">
        <f t="array" ref="J55">INDEX(Data!F$2:F$368,$A55)</f>
        <v>108</v>
      </c>
      <c r="K55" s="4" cm="1">
        <f t="array" ref="K55">INDEX(Data!G$2:G$368,$A55)</f>
        <v>276</v>
      </c>
      <c r="L55" s="4" cm="1">
        <f t="array" ref="L55">INDEX(Data!H$2:H$368,$A55)</f>
        <v>593</v>
      </c>
      <c r="M55" s="4" cm="1">
        <f t="array" ref="M55">INDEX(Data!I$2:I$368,$A55)</f>
        <v>118</v>
      </c>
      <c r="N55" s="4" cm="1">
        <f t="array" ref="N55">INDEX(Data!J$2:J$368,$A55)</f>
        <v>214</v>
      </c>
      <c r="O55" s="4" cm="1">
        <f t="array" ref="O55">INDEX(Data!K$2:K$368,$A55)</f>
        <v>121</v>
      </c>
      <c r="P55" s="4" cm="1">
        <f t="array" ref="P55">INDEX(Data!L$2:L$368,$A55)</f>
        <v>50</v>
      </c>
      <c r="Q55" s="4" cm="1">
        <f t="array" ref="Q55">INDEX(Data!M$2:M$368,$A55)</f>
        <v>29</v>
      </c>
      <c r="R55" s="4" cm="1">
        <f t="array" ref="R55">INDEX(Data!N$2:N$368,$A55)</f>
        <v>29</v>
      </c>
      <c r="S55" s="4" cm="1">
        <f t="array" ref="S55">INDEX(Data!O$2:O$368,$A55)</f>
        <v>87</v>
      </c>
      <c r="T55" s="4" cm="1">
        <f t="array" ref="T55">INDEX(Data!P$2:P$368,$A55)</f>
        <v>51</v>
      </c>
      <c r="U55" s="4" cm="1">
        <f t="array" ref="U55">INDEX(Data!Q$2:Q$368,$A55)</f>
        <v>36</v>
      </c>
      <c r="V55" s="4" cm="1">
        <f t="array" ref="V55">INDEX(Data!R$2:R$368,$A55)</f>
        <v>30</v>
      </c>
      <c r="W55" s="4" cm="1">
        <f t="array" ref="W55">INDEX(Data!S$2:S$368,$A55)</f>
        <v>31</v>
      </c>
      <c r="X55" s="4" cm="1">
        <f t="array" ref="X55">INDEX(Data!T$2:T$368,$A55)</f>
        <v>128</v>
      </c>
      <c r="Y55" s="4" cm="1">
        <f t="array" ref="Y55">INDEX(Data!U$2:U$368,$A55)</f>
        <v>9</v>
      </c>
      <c r="Z55" s="4" cm="1">
        <f t="array" ref="Z55">INDEX(Data!V$2:V$368,$A55)</f>
        <v>29</v>
      </c>
      <c r="AA55" s="4" cm="1">
        <f t="array" ref="AA55">INDEX(Data!W$2:W$368,$A55)</f>
        <v>29</v>
      </c>
      <c r="AB55" s="4" cm="1">
        <f t="array" ref="AB55">INDEX(Data!X$2:X$368,$A55)</f>
        <v>108</v>
      </c>
      <c r="AC55" s="4" cm="1">
        <f t="array" ref="AC55">INDEX(Data!Y$2:Y$368,$A55)</f>
        <v>69</v>
      </c>
      <c r="AD55" s="4" cm="1">
        <f t="array" ref="AD55">INDEX(Data!Z$2:Z$368,$A55)</f>
        <v>9</v>
      </c>
      <c r="AE55" s="4" cm="1">
        <f t="array" ref="AE55">INDEX(Data!AA$2:AA$368,$A55)</f>
        <v>0</v>
      </c>
      <c r="AF55" s="4" cm="1">
        <f t="array" ref="AF55">INDEX(Data!AB$2:AB$368,$A55)</f>
        <v>19</v>
      </c>
      <c r="AG55" s="4" cm="1">
        <f t="array" ref="AG55">INDEX(Data!AC$2:AC$368,$A55)</f>
        <v>0</v>
      </c>
      <c r="AH55" s="4" cm="1">
        <f t="array" ref="AH55">INDEX(Data!AD$2:AD$368,$A55)</f>
        <v>0</v>
      </c>
      <c r="AI55" s="4" cm="1">
        <f t="array" ref="AI55">INDEX(Data!AE$2:AE$368,$A55)</f>
        <v>49</v>
      </c>
      <c r="AJ55" s="4" cm="1">
        <f t="array" ref="AJ55">INDEX(Data!AF$2:AF$368,$A55)</f>
        <v>29</v>
      </c>
      <c r="AK55" s="4" cm="1">
        <f t="array" ref="AK55">INDEX(Data!AG$2:AG$368,$A55)</f>
        <v>19</v>
      </c>
      <c r="AL55" s="4" cm="1">
        <f t="array" ref="AL55">INDEX(Data!AH$2:AH$368,$A55)</f>
        <v>29</v>
      </c>
      <c r="AM55" s="4" cm="1">
        <f t="array" ref="AM55">INDEX(Data!AI$2:AI$368,$A55)</f>
        <v>98</v>
      </c>
      <c r="AN55" s="4" cm="1">
        <f t="array" ref="AN55">INDEX(Data!AJ$2:AJ$368,$A55)</f>
        <v>49</v>
      </c>
      <c r="AO55" s="4" cm="1">
        <f t="array" ref="AO55">INDEX(Data!AK$2:AK$368,$A55)</f>
        <v>9</v>
      </c>
      <c r="AP55" s="4" cm="1">
        <f t="array" ref="AP55">INDEX(Data!AL$2:AL$368,$A55)</f>
        <v>29</v>
      </c>
      <c r="AQ55" s="4" cm="1">
        <f t="array" ref="AQ55">INDEX(Data!AM$2:AM$368,$A55)</f>
        <v>0</v>
      </c>
      <c r="AR55" s="4" cm="1">
        <f t="array" ref="AR55">INDEX(Data!AN$2:AN$368,$A55)</f>
        <v>0</v>
      </c>
      <c r="AS55" s="4" cm="1">
        <f t="array" ref="AS55">INDEX(Data!AO$2:AO$368,$A55)</f>
        <v>29</v>
      </c>
      <c r="AT55" s="4" cm="1">
        <f t="array" ref="AT55">INDEX(Data!AP$2:AP$368,$A55)</f>
        <v>69</v>
      </c>
      <c r="AU55" s="4" cm="1">
        <f t="array" ref="AU55">INDEX(Data!AQ$2:AQ$368,$A55)</f>
        <v>19</v>
      </c>
      <c r="AV55" s="4" cm="1">
        <f t="array" ref="AV55">INDEX(Data!AR$2:AR$368,$A55)</f>
        <v>59</v>
      </c>
      <c r="AW55" s="4" cm="1">
        <f t="array" ref="AW55">INDEX(Data!AS$2:AS$368,$A55)</f>
        <v>29</v>
      </c>
      <c r="AX55" s="4" cm="1">
        <f t="array" ref="AX55">INDEX(Data!AT$2:AT$368,$A55)</f>
        <v>9</v>
      </c>
      <c r="AY55" s="4" cm="1">
        <f t="array" ref="AY55">INDEX(Data!AU$2:AU$368,$A55)</f>
        <v>19</v>
      </c>
      <c r="AZ55" s="4" cm="1">
        <f t="array" ref="AZ55">INDEX(Data!AV$2:AV$368,$A55)</f>
        <v>9</v>
      </c>
      <c r="BA55" s="4" cm="1">
        <f t="array" ref="BA55">INDEX(Data!AW$2:AW$368,$A55)</f>
        <v>29</v>
      </c>
      <c r="BB55" s="4" cm="1">
        <f t="array" ref="BB55">INDEX(Data!AX$2:AX$368,$A55)</f>
        <v>5</v>
      </c>
    </row>
    <row r="56" spans="1:54" x14ac:dyDescent="0.25">
      <c r="A56">
        <v>50</v>
      </c>
      <c r="B56" s="3">
        <v>45341</v>
      </c>
      <c r="C56" s="4">
        <v>2024</v>
      </c>
      <c r="D56" s="4" t="s">
        <v>5</v>
      </c>
      <c r="E56" s="4">
        <v>19</v>
      </c>
      <c r="F56" s="4" cm="1">
        <f t="array" ref="F56">INDEX(Data!B$2:B$368,$A56)</f>
        <v>671</v>
      </c>
      <c r="G56" s="4" cm="1">
        <f t="array" ref="G56">INDEX(Data!C$2:C$368,$A56)</f>
        <v>954</v>
      </c>
      <c r="H56" s="4" cm="1">
        <f t="array" ref="H56">INDEX(Data!D$2:D$368,$A56)</f>
        <v>241</v>
      </c>
      <c r="I56" s="4" cm="1">
        <f t="array" ref="I56">INDEX(Data!E$2:E$368,$A56)</f>
        <v>350</v>
      </c>
      <c r="J56" s="4" cm="1">
        <f t="array" ref="J56">INDEX(Data!F$2:F$368,$A56)</f>
        <v>80</v>
      </c>
      <c r="K56" s="4" cm="1">
        <f t="array" ref="K56">INDEX(Data!G$2:G$368,$A56)</f>
        <v>276</v>
      </c>
      <c r="L56" s="4" cm="1">
        <f t="array" ref="L56">INDEX(Data!H$2:H$368,$A56)</f>
        <v>507</v>
      </c>
      <c r="M56" s="4" cm="1">
        <f t="array" ref="M56">INDEX(Data!I$2:I$368,$A56)</f>
        <v>171</v>
      </c>
      <c r="N56" s="4" cm="1">
        <f t="array" ref="N56">INDEX(Data!J$2:J$368,$A56)</f>
        <v>141</v>
      </c>
      <c r="O56" s="4" cm="1">
        <f t="array" ref="O56">INDEX(Data!K$2:K$368,$A56)</f>
        <v>124</v>
      </c>
      <c r="P56" s="4" cm="1">
        <f t="array" ref="P56">INDEX(Data!L$2:L$368,$A56)</f>
        <v>37</v>
      </c>
      <c r="Q56" s="4" cm="1">
        <f t="array" ref="Q56">INDEX(Data!M$2:M$368,$A56)</f>
        <v>58</v>
      </c>
      <c r="R56" s="4" cm="1">
        <f t="array" ref="R56">INDEX(Data!N$2:N$368,$A56)</f>
        <v>33</v>
      </c>
      <c r="S56" s="4" cm="1">
        <f t="array" ref="S56">INDEX(Data!O$2:O$368,$A56)</f>
        <v>112</v>
      </c>
      <c r="T56" s="4" cm="1">
        <f t="array" ref="T56">INDEX(Data!P$2:P$368,$A56)</f>
        <v>79</v>
      </c>
      <c r="U56" s="4" cm="1">
        <f t="array" ref="U56">INDEX(Data!Q$2:Q$368,$A56)</f>
        <v>35</v>
      </c>
      <c r="V56" s="4" cm="1">
        <f t="array" ref="V56">INDEX(Data!R$2:R$368,$A56)</f>
        <v>20</v>
      </c>
      <c r="W56" s="4" cm="1">
        <f t="array" ref="W56">INDEX(Data!S$2:S$368,$A56)</f>
        <v>32</v>
      </c>
      <c r="X56" s="4" cm="1">
        <f t="array" ref="X56">INDEX(Data!T$2:T$368,$A56)</f>
        <v>95</v>
      </c>
      <c r="Y56" s="4" cm="1">
        <f t="array" ref="Y56">INDEX(Data!U$2:U$368,$A56)</f>
        <v>28</v>
      </c>
      <c r="Z56" s="4" cm="1">
        <f t="array" ref="Z56">INDEX(Data!V$2:V$368,$A56)</f>
        <v>57</v>
      </c>
      <c r="AA56" s="4" cm="1">
        <f t="array" ref="AA56">INDEX(Data!W$2:W$368,$A56)</f>
        <v>28</v>
      </c>
      <c r="AB56" s="4" cm="1">
        <f t="array" ref="AB56">INDEX(Data!X$2:X$368,$A56)</f>
        <v>21</v>
      </c>
      <c r="AC56" s="4" cm="1">
        <f t="array" ref="AC56">INDEX(Data!Y$2:Y$368,$A56)</f>
        <v>57</v>
      </c>
      <c r="AD56" s="4" cm="1">
        <f t="array" ref="AD56">INDEX(Data!Z$2:Z$368,$A56)</f>
        <v>19</v>
      </c>
      <c r="AE56" s="4" cm="1">
        <f t="array" ref="AE56">INDEX(Data!AA$2:AA$368,$A56)</f>
        <v>9</v>
      </c>
      <c r="AF56" s="4" cm="1">
        <f t="array" ref="AF56">INDEX(Data!AB$2:AB$368,$A56)</f>
        <v>38</v>
      </c>
      <c r="AG56" s="4" cm="1">
        <f t="array" ref="AG56">INDEX(Data!AC$2:AC$368,$A56)</f>
        <v>28</v>
      </c>
      <c r="AH56" s="4" cm="1">
        <f t="array" ref="AH56">INDEX(Data!AD$2:AD$368,$A56)</f>
        <v>9</v>
      </c>
      <c r="AI56" s="4" cm="1">
        <f t="array" ref="AI56">INDEX(Data!AE$2:AE$368,$A56)</f>
        <v>38</v>
      </c>
      <c r="AJ56" s="4" cm="1">
        <f t="array" ref="AJ56">INDEX(Data!AF$2:AF$368,$A56)</f>
        <v>9</v>
      </c>
      <c r="AK56" s="4" cm="1">
        <f t="array" ref="AK56">INDEX(Data!AG$2:AG$368,$A56)</f>
        <v>19</v>
      </c>
      <c r="AL56" s="4" cm="1">
        <f t="array" ref="AL56">INDEX(Data!AH$2:AH$368,$A56)</f>
        <v>19</v>
      </c>
      <c r="AM56" s="4" cm="1">
        <f t="array" ref="AM56">INDEX(Data!AI$2:AI$368,$A56)</f>
        <v>47</v>
      </c>
      <c r="AN56" s="4" cm="1">
        <f t="array" ref="AN56">INDEX(Data!AJ$2:AJ$368,$A56)</f>
        <v>66</v>
      </c>
      <c r="AO56" s="4" cm="1">
        <f t="array" ref="AO56">INDEX(Data!AK$2:AK$368,$A56)</f>
        <v>19</v>
      </c>
      <c r="AP56" s="4" cm="1">
        <f t="array" ref="AP56">INDEX(Data!AL$2:AL$368,$A56)</f>
        <v>28</v>
      </c>
      <c r="AQ56" s="4" cm="1">
        <f t="array" ref="AQ56">INDEX(Data!AM$2:AM$368,$A56)</f>
        <v>9</v>
      </c>
      <c r="AR56" s="4" cm="1">
        <f t="array" ref="AR56">INDEX(Data!AN$2:AN$368,$A56)</f>
        <v>0</v>
      </c>
      <c r="AS56" s="4" cm="1">
        <f t="array" ref="AS56">INDEX(Data!AO$2:AO$368,$A56)</f>
        <v>19</v>
      </c>
      <c r="AT56" s="4" cm="1">
        <f t="array" ref="AT56">INDEX(Data!AP$2:AP$368,$A56)</f>
        <v>104</v>
      </c>
      <c r="AU56" s="4" cm="1">
        <f t="array" ref="AU56">INDEX(Data!AQ$2:AQ$368,$A56)</f>
        <v>28</v>
      </c>
      <c r="AV56" s="4" cm="1">
        <f t="array" ref="AV56">INDEX(Data!AR$2:AR$368,$A56)</f>
        <v>85</v>
      </c>
      <c r="AW56" s="4" cm="1">
        <f t="array" ref="AW56">INDEX(Data!AS$2:AS$368,$A56)</f>
        <v>9</v>
      </c>
      <c r="AX56" s="4" cm="1">
        <f t="array" ref="AX56">INDEX(Data!AT$2:AT$368,$A56)</f>
        <v>0</v>
      </c>
      <c r="AY56" s="4" cm="1">
        <f t="array" ref="AY56">INDEX(Data!AU$2:AU$368,$A56)</f>
        <v>57</v>
      </c>
      <c r="AZ56" s="4" cm="1">
        <f t="array" ref="AZ56">INDEX(Data!AV$2:AV$368,$A56)</f>
        <v>9</v>
      </c>
      <c r="BA56" s="4" cm="1">
        <f t="array" ref="BA56">INDEX(Data!AW$2:AW$368,$A56)</f>
        <v>0</v>
      </c>
      <c r="BB56" s="4" cm="1">
        <f t="array" ref="BB56">INDEX(Data!AX$2:AX$368,$A56)</f>
        <v>0</v>
      </c>
    </row>
    <row r="57" spans="1:54" x14ac:dyDescent="0.25">
      <c r="A57">
        <v>51</v>
      </c>
      <c r="B57" s="3">
        <v>45342</v>
      </c>
      <c r="C57" s="4">
        <v>2024</v>
      </c>
      <c r="D57" s="4" t="s">
        <v>5</v>
      </c>
      <c r="E57" s="4">
        <v>20</v>
      </c>
      <c r="F57" s="4" cm="1">
        <f t="array" ref="F57">INDEX(Data!B$2:B$368,$A57)</f>
        <v>669</v>
      </c>
      <c r="G57" s="4" cm="1">
        <f t="array" ref="G57">INDEX(Data!C$2:C$368,$A57)</f>
        <v>931</v>
      </c>
      <c r="H57" s="4" cm="1">
        <f t="array" ref="H57">INDEX(Data!D$2:D$368,$A57)</f>
        <v>200</v>
      </c>
      <c r="I57" s="4" cm="1">
        <f t="array" ref="I57">INDEX(Data!E$2:E$368,$A57)</f>
        <v>389</v>
      </c>
      <c r="J57" s="4" cm="1">
        <f t="array" ref="J57">INDEX(Data!F$2:F$368,$A57)</f>
        <v>80</v>
      </c>
      <c r="K57" s="4" cm="1">
        <f t="array" ref="K57">INDEX(Data!G$2:G$368,$A57)</f>
        <v>363</v>
      </c>
      <c r="L57" s="4" cm="1">
        <f t="array" ref="L57">INDEX(Data!H$2:H$368,$A57)</f>
        <v>364</v>
      </c>
      <c r="M57" s="4" cm="1">
        <f t="array" ref="M57">INDEX(Data!I$2:I$368,$A57)</f>
        <v>204</v>
      </c>
      <c r="N57" s="4" cm="1">
        <f t="array" ref="N57">INDEX(Data!J$2:J$368,$A57)</f>
        <v>203</v>
      </c>
      <c r="O57" s="4" cm="1">
        <f t="array" ref="O57">INDEX(Data!K$2:K$368,$A57)</f>
        <v>132</v>
      </c>
      <c r="P57" s="4" cm="1">
        <f t="array" ref="P57">INDEX(Data!L$2:L$368,$A57)</f>
        <v>33</v>
      </c>
      <c r="Q57" s="4" cm="1">
        <f t="array" ref="Q57">INDEX(Data!M$2:M$368,$A57)</f>
        <v>29</v>
      </c>
      <c r="R57" s="4" cm="1">
        <f t="array" ref="R57">INDEX(Data!N$2:N$368,$A57)</f>
        <v>29</v>
      </c>
      <c r="S57" s="4" cm="1">
        <f t="array" ref="S57">INDEX(Data!O$2:O$368,$A57)</f>
        <v>94</v>
      </c>
      <c r="T57" s="4" cm="1">
        <f t="array" ref="T57">INDEX(Data!P$2:P$368,$A57)</f>
        <v>53</v>
      </c>
      <c r="U57" s="4" cm="1">
        <f t="array" ref="U57">INDEX(Data!Q$2:Q$368,$A57)</f>
        <v>35</v>
      </c>
      <c r="V57" s="4" cm="1">
        <f t="array" ref="V57">INDEX(Data!R$2:R$368,$A57)</f>
        <v>30</v>
      </c>
      <c r="W57" s="4" cm="1">
        <f t="array" ref="W57">INDEX(Data!S$2:S$368,$A57)</f>
        <v>31</v>
      </c>
      <c r="X57" s="4" cm="1">
        <f t="array" ref="X57">INDEX(Data!T$2:T$368,$A57)</f>
        <v>55</v>
      </c>
      <c r="Y57" s="4" cm="1">
        <f t="array" ref="Y57">INDEX(Data!U$2:U$368,$A57)</f>
        <v>27</v>
      </c>
      <c r="Z57" s="4" cm="1">
        <f t="array" ref="Z57">INDEX(Data!V$2:V$368,$A57)</f>
        <v>27</v>
      </c>
      <c r="AA57" s="4" cm="1">
        <f t="array" ref="AA57">INDEX(Data!W$2:W$368,$A57)</f>
        <v>9</v>
      </c>
      <c r="AB57" s="4" cm="1">
        <f t="array" ref="AB57">INDEX(Data!X$2:X$368,$A57)</f>
        <v>74</v>
      </c>
      <c r="AC57" s="4" cm="1">
        <f t="array" ref="AC57">INDEX(Data!Y$2:Y$368,$A57)</f>
        <v>65</v>
      </c>
      <c r="AD57" s="4" cm="1">
        <f t="array" ref="AD57">INDEX(Data!Z$2:Z$368,$A57)</f>
        <v>0</v>
      </c>
      <c r="AE57" s="4" cm="1">
        <f t="array" ref="AE57">INDEX(Data!AA$2:AA$368,$A57)</f>
        <v>9</v>
      </c>
      <c r="AF57" s="4" cm="1">
        <f t="array" ref="AF57">INDEX(Data!AB$2:AB$368,$A57)</f>
        <v>37</v>
      </c>
      <c r="AG57" s="4" cm="1">
        <f t="array" ref="AG57">INDEX(Data!AC$2:AC$368,$A57)</f>
        <v>27</v>
      </c>
      <c r="AH57" s="4" cm="1">
        <f t="array" ref="AH57">INDEX(Data!AD$2:AD$368,$A57)</f>
        <v>0</v>
      </c>
      <c r="AI57" s="4" cm="1">
        <f t="array" ref="AI57">INDEX(Data!AE$2:AE$368,$A57)</f>
        <v>18</v>
      </c>
      <c r="AJ57" s="4" cm="1">
        <f t="array" ref="AJ57">INDEX(Data!AF$2:AF$368,$A57)</f>
        <v>27</v>
      </c>
      <c r="AK57" s="4" cm="1">
        <f t="array" ref="AK57">INDEX(Data!AG$2:AG$368,$A57)</f>
        <v>0</v>
      </c>
      <c r="AL57" s="4" cm="1">
        <f t="array" ref="AL57">INDEX(Data!AH$2:AH$368,$A57)</f>
        <v>27</v>
      </c>
      <c r="AM57" s="4" cm="1">
        <f t="array" ref="AM57">INDEX(Data!AI$2:AI$368,$A57)</f>
        <v>55</v>
      </c>
      <c r="AN57" s="4" cm="1">
        <f t="array" ref="AN57">INDEX(Data!AJ$2:AJ$368,$A57)</f>
        <v>37</v>
      </c>
      <c r="AO57" s="4" cm="1">
        <f t="array" ref="AO57">INDEX(Data!AK$2:AK$368,$A57)</f>
        <v>9</v>
      </c>
      <c r="AP57" s="4" cm="1">
        <f t="array" ref="AP57">INDEX(Data!AL$2:AL$368,$A57)</f>
        <v>9</v>
      </c>
      <c r="AQ57" s="4" cm="1">
        <f t="array" ref="AQ57">INDEX(Data!AM$2:AM$368,$A57)</f>
        <v>0</v>
      </c>
      <c r="AR57" s="4" cm="1">
        <f t="array" ref="AR57">INDEX(Data!AN$2:AN$368,$A57)</f>
        <v>9</v>
      </c>
      <c r="AS57" s="4" cm="1">
        <f t="array" ref="AS57">INDEX(Data!AO$2:AO$368,$A57)</f>
        <v>27</v>
      </c>
      <c r="AT57" s="4" cm="1">
        <f t="array" ref="AT57">INDEX(Data!AP$2:AP$368,$A57)</f>
        <v>93</v>
      </c>
      <c r="AU57" s="4" cm="1">
        <f t="array" ref="AU57">INDEX(Data!AQ$2:AQ$368,$A57)</f>
        <v>9</v>
      </c>
      <c r="AV57" s="4" cm="1">
        <f t="array" ref="AV57">INDEX(Data!AR$2:AR$368,$A57)</f>
        <v>46</v>
      </c>
      <c r="AW57" s="4" cm="1">
        <f t="array" ref="AW57">INDEX(Data!AS$2:AS$368,$A57)</f>
        <v>37</v>
      </c>
      <c r="AX57" s="4" cm="1">
        <f t="array" ref="AX57">INDEX(Data!AT$2:AT$368,$A57)</f>
        <v>9</v>
      </c>
      <c r="AY57" s="4" cm="1">
        <f t="array" ref="AY57">INDEX(Data!AU$2:AU$368,$A57)</f>
        <v>46</v>
      </c>
      <c r="AZ57" s="4" cm="1">
        <f t="array" ref="AZ57">INDEX(Data!AV$2:AV$368,$A57)</f>
        <v>37</v>
      </c>
      <c r="BA57" s="4" cm="1">
        <f t="array" ref="BA57">INDEX(Data!AW$2:AW$368,$A57)</f>
        <v>37</v>
      </c>
      <c r="BB57" s="4" cm="1">
        <f t="array" ref="BB57">INDEX(Data!AX$2:AX$368,$A57)</f>
        <v>69</v>
      </c>
    </row>
    <row r="58" spans="1:54" x14ac:dyDescent="0.25">
      <c r="A58">
        <v>52</v>
      </c>
      <c r="B58" s="3">
        <v>45343</v>
      </c>
      <c r="C58" s="4">
        <v>2024</v>
      </c>
      <c r="D58" s="4" t="s">
        <v>5</v>
      </c>
      <c r="E58" s="4">
        <v>21</v>
      </c>
      <c r="F58" s="4" cm="1">
        <f t="array" ref="F58">INDEX(Data!B$2:B$368,$A58)</f>
        <v>676</v>
      </c>
      <c r="G58" s="4" cm="1">
        <f t="array" ref="G58">INDEX(Data!C$2:C$368,$A58)</f>
        <v>918</v>
      </c>
      <c r="H58" s="4" cm="1">
        <f t="array" ref="H58">INDEX(Data!D$2:D$368,$A58)</f>
        <v>344</v>
      </c>
      <c r="I58" s="4" cm="1">
        <f t="array" ref="I58">INDEX(Data!E$2:E$368,$A58)</f>
        <v>184</v>
      </c>
      <c r="J58" s="4" cm="1">
        <f t="array" ref="J58">INDEX(Data!F$2:F$368,$A58)</f>
        <v>148</v>
      </c>
      <c r="K58" s="4" cm="1">
        <f t="array" ref="K58">INDEX(Data!G$2:G$368,$A58)</f>
        <v>459</v>
      </c>
      <c r="L58" s="4" cm="1">
        <f t="array" ref="L58">INDEX(Data!H$2:H$368,$A58)</f>
        <v>239</v>
      </c>
      <c r="M58" s="4" cm="1">
        <f t="array" ref="M58">INDEX(Data!I$2:I$368,$A58)</f>
        <v>220</v>
      </c>
      <c r="N58" s="4" cm="1">
        <f t="array" ref="N58">INDEX(Data!J$2:J$368,$A58)</f>
        <v>146</v>
      </c>
      <c r="O58" s="4" cm="1">
        <f t="array" ref="O58">INDEX(Data!K$2:K$368,$A58)</f>
        <v>46</v>
      </c>
      <c r="P58" s="4" cm="1">
        <f t="array" ref="P58">INDEX(Data!L$2:L$368,$A58)</f>
        <v>29</v>
      </c>
      <c r="Q58" s="4" cm="1">
        <f t="array" ref="Q58">INDEX(Data!M$2:M$368,$A58)</f>
        <v>29</v>
      </c>
      <c r="R58" s="4" cm="1">
        <f t="array" ref="R58">INDEX(Data!N$2:N$368,$A58)</f>
        <v>12</v>
      </c>
      <c r="S58" s="4" cm="1">
        <f t="array" ref="S58">INDEX(Data!O$2:O$368,$A58)</f>
        <v>107</v>
      </c>
      <c r="T58" s="4" cm="1">
        <f t="array" ref="T58">INDEX(Data!P$2:P$368,$A58)</f>
        <v>53</v>
      </c>
      <c r="U58" s="4" cm="1">
        <f t="array" ref="U58">INDEX(Data!Q$2:Q$368,$A58)</f>
        <v>38</v>
      </c>
      <c r="V58" s="4" cm="1">
        <f t="array" ref="V58">INDEX(Data!R$2:R$368,$A58)</f>
        <v>15</v>
      </c>
      <c r="W58" s="4" cm="1">
        <f t="array" ref="W58">INDEX(Data!S$2:S$368,$A58)</f>
        <v>201</v>
      </c>
      <c r="X58" s="4" cm="1">
        <f t="array" ref="X58">INDEX(Data!T$2:T$368,$A58)</f>
        <v>45</v>
      </c>
      <c r="Y58" s="4" cm="1">
        <f t="array" ref="Y58">INDEX(Data!U$2:U$368,$A58)</f>
        <v>9</v>
      </c>
      <c r="Z58" s="4" cm="1">
        <f t="array" ref="Z58">INDEX(Data!V$2:V$368,$A58)</f>
        <v>36</v>
      </c>
      <c r="AA58" s="4" cm="1">
        <f t="array" ref="AA58">INDEX(Data!W$2:W$368,$A58)</f>
        <v>27</v>
      </c>
      <c r="AB58" s="4" cm="1">
        <f t="array" ref="AB58">INDEX(Data!X$2:X$368,$A58)</f>
        <v>94</v>
      </c>
      <c r="AC58" s="4" cm="1">
        <f t="array" ref="AC58">INDEX(Data!Y$2:Y$368,$A58)</f>
        <v>73</v>
      </c>
      <c r="AD58" s="4" cm="1">
        <f t="array" ref="AD58">INDEX(Data!Z$2:Z$368,$A58)</f>
        <v>18</v>
      </c>
      <c r="AE58" s="4" cm="1">
        <f t="array" ref="AE58">INDEX(Data!AA$2:AA$368,$A58)</f>
        <v>27</v>
      </c>
      <c r="AF58" s="4" cm="1">
        <f t="array" ref="AF58">INDEX(Data!AB$2:AB$368,$A58)</f>
        <v>18</v>
      </c>
      <c r="AG58" s="4" cm="1">
        <f t="array" ref="AG58">INDEX(Data!AC$2:AC$368,$A58)</f>
        <v>0</v>
      </c>
      <c r="AH58" s="4" cm="1">
        <f t="array" ref="AH58">INDEX(Data!AD$2:AD$368,$A58)</f>
        <v>0</v>
      </c>
      <c r="AI58" s="4" cm="1">
        <f t="array" ref="AI58">INDEX(Data!AE$2:AE$368,$A58)</f>
        <v>9</v>
      </c>
      <c r="AJ58" s="4" cm="1">
        <f t="array" ref="AJ58">INDEX(Data!AF$2:AF$368,$A58)</f>
        <v>18</v>
      </c>
      <c r="AK58" s="4" cm="1">
        <f t="array" ref="AK58">INDEX(Data!AG$2:AG$368,$A58)</f>
        <v>27</v>
      </c>
      <c r="AL58" s="4" cm="1">
        <f t="array" ref="AL58">INDEX(Data!AH$2:AH$368,$A58)</f>
        <v>9</v>
      </c>
      <c r="AM58" s="4" cm="1">
        <f t="array" ref="AM58">INDEX(Data!AI$2:AI$368,$A58)</f>
        <v>82</v>
      </c>
      <c r="AN58" s="4" cm="1">
        <f t="array" ref="AN58">INDEX(Data!AJ$2:AJ$368,$A58)</f>
        <v>64</v>
      </c>
      <c r="AO58" s="4" cm="1">
        <f t="array" ref="AO58">INDEX(Data!AK$2:AK$368,$A58)</f>
        <v>18</v>
      </c>
      <c r="AP58" s="4" cm="1">
        <f t="array" ref="AP58">INDEX(Data!AL$2:AL$368,$A58)</f>
        <v>27</v>
      </c>
      <c r="AQ58" s="4" cm="1">
        <f t="array" ref="AQ58">INDEX(Data!AM$2:AM$368,$A58)</f>
        <v>0</v>
      </c>
      <c r="AR58" s="4" cm="1">
        <f t="array" ref="AR58">INDEX(Data!AN$2:AN$368,$A58)</f>
        <v>27</v>
      </c>
      <c r="AS58" s="4" cm="1">
        <f t="array" ref="AS58">INDEX(Data!AO$2:AO$368,$A58)</f>
        <v>36</v>
      </c>
      <c r="AT58" s="4" cm="1">
        <f t="array" ref="AT58">INDEX(Data!AP$2:AP$368,$A58)</f>
        <v>73</v>
      </c>
      <c r="AU58" s="4" cm="1">
        <f t="array" ref="AU58">INDEX(Data!AQ$2:AQ$368,$A58)</f>
        <v>18</v>
      </c>
      <c r="AV58" s="4" cm="1">
        <f t="array" ref="AV58">INDEX(Data!AR$2:AR$368,$A58)</f>
        <v>27</v>
      </c>
      <c r="AW58" s="4" cm="1">
        <f t="array" ref="AW58">INDEX(Data!AS$2:AS$368,$A58)</f>
        <v>18</v>
      </c>
      <c r="AX58" s="4" cm="1">
        <f t="array" ref="AX58">INDEX(Data!AT$2:AT$368,$A58)</f>
        <v>9</v>
      </c>
      <c r="AY58" s="4" cm="1">
        <f t="array" ref="AY58">INDEX(Data!AU$2:AU$368,$A58)</f>
        <v>55</v>
      </c>
      <c r="AZ58" s="4" cm="1">
        <f t="array" ref="AZ58">INDEX(Data!AV$2:AV$368,$A58)</f>
        <v>18</v>
      </c>
      <c r="BA58" s="4" cm="1">
        <f t="array" ref="BA58">INDEX(Data!AW$2:AW$368,$A58)</f>
        <v>36</v>
      </c>
      <c r="BB58" s="4" cm="1">
        <f t="array" ref="BB58">INDEX(Data!AX$2:AX$368,$A58)</f>
        <v>0</v>
      </c>
    </row>
    <row r="59" spans="1:54" x14ac:dyDescent="0.25">
      <c r="A59">
        <v>53</v>
      </c>
      <c r="B59" s="3">
        <v>45344</v>
      </c>
      <c r="C59" s="4">
        <v>2024</v>
      </c>
      <c r="D59" s="4" t="s">
        <v>5</v>
      </c>
      <c r="E59" s="4">
        <v>22</v>
      </c>
      <c r="F59" s="4" cm="1">
        <f t="array" ref="F59">INDEX(Data!B$2:B$368,$A59)</f>
        <v>692</v>
      </c>
      <c r="G59" s="4" cm="1">
        <f t="array" ref="G59">INDEX(Data!C$2:C$368,$A59)</f>
        <v>915</v>
      </c>
      <c r="H59" s="4" cm="1">
        <f t="array" ref="H59">INDEX(Data!D$2:D$368,$A59)</f>
        <v>339</v>
      </c>
      <c r="I59" s="4" cm="1">
        <f t="array" ref="I59">INDEX(Data!E$2:E$368,$A59)</f>
        <v>229</v>
      </c>
      <c r="J59" s="4" cm="1">
        <f t="array" ref="J59">INDEX(Data!F$2:F$368,$A59)</f>
        <v>124</v>
      </c>
      <c r="K59" s="4" cm="1">
        <f t="array" ref="K59">INDEX(Data!G$2:G$368,$A59)</f>
        <v>256</v>
      </c>
      <c r="L59" s="4" cm="1">
        <f t="array" ref="L59">INDEX(Data!H$2:H$368,$A59)</f>
        <v>559</v>
      </c>
      <c r="M59" s="4" cm="1">
        <f t="array" ref="M59">INDEX(Data!I$2:I$368,$A59)</f>
        <v>100</v>
      </c>
      <c r="N59" s="4" cm="1">
        <f t="array" ref="N59">INDEX(Data!J$2:J$368,$A59)</f>
        <v>171</v>
      </c>
      <c r="O59" s="4" cm="1">
        <f t="array" ref="O59">INDEX(Data!K$2:K$368,$A59)</f>
        <v>34</v>
      </c>
      <c r="P59" s="4" cm="1">
        <f t="array" ref="P59">INDEX(Data!L$2:L$368,$A59)</f>
        <v>38</v>
      </c>
      <c r="Q59" s="4" cm="1">
        <f t="array" ref="Q59">INDEX(Data!M$2:M$368,$A59)</f>
        <v>25</v>
      </c>
      <c r="R59" s="4" cm="1">
        <f t="array" ref="R59">INDEX(Data!N$2:N$368,$A59)</f>
        <v>8</v>
      </c>
      <c r="S59" s="4" cm="1">
        <f t="array" ref="S59">INDEX(Data!O$2:O$368,$A59)</f>
        <v>131</v>
      </c>
      <c r="T59" s="4" cm="1">
        <f t="array" ref="T59">INDEX(Data!P$2:P$368,$A59)</f>
        <v>44</v>
      </c>
      <c r="U59" s="4" cm="1">
        <f t="array" ref="U59">INDEX(Data!Q$2:Q$368,$A59)</f>
        <v>36</v>
      </c>
      <c r="V59" s="4" cm="1">
        <f t="array" ref="V59">INDEX(Data!R$2:R$368,$A59)</f>
        <v>36</v>
      </c>
      <c r="W59" s="4" cm="1">
        <f t="array" ref="W59">INDEX(Data!S$2:S$368,$A59)</f>
        <v>169</v>
      </c>
      <c r="X59" s="4" cm="1">
        <f t="array" ref="X59">INDEX(Data!T$2:T$368,$A59)</f>
        <v>73</v>
      </c>
      <c r="Y59" s="4" cm="1">
        <f t="array" ref="Y59">INDEX(Data!U$2:U$368,$A59)</f>
        <v>27</v>
      </c>
      <c r="Z59" s="4" cm="1">
        <f t="array" ref="Z59">INDEX(Data!V$2:V$368,$A59)</f>
        <v>27</v>
      </c>
      <c r="AA59" s="4" cm="1">
        <f t="array" ref="AA59">INDEX(Data!W$2:W$368,$A59)</f>
        <v>27</v>
      </c>
      <c r="AB59" s="4" cm="1">
        <f t="array" ref="AB59">INDEX(Data!X$2:X$368,$A59)</f>
        <v>64</v>
      </c>
      <c r="AC59" s="4" cm="1">
        <f t="array" ref="AC59">INDEX(Data!Y$2:Y$368,$A59)</f>
        <v>82</v>
      </c>
      <c r="AD59" s="4" cm="1">
        <f t="array" ref="AD59">INDEX(Data!Z$2:Z$368,$A59)</f>
        <v>27</v>
      </c>
      <c r="AE59" s="4" cm="1">
        <f t="array" ref="AE59">INDEX(Data!AA$2:AA$368,$A59)</f>
        <v>9</v>
      </c>
      <c r="AF59" s="4" cm="1">
        <f t="array" ref="AF59">INDEX(Data!AB$2:AB$368,$A59)</f>
        <v>36</v>
      </c>
      <c r="AG59" s="4" cm="1">
        <f t="array" ref="AG59">INDEX(Data!AC$2:AC$368,$A59)</f>
        <v>18</v>
      </c>
      <c r="AH59" s="4" cm="1">
        <f t="array" ref="AH59">INDEX(Data!AD$2:AD$368,$A59)</f>
        <v>9</v>
      </c>
      <c r="AI59" s="4" cm="1">
        <f t="array" ref="AI59">INDEX(Data!AE$2:AE$368,$A59)</f>
        <v>45</v>
      </c>
      <c r="AJ59" s="4" cm="1">
        <f t="array" ref="AJ59">INDEX(Data!AF$2:AF$368,$A59)</f>
        <v>18</v>
      </c>
      <c r="AK59" s="4" cm="1">
        <f t="array" ref="AK59">INDEX(Data!AG$2:AG$368,$A59)</f>
        <v>18</v>
      </c>
      <c r="AL59" s="4" cm="1">
        <f t="array" ref="AL59">INDEX(Data!AH$2:AH$368,$A59)</f>
        <v>18</v>
      </c>
      <c r="AM59" s="4" cm="1">
        <f t="array" ref="AM59">INDEX(Data!AI$2:AI$368,$A59)</f>
        <v>73</v>
      </c>
      <c r="AN59" s="4" cm="1">
        <f t="array" ref="AN59">INDEX(Data!AJ$2:AJ$368,$A59)</f>
        <v>18</v>
      </c>
      <c r="AO59" s="4" cm="1">
        <f t="array" ref="AO59">INDEX(Data!AK$2:AK$368,$A59)</f>
        <v>9</v>
      </c>
      <c r="AP59" s="4" cm="1">
        <f t="array" ref="AP59">INDEX(Data!AL$2:AL$368,$A59)</f>
        <v>27</v>
      </c>
      <c r="AQ59" s="4" cm="1">
        <f t="array" ref="AQ59">INDEX(Data!AM$2:AM$368,$A59)</f>
        <v>0</v>
      </c>
      <c r="AR59" s="4" cm="1">
        <f t="array" ref="AR59">INDEX(Data!AN$2:AN$368,$A59)</f>
        <v>9</v>
      </c>
      <c r="AS59" s="4" cm="1">
        <f t="array" ref="AS59">INDEX(Data!AO$2:AO$368,$A59)</f>
        <v>9</v>
      </c>
      <c r="AT59" s="4" cm="1">
        <f t="array" ref="AT59">INDEX(Data!AP$2:AP$368,$A59)</f>
        <v>91</v>
      </c>
      <c r="AU59" s="4" cm="1">
        <f t="array" ref="AU59">INDEX(Data!AQ$2:AQ$368,$A59)</f>
        <v>9</v>
      </c>
      <c r="AV59" s="4" cm="1">
        <f t="array" ref="AV59">INDEX(Data!AR$2:AR$368,$A59)</f>
        <v>64</v>
      </c>
      <c r="AW59" s="4" cm="1">
        <f t="array" ref="AW59">INDEX(Data!AS$2:AS$368,$A59)</f>
        <v>9</v>
      </c>
      <c r="AX59" s="4" cm="1">
        <f t="array" ref="AX59">INDEX(Data!AT$2:AT$368,$A59)</f>
        <v>9</v>
      </c>
      <c r="AY59" s="4" cm="1">
        <f t="array" ref="AY59">INDEX(Data!AU$2:AU$368,$A59)</f>
        <v>27</v>
      </c>
      <c r="AZ59" s="4" cm="1">
        <f t="array" ref="AZ59">INDEX(Data!AV$2:AV$368,$A59)</f>
        <v>36</v>
      </c>
      <c r="BA59" s="4" cm="1">
        <f t="array" ref="BA59">INDEX(Data!AW$2:AW$368,$A59)</f>
        <v>0</v>
      </c>
      <c r="BB59" s="4" cm="1">
        <f t="array" ref="BB59">INDEX(Data!AX$2:AX$368,$A59)</f>
        <v>27</v>
      </c>
    </row>
    <row r="60" spans="1:54" x14ac:dyDescent="0.25">
      <c r="A60">
        <v>54</v>
      </c>
      <c r="B60" s="3">
        <v>45345</v>
      </c>
      <c r="C60" s="4">
        <v>2024</v>
      </c>
      <c r="D60" s="4" t="s">
        <v>5</v>
      </c>
      <c r="E60" s="4">
        <v>23</v>
      </c>
      <c r="F60" s="4" cm="1">
        <f t="array" ref="F60">INDEX(Data!B$2:B$368,$A60)</f>
        <v>706</v>
      </c>
      <c r="G60" s="4" cm="1">
        <f t="array" ref="G60">INDEX(Data!C$2:C$368,$A60)</f>
        <v>921</v>
      </c>
      <c r="H60" s="4" cm="1">
        <f t="array" ref="H60">INDEX(Data!D$2:D$368,$A60)</f>
        <v>218</v>
      </c>
      <c r="I60" s="4" cm="1">
        <f t="array" ref="I60">INDEX(Data!E$2:E$368,$A60)</f>
        <v>347</v>
      </c>
      <c r="J60" s="4" cm="1">
        <f t="array" ref="J60">INDEX(Data!F$2:F$368,$A60)</f>
        <v>141</v>
      </c>
      <c r="K60" s="4" cm="1">
        <f t="array" ref="K60">INDEX(Data!G$2:G$368,$A60)</f>
        <v>488</v>
      </c>
      <c r="L60" s="4" cm="1">
        <f t="array" ref="L60">INDEX(Data!H$2:H$368,$A60)</f>
        <v>369</v>
      </c>
      <c r="M60" s="4" cm="1">
        <f t="array" ref="M60">INDEX(Data!I$2:I$368,$A60)</f>
        <v>64</v>
      </c>
      <c r="N60" s="4" cm="1">
        <f t="array" ref="N60">INDEX(Data!J$2:J$368,$A60)</f>
        <v>214</v>
      </c>
      <c r="O60" s="4" cm="1">
        <f t="array" ref="O60">INDEX(Data!K$2:K$368,$A60)</f>
        <v>109</v>
      </c>
      <c r="P60" s="4" cm="1">
        <f t="array" ref="P60">INDEX(Data!L$2:L$368,$A60)</f>
        <v>65</v>
      </c>
      <c r="Q60" s="4" cm="1">
        <f t="array" ref="Q60">INDEX(Data!M$2:M$368,$A60)</f>
        <v>39</v>
      </c>
      <c r="R60" s="4" cm="1">
        <f t="array" ref="R60">INDEX(Data!N$2:N$368,$A60)</f>
        <v>21</v>
      </c>
      <c r="S60" s="4" cm="1">
        <f t="array" ref="S60">INDEX(Data!O$2:O$368,$A60)</f>
        <v>107</v>
      </c>
      <c r="T60" s="4" cm="1">
        <f t="array" ref="T60">INDEX(Data!P$2:P$368,$A60)</f>
        <v>64</v>
      </c>
      <c r="U60" s="4" cm="1">
        <f t="array" ref="U60">INDEX(Data!Q$2:Q$368,$A60)</f>
        <v>40</v>
      </c>
      <c r="V60" s="4" cm="1">
        <f t="array" ref="V60">INDEX(Data!R$2:R$368,$A60)</f>
        <v>16</v>
      </c>
      <c r="W60" s="4" cm="1">
        <f t="array" ref="W60">INDEX(Data!S$2:S$368,$A60)</f>
        <v>31</v>
      </c>
      <c r="X60" s="4" cm="1">
        <f t="array" ref="X60">INDEX(Data!T$2:T$368,$A60)</f>
        <v>36</v>
      </c>
      <c r="Y60" s="4" cm="1">
        <f t="array" ref="Y60">INDEX(Data!U$2:U$368,$A60)</f>
        <v>27</v>
      </c>
      <c r="Z60" s="4" cm="1">
        <f t="array" ref="Z60">INDEX(Data!V$2:V$368,$A60)</f>
        <v>27</v>
      </c>
      <c r="AA60" s="4" cm="1">
        <f t="array" ref="AA60">INDEX(Data!W$2:W$368,$A60)</f>
        <v>18</v>
      </c>
      <c r="AB60" s="4" cm="1">
        <f t="array" ref="AB60">INDEX(Data!X$2:X$368,$A60)</f>
        <v>73</v>
      </c>
      <c r="AC60" s="4" cm="1">
        <f t="array" ref="AC60">INDEX(Data!Y$2:Y$368,$A60)</f>
        <v>55</v>
      </c>
      <c r="AD60" s="4" cm="1">
        <f t="array" ref="AD60">INDEX(Data!Z$2:Z$368,$A60)</f>
        <v>0</v>
      </c>
      <c r="AE60" s="4" cm="1">
        <f t="array" ref="AE60">INDEX(Data!AA$2:AA$368,$A60)</f>
        <v>27</v>
      </c>
      <c r="AF60" s="4" cm="1">
        <f t="array" ref="AF60">INDEX(Data!AB$2:AB$368,$A60)</f>
        <v>36</v>
      </c>
      <c r="AG60" s="4" cm="1">
        <f t="array" ref="AG60">INDEX(Data!AC$2:AC$368,$A60)</f>
        <v>27</v>
      </c>
      <c r="AH60" s="4" cm="1">
        <f t="array" ref="AH60">INDEX(Data!AD$2:AD$368,$A60)</f>
        <v>0</v>
      </c>
      <c r="AI60" s="4" cm="1">
        <f t="array" ref="AI60">INDEX(Data!AE$2:AE$368,$A60)</f>
        <v>46</v>
      </c>
      <c r="AJ60" s="4" cm="1">
        <f t="array" ref="AJ60">INDEX(Data!AF$2:AF$368,$A60)</f>
        <v>18</v>
      </c>
      <c r="AK60" s="4" cm="1">
        <f t="array" ref="AK60">INDEX(Data!AG$2:AG$368,$A60)</f>
        <v>0</v>
      </c>
      <c r="AL60" s="4" cm="1">
        <f t="array" ref="AL60">INDEX(Data!AH$2:AH$368,$A60)</f>
        <v>18</v>
      </c>
      <c r="AM60" s="4" cm="1">
        <f t="array" ref="AM60">INDEX(Data!AI$2:AI$368,$A60)</f>
        <v>46</v>
      </c>
      <c r="AN60" s="4" cm="1">
        <f t="array" ref="AN60">INDEX(Data!AJ$2:AJ$368,$A60)</f>
        <v>18</v>
      </c>
      <c r="AO60" s="4" cm="1">
        <f t="array" ref="AO60">INDEX(Data!AK$2:AK$368,$A60)</f>
        <v>46</v>
      </c>
      <c r="AP60" s="4" cm="1">
        <f t="array" ref="AP60">INDEX(Data!AL$2:AL$368,$A60)</f>
        <v>18</v>
      </c>
      <c r="AQ60" s="4" cm="1">
        <f t="array" ref="AQ60">INDEX(Data!AM$2:AM$368,$A60)</f>
        <v>0</v>
      </c>
      <c r="AR60" s="4" cm="1">
        <f t="array" ref="AR60">INDEX(Data!AN$2:AN$368,$A60)</f>
        <v>18</v>
      </c>
      <c r="AS60" s="4" cm="1">
        <f t="array" ref="AS60">INDEX(Data!AO$2:AO$368,$A60)</f>
        <v>9</v>
      </c>
      <c r="AT60" s="4" cm="1">
        <f t="array" ref="AT60">INDEX(Data!AP$2:AP$368,$A60)</f>
        <v>64</v>
      </c>
      <c r="AU60" s="4" cm="1">
        <f t="array" ref="AU60">INDEX(Data!AQ$2:AQ$368,$A60)</f>
        <v>18</v>
      </c>
      <c r="AV60" s="4" cm="1">
        <f t="array" ref="AV60">INDEX(Data!AR$2:AR$368,$A60)</f>
        <v>82</v>
      </c>
      <c r="AW60" s="4" cm="1">
        <f t="array" ref="AW60">INDEX(Data!AS$2:AS$368,$A60)</f>
        <v>36</v>
      </c>
      <c r="AX60" s="4" cm="1">
        <f t="array" ref="AX60">INDEX(Data!AT$2:AT$368,$A60)</f>
        <v>0</v>
      </c>
      <c r="AY60" s="4" cm="1">
        <f t="array" ref="AY60">INDEX(Data!AU$2:AU$368,$A60)</f>
        <v>36</v>
      </c>
      <c r="AZ60" s="4" cm="1">
        <f t="array" ref="AZ60">INDEX(Data!AV$2:AV$368,$A60)</f>
        <v>9</v>
      </c>
      <c r="BA60" s="4" cm="1">
        <f t="array" ref="BA60">INDEX(Data!AW$2:AW$368,$A60)</f>
        <v>18</v>
      </c>
      <c r="BB60" s="4" cm="1">
        <f t="array" ref="BB60">INDEX(Data!AX$2:AX$368,$A60)</f>
        <v>95</v>
      </c>
    </row>
    <row r="61" spans="1:54" x14ac:dyDescent="0.25">
      <c r="A61">
        <v>55</v>
      </c>
      <c r="B61" s="3">
        <v>45346</v>
      </c>
      <c r="C61" s="4">
        <v>2024</v>
      </c>
      <c r="D61" s="4" t="s">
        <v>5</v>
      </c>
      <c r="E61" s="4">
        <v>24</v>
      </c>
      <c r="F61" s="4" cm="1">
        <f t="array" ref="F61">INDEX(Data!B$2:B$368,$A61)</f>
        <v>711</v>
      </c>
      <c r="G61" s="4" cm="1">
        <f t="array" ref="G61">INDEX(Data!C$2:C$368,$A61)</f>
        <v>946</v>
      </c>
      <c r="H61" s="4" cm="1">
        <f t="array" ref="H61">INDEX(Data!D$2:D$368,$A61)</f>
        <v>163</v>
      </c>
      <c r="I61" s="4" cm="1">
        <f t="array" ref="I61">INDEX(Data!E$2:E$368,$A61)</f>
        <v>506</v>
      </c>
      <c r="J61" s="4" cm="1">
        <f t="array" ref="J61">INDEX(Data!F$2:F$368,$A61)</f>
        <v>42</v>
      </c>
      <c r="K61" s="4" cm="1">
        <f t="array" ref="K61">INDEX(Data!G$2:G$368,$A61)</f>
        <v>482</v>
      </c>
      <c r="L61" s="4" cm="1">
        <f t="array" ref="L61">INDEX(Data!H$2:H$368,$A61)</f>
        <v>275</v>
      </c>
      <c r="M61" s="4" cm="1">
        <f t="array" ref="M61">INDEX(Data!I$2:I$368,$A61)</f>
        <v>189</v>
      </c>
      <c r="N61" s="4" cm="1">
        <f t="array" ref="N61">INDEX(Data!J$2:J$368,$A61)</f>
        <v>154</v>
      </c>
      <c r="O61" s="4" cm="1">
        <f t="array" ref="O61">INDEX(Data!K$2:K$368,$A61)</f>
        <v>52</v>
      </c>
      <c r="P61" s="4" cm="1">
        <f t="array" ref="P61">INDEX(Data!L$2:L$368,$A61)</f>
        <v>61</v>
      </c>
      <c r="Q61" s="4" cm="1">
        <f t="array" ref="Q61">INDEX(Data!M$2:M$368,$A61)</f>
        <v>30</v>
      </c>
      <c r="R61" s="4" cm="1">
        <f t="array" ref="R61">INDEX(Data!N$2:N$368,$A61)</f>
        <v>13</v>
      </c>
      <c r="S61" s="4" cm="1">
        <f t="array" ref="S61">INDEX(Data!O$2:O$368,$A61)</f>
        <v>143</v>
      </c>
      <c r="T61" s="4" cm="1">
        <f t="array" ref="T61">INDEX(Data!P$2:P$368,$A61)</f>
        <v>81</v>
      </c>
      <c r="U61" s="4" cm="1">
        <f t="array" ref="U61">INDEX(Data!Q$2:Q$368,$A61)</f>
        <v>35</v>
      </c>
      <c r="V61" s="4" cm="1">
        <f t="array" ref="V61">INDEX(Data!R$2:R$368,$A61)</f>
        <v>32</v>
      </c>
      <c r="W61" s="4" cm="1">
        <f t="array" ref="W61">INDEX(Data!S$2:S$368,$A61)</f>
        <v>110</v>
      </c>
      <c r="X61" s="4" cm="1">
        <f t="array" ref="X61">INDEX(Data!T$2:T$368,$A61)</f>
        <v>85</v>
      </c>
      <c r="Y61" s="4" cm="1">
        <f t="array" ref="Y61">INDEX(Data!U$2:U$368,$A61)</f>
        <v>0</v>
      </c>
      <c r="Z61" s="4" cm="1">
        <f t="array" ref="Z61">INDEX(Data!V$2:V$368,$A61)</f>
        <v>66</v>
      </c>
      <c r="AA61" s="4" cm="1">
        <f t="array" ref="AA61">INDEX(Data!W$2:W$368,$A61)</f>
        <v>0</v>
      </c>
      <c r="AB61" s="4" cm="1">
        <f t="array" ref="AB61">INDEX(Data!X$2:X$368,$A61)</f>
        <v>94</v>
      </c>
      <c r="AC61" s="4" cm="1">
        <f t="array" ref="AC61">INDEX(Data!Y$2:Y$368,$A61)</f>
        <v>47</v>
      </c>
      <c r="AD61" s="4" cm="1">
        <f t="array" ref="AD61">INDEX(Data!Z$2:Z$368,$A61)</f>
        <v>28</v>
      </c>
      <c r="AE61" s="4" cm="1">
        <f t="array" ref="AE61">INDEX(Data!AA$2:AA$368,$A61)</f>
        <v>28</v>
      </c>
      <c r="AF61" s="4" cm="1">
        <f t="array" ref="AF61">INDEX(Data!AB$2:AB$368,$A61)</f>
        <v>47</v>
      </c>
      <c r="AG61" s="4" cm="1">
        <f t="array" ref="AG61">INDEX(Data!AC$2:AC$368,$A61)</f>
        <v>9</v>
      </c>
      <c r="AH61" s="4" cm="1">
        <f t="array" ref="AH61">INDEX(Data!AD$2:AD$368,$A61)</f>
        <v>9</v>
      </c>
      <c r="AI61" s="4" cm="1">
        <f t="array" ref="AI61">INDEX(Data!AE$2:AE$368,$A61)</f>
        <v>37</v>
      </c>
      <c r="AJ61" s="4" cm="1">
        <f t="array" ref="AJ61">INDEX(Data!AF$2:AF$368,$A61)</f>
        <v>0</v>
      </c>
      <c r="AK61" s="4" cm="1">
        <f t="array" ref="AK61">INDEX(Data!AG$2:AG$368,$A61)</f>
        <v>0</v>
      </c>
      <c r="AL61" s="4" cm="1">
        <f t="array" ref="AL61">INDEX(Data!AH$2:AH$368,$A61)</f>
        <v>0</v>
      </c>
      <c r="AM61" s="4" cm="1">
        <f t="array" ref="AM61">INDEX(Data!AI$2:AI$368,$A61)</f>
        <v>37</v>
      </c>
      <c r="AN61" s="4" cm="1">
        <f t="array" ref="AN61">INDEX(Data!AJ$2:AJ$368,$A61)</f>
        <v>28</v>
      </c>
      <c r="AO61" s="4" cm="1">
        <f t="array" ref="AO61">INDEX(Data!AK$2:AK$368,$A61)</f>
        <v>28</v>
      </c>
      <c r="AP61" s="4" cm="1">
        <f t="array" ref="AP61">INDEX(Data!AL$2:AL$368,$A61)</f>
        <v>9</v>
      </c>
      <c r="AQ61" s="4" cm="1">
        <f t="array" ref="AQ61">INDEX(Data!AM$2:AM$368,$A61)</f>
        <v>9</v>
      </c>
      <c r="AR61" s="4" cm="1">
        <f t="array" ref="AR61">INDEX(Data!AN$2:AN$368,$A61)</f>
        <v>28</v>
      </c>
      <c r="AS61" s="4" cm="1">
        <f t="array" ref="AS61">INDEX(Data!AO$2:AO$368,$A61)</f>
        <v>37</v>
      </c>
      <c r="AT61" s="4" cm="1">
        <f t="array" ref="AT61">INDEX(Data!AP$2:AP$368,$A61)</f>
        <v>75</v>
      </c>
      <c r="AU61" s="4" cm="1">
        <f t="array" ref="AU61">INDEX(Data!AQ$2:AQ$368,$A61)</f>
        <v>28</v>
      </c>
      <c r="AV61" s="4" cm="1">
        <f t="array" ref="AV61">INDEX(Data!AR$2:AR$368,$A61)</f>
        <v>75</v>
      </c>
      <c r="AW61" s="4" cm="1">
        <f t="array" ref="AW61">INDEX(Data!AS$2:AS$368,$A61)</f>
        <v>9</v>
      </c>
      <c r="AX61" s="4" cm="1">
        <f t="array" ref="AX61">INDEX(Data!AT$2:AT$368,$A61)</f>
        <v>0</v>
      </c>
      <c r="AY61" s="4" cm="1">
        <f t="array" ref="AY61">INDEX(Data!AU$2:AU$368,$A61)</f>
        <v>28</v>
      </c>
      <c r="AZ61" s="4" cm="1">
        <f t="array" ref="AZ61">INDEX(Data!AV$2:AV$368,$A61)</f>
        <v>0</v>
      </c>
      <c r="BA61" s="4" cm="1">
        <f t="array" ref="BA61">INDEX(Data!AW$2:AW$368,$A61)</f>
        <v>37</v>
      </c>
      <c r="BB61" s="4" cm="1">
        <f t="array" ref="BB61">INDEX(Data!AX$2:AX$368,$A61)</f>
        <v>68</v>
      </c>
    </row>
    <row r="62" spans="1:54" x14ac:dyDescent="0.25">
      <c r="A62">
        <v>56</v>
      </c>
      <c r="B62" s="3">
        <v>45347</v>
      </c>
      <c r="C62" s="4">
        <v>2024</v>
      </c>
      <c r="D62" s="4" t="s">
        <v>5</v>
      </c>
      <c r="E62" s="4">
        <v>25</v>
      </c>
      <c r="F62" s="4" cm="1">
        <f t="array" ref="F62">INDEX(Data!B$2:B$368,$A62)</f>
        <v>708</v>
      </c>
      <c r="G62" s="4" cm="1">
        <f t="array" ref="G62">INDEX(Data!C$2:C$368,$A62)</f>
        <v>978</v>
      </c>
      <c r="H62" s="4" cm="1">
        <f t="array" ref="H62">INDEX(Data!D$2:D$368,$A62)</f>
        <v>162</v>
      </c>
      <c r="I62" s="4" cm="1">
        <f t="array" ref="I62">INDEX(Data!E$2:E$368,$A62)</f>
        <v>412</v>
      </c>
      <c r="J62" s="4" cm="1">
        <f t="array" ref="J62">INDEX(Data!F$2:F$368,$A62)</f>
        <v>134</v>
      </c>
      <c r="K62" s="4" cm="1">
        <f t="array" ref="K62">INDEX(Data!G$2:G$368,$A62)</f>
        <v>195</v>
      </c>
      <c r="L62" s="4" cm="1">
        <f t="array" ref="L62">INDEX(Data!H$2:H$368,$A62)</f>
        <v>607</v>
      </c>
      <c r="M62" s="4" cm="1">
        <f t="array" ref="M62">INDEX(Data!I$2:I$368,$A62)</f>
        <v>176</v>
      </c>
      <c r="N62" s="4" cm="1">
        <f t="array" ref="N62">INDEX(Data!J$2:J$368,$A62)</f>
        <v>153</v>
      </c>
      <c r="O62" s="4" cm="1">
        <f t="array" ref="O62">INDEX(Data!K$2:K$368,$A62)</f>
        <v>144</v>
      </c>
      <c r="P62" s="4" cm="1">
        <f t="array" ref="P62">INDEX(Data!L$2:L$368,$A62)</f>
        <v>35</v>
      </c>
      <c r="Q62" s="4" cm="1">
        <f t="array" ref="Q62">INDEX(Data!M$2:M$368,$A62)</f>
        <v>57</v>
      </c>
      <c r="R62" s="4" cm="1">
        <f t="array" ref="R62">INDEX(Data!N$2:N$368,$A62)</f>
        <v>30</v>
      </c>
      <c r="S62" s="4" cm="1">
        <f t="array" ref="S62">INDEX(Data!O$2:O$368,$A62)</f>
        <v>145</v>
      </c>
      <c r="T62" s="4" cm="1">
        <f t="array" ref="T62">INDEX(Data!P$2:P$368,$A62)</f>
        <v>67</v>
      </c>
      <c r="U62" s="4" cm="1">
        <f t="array" ref="U62">INDEX(Data!Q$2:Q$368,$A62)</f>
        <v>24</v>
      </c>
      <c r="V62" s="4" cm="1">
        <f t="array" ref="V62">INDEX(Data!R$2:R$368,$A62)</f>
        <v>16</v>
      </c>
      <c r="W62" s="4" cm="1">
        <f t="array" ref="W62">INDEX(Data!S$2:S$368,$A62)</f>
        <v>37</v>
      </c>
      <c r="X62" s="4" cm="1">
        <f t="array" ref="X62">INDEX(Data!T$2:T$368,$A62)</f>
        <v>136</v>
      </c>
      <c r="Y62" s="4" cm="1">
        <f t="array" ref="Y62">INDEX(Data!U$2:U$368,$A62)</f>
        <v>0</v>
      </c>
      <c r="Z62" s="4" cm="1">
        <f t="array" ref="Z62">INDEX(Data!V$2:V$368,$A62)</f>
        <v>48</v>
      </c>
      <c r="AA62" s="4" cm="1">
        <f t="array" ref="AA62">INDEX(Data!W$2:W$368,$A62)</f>
        <v>0</v>
      </c>
      <c r="AB62" s="4" cm="1">
        <f t="array" ref="AB62">INDEX(Data!X$2:X$368,$A62)</f>
        <v>78</v>
      </c>
      <c r="AC62" s="4" cm="1">
        <f t="array" ref="AC62">INDEX(Data!Y$2:Y$368,$A62)</f>
        <v>78</v>
      </c>
      <c r="AD62" s="4" cm="1">
        <f t="array" ref="AD62">INDEX(Data!Z$2:Z$368,$A62)</f>
        <v>9</v>
      </c>
      <c r="AE62" s="4" cm="1">
        <f t="array" ref="AE62">INDEX(Data!AA$2:AA$368,$A62)</f>
        <v>29</v>
      </c>
      <c r="AF62" s="4" cm="1">
        <f t="array" ref="AF62">INDEX(Data!AB$2:AB$368,$A62)</f>
        <v>48</v>
      </c>
      <c r="AG62" s="4" cm="1">
        <f t="array" ref="AG62">INDEX(Data!AC$2:AC$368,$A62)</f>
        <v>0</v>
      </c>
      <c r="AH62" s="4" cm="1">
        <f t="array" ref="AH62">INDEX(Data!AD$2:AD$368,$A62)</f>
        <v>9</v>
      </c>
      <c r="AI62" s="4" cm="1">
        <f t="array" ref="AI62">INDEX(Data!AE$2:AE$368,$A62)</f>
        <v>19</v>
      </c>
      <c r="AJ62" s="4" cm="1">
        <f t="array" ref="AJ62">INDEX(Data!AF$2:AF$368,$A62)</f>
        <v>0</v>
      </c>
      <c r="AK62" s="4" cm="1">
        <f t="array" ref="AK62">INDEX(Data!AG$2:AG$368,$A62)</f>
        <v>29</v>
      </c>
      <c r="AL62" s="4" cm="1">
        <f t="array" ref="AL62">INDEX(Data!AH$2:AH$368,$A62)</f>
        <v>29</v>
      </c>
      <c r="AM62" s="4" cm="1">
        <f t="array" ref="AM62">INDEX(Data!AI$2:AI$368,$A62)</f>
        <v>68</v>
      </c>
      <c r="AN62" s="4" cm="1">
        <f t="array" ref="AN62">INDEX(Data!AJ$2:AJ$368,$A62)</f>
        <v>19</v>
      </c>
      <c r="AO62" s="4" cm="1">
        <f t="array" ref="AO62">INDEX(Data!AK$2:AK$368,$A62)</f>
        <v>39</v>
      </c>
      <c r="AP62" s="4" cm="1">
        <f t="array" ref="AP62">INDEX(Data!AL$2:AL$368,$A62)</f>
        <v>0</v>
      </c>
      <c r="AQ62" s="4" cm="1">
        <f t="array" ref="AQ62">INDEX(Data!AM$2:AM$368,$A62)</f>
        <v>9</v>
      </c>
      <c r="AR62" s="4" cm="1">
        <f t="array" ref="AR62">INDEX(Data!AN$2:AN$368,$A62)</f>
        <v>39</v>
      </c>
      <c r="AS62" s="4" cm="1">
        <f t="array" ref="AS62">INDEX(Data!AO$2:AO$368,$A62)</f>
        <v>39</v>
      </c>
      <c r="AT62" s="4" cm="1">
        <f t="array" ref="AT62">INDEX(Data!AP$2:AP$368,$A62)</f>
        <v>68</v>
      </c>
      <c r="AU62" s="4" cm="1">
        <f t="array" ref="AU62">INDEX(Data!AQ$2:AQ$368,$A62)</f>
        <v>9</v>
      </c>
      <c r="AV62" s="4" cm="1">
        <f t="array" ref="AV62">INDEX(Data!AR$2:AR$368,$A62)</f>
        <v>58</v>
      </c>
      <c r="AW62" s="4" cm="1">
        <f t="array" ref="AW62">INDEX(Data!AS$2:AS$368,$A62)</f>
        <v>9</v>
      </c>
      <c r="AX62" s="4" cm="1">
        <f t="array" ref="AX62">INDEX(Data!AT$2:AT$368,$A62)</f>
        <v>9</v>
      </c>
      <c r="AY62" s="4" cm="1">
        <f t="array" ref="AY62">INDEX(Data!AU$2:AU$368,$A62)</f>
        <v>29</v>
      </c>
      <c r="AZ62" s="4" cm="1">
        <f t="array" ref="AZ62">INDEX(Data!AV$2:AV$368,$A62)</f>
        <v>0</v>
      </c>
      <c r="BA62" s="4" cm="1">
        <f t="array" ref="BA62">INDEX(Data!AW$2:AW$368,$A62)</f>
        <v>39</v>
      </c>
      <c r="BB62" s="4" cm="1">
        <f t="array" ref="BB62">INDEX(Data!AX$2:AX$368,$A62)</f>
        <v>32</v>
      </c>
    </row>
    <row r="63" spans="1:54" x14ac:dyDescent="0.25">
      <c r="A63">
        <v>57</v>
      </c>
      <c r="B63" s="3">
        <v>45348</v>
      </c>
      <c r="C63" s="4">
        <v>2024</v>
      </c>
      <c r="D63" s="4" t="s">
        <v>5</v>
      </c>
      <c r="E63" s="4">
        <v>26</v>
      </c>
      <c r="F63" s="4" cm="1">
        <f t="array" ref="F63">INDEX(Data!B$2:B$368,$A63)</f>
        <v>699</v>
      </c>
      <c r="G63" s="4" cm="1">
        <f t="array" ref="G63">INDEX(Data!C$2:C$368,$A63)</f>
        <v>990</v>
      </c>
      <c r="H63" s="4" cm="1">
        <f t="array" ref="H63">INDEX(Data!D$2:D$368,$A63)</f>
        <v>160</v>
      </c>
      <c r="I63" s="4" cm="1">
        <f t="array" ref="I63">INDEX(Data!E$2:E$368,$A63)</f>
        <v>477</v>
      </c>
      <c r="J63" s="4" cm="1">
        <f t="array" ref="J63">INDEX(Data!F$2:F$368,$A63)</f>
        <v>62</v>
      </c>
      <c r="K63" s="4" cm="1">
        <f t="array" ref="K63">INDEX(Data!G$2:G$368,$A63)</f>
        <v>514</v>
      </c>
      <c r="L63" s="4" cm="1">
        <f t="array" ref="L63">INDEX(Data!H$2:H$368,$A63)</f>
        <v>338</v>
      </c>
      <c r="M63" s="4" cm="1">
        <f t="array" ref="M63">INDEX(Data!I$2:I$368,$A63)</f>
        <v>138</v>
      </c>
      <c r="N63" s="4" cm="1">
        <f t="array" ref="N63">INDEX(Data!J$2:J$368,$A63)</f>
        <v>182</v>
      </c>
      <c r="O63" s="4" cm="1">
        <f t="array" ref="O63">INDEX(Data!K$2:K$368,$A63)</f>
        <v>91</v>
      </c>
      <c r="P63" s="4" cm="1">
        <f t="array" ref="P63">INDEX(Data!L$2:L$368,$A63)</f>
        <v>30</v>
      </c>
      <c r="Q63" s="4" cm="1">
        <f t="array" ref="Q63">INDEX(Data!M$2:M$368,$A63)</f>
        <v>60</v>
      </c>
      <c r="R63" s="4" cm="1">
        <f t="array" ref="R63">INDEX(Data!N$2:N$368,$A63)</f>
        <v>21</v>
      </c>
      <c r="S63" s="4" cm="1">
        <f t="array" ref="S63">INDEX(Data!O$2:O$368,$A63)</f>
        <v>116</v>
      </c>
      <c r="T63" s="4" cm="1">
        <f t="array" ref="T63">INDEX(Data!P$2:P$368,$A63)</f>
        <v>69</v>
      </c>
      <c r="U63" s="4" cm="1">
        <f t="array" ref="U63">INDEX(Data!Q$2:Q$368,$A63)</f>
        <v>39</v>
      </c>
      <c r="V63" s="4" cm="1">
        <f t="array" ref="V63">INDEX(Data!R$2:R$368,$A63)</f>
        <v>26</v>
      </c>
      <c r="W63" s="4" cm="1">
        <f t="array" ref="W63">INDEX(Data!S$2:S$368,$A63)</f>
        <v>65</v>
      </c>
      <c r="X63" s="4" cm="1">
        <f t="array" ref="X63">INDEX(Data!T$2:T$368,$A63)</f>
        <v>39</v>
      </c>
      <c r="Y63" s="4" cm="1">
        <f t="array" ref="Y63">INDEX(Data!U$2:U$368,$A63)</f>
        <v>9</v>
      </c>
      <c r="Z63" s="4" cm="1">
        <f t="array" ref="Z63">INDEX(Data!V$2:V$368,$A63)</f>
        <v>49</v>
      </c>
      <c r="AA63" s="4" cm="1">
        <f t="array" ref="AA63">INDEX(Data!W$2:W$368,$A63)</f>
        <v>19</v>
      </c>
      <c r="AB63" s="4" cm="1">
        <f t="array" ref="AB63">INDEX(Data!X$2:X$368,$A63)</f>
        <v>79</v>
      </c>
      <c r="AC63" s="4" cm="1">
        <f t="array" ref="AC63">INDEX(Data!Y$2:Y$368,$A63)</f>
        <v>49</v>
      </c>
      <c r="AD63" s="4" cm="1">
        <f t="array" ref="AD63">INDEX(Data!Z$2:Z$368,$A63)</f>
        <v>19</v>
      </c>
      <c r="AE63" s="4" cm="1">
        <f t="array" ref="AE63">INDEX(Data!AA$2:AA$368,$A63)</f>
        <v>9</v>
      </c>
      <c r="AF63" s="4" cm="1">
        <f t="array" ref="AF63">INDEX(Data!AB$2:AB$368,$A63)</f>
        <v>29</v>
      </c>
      <c r="AG63" s="4" cm="1">
        <f t="array" ref="AG63">INDEX(Data!AC$2:AC$368,$A63)</f>
        <v>29</v>
      </c>
      <c r="AH63" s="4" cm="1">
        <f t="array" ref="AH63">INDEX(Data!AD$2:AD$368,$A63)</f>
        <v>0</v>
      </c>
      <c r="AI63" s="4" cm="1">
        <f t="array" ref="AI63">INDEX(Data!AE$2:AE$368,$A63)</f>
        <v>39</v>
      </c>
      <c r="AJ63" s="4" cm="1">
        <f t="array" ref="AJ63">INDEX(Data!AF$2:AF$368,$A63)</f>
        <v>0</v>
      </c>
      <c r="AK63" s="4" cm="1">
        <f t="array" ref="AK63">INDEX(Data!AG$2:AG$368,$A63)</f>
        <v>9</v>
      </c>
      <c r="AL63" s="4" cm="1">
        <f t="array" ref="AL63">INDEX(Data!AH$2:AH$368,$A63)</f>
        <v>9</v>
      </c>
      <c r="AM63" s="4" cm="1">
        <f t="array" ref="AM63">INDEX(Data!AI$2:AI$368,$A63)</f>
        <v>79</v>
      </c>
      <c r="AN63" s="4" cm="1">
        <f t="array" ref="AN63">INDEX(Data!AJ$2:AJ$368,$A63)</f>
        <v>69</v>
      </c>
      <c r="AO63" s="4" cm="1">
        <f t="array" ref="AO63">INDEX(Data!AK$2:AK$368,$A63)</f>
        <v>29</v>
      </c>
      <c r="AP63" s="4" cm="1">
        <f t="array" ref="AP63">INDEX(Data!AL$2:AL$368,$A63)</f>
        <v>0</v>
      </c>
      <c r="AQ63" s="4" cm="1">
        <f t="array" ref="AQ63">INDEX(Data!AM$2:AM$368,$A63)</f>
        <v>9</v>
      </c>
      <c r="AR63" s="4" cm="1">
        <f t="array" ref="AR63">INDEX(Data!AN$2:AN$368,$A63)</f>
        <v>0</v>
      </c>
      <c r="AS63" s="4" cm="1">
        <f t="array" ref="AS63">INDEX(Data!AO$2:AO$368,$A63)</f>
        <v>19</v>
      </c>
      <c r="AT63" s="4" cm="1">
        <f t="array" ref="AT63">INDEX(Data!AP$2:AP$368,$A63)</f>
        <v>69</v>
      </c>
      <c r="AU63" s="4" cm="1">
        <f t="array" ref="AU63">INDEX(Data!AQ$2:AQ$368,$A63)</f>
        <v>29</v>
      </c>
      <c r="AV63" s="4" cm="1">
        <f t="array" ref="AV63">INDEX(Data!AR$2:AR$368,$A63)</f>
        <v>49</v>
      </c>
      <c r="AW63" s="4" cm="1">
        <f t="array" ref="AW63">INDEX(Data!AS$2:AS$368,$A63)</f>
        <v>19</v>
      </c>
      <c r="AX63" s="4" cm="1">
        <f t="array" ref="AX63">INDEX(Data!AT$2:AT$368,$A63)</f>
        <v>9</v>
      </c>
      <c r="AY63" s="4" cm="1">
        <f t="array" ref="AY63">INDEX(Data!AU$2:AU$368,$A63)</f>
        <v>59</v>
      </c>
      <c r="AZ63" s="4" cm="1">
        <f t="array" ref="AZ63">INDEX(Data!AV$2:AV$368,$A63)</f>
        <v>39</v>
      </c>
      <c r="BA63" s="4" cm="1">
        <f t="array" ref="BA63">INDEX(Data!AW$2:AW$368,$A63)</f>
        <v>0</v>
      </c>
      <c r="BB63" s="4" cm="1">
        <f t="array" ref="BB63">INDEX(Data!AX$2:AX$368,$A63)</f>
        <v>125</v>
      </c>
    </row>
    <row r="64" spans="1:54" x14ac:dyDescent="0.25">
      <c r="A64">
        <v>58</v>
      </c>
      <c r="B64" s="3">
        <v>45349</v>
      </c>
      <c r="C64" s="4">
        <v>2024</v>
      </c>
      <c r="D64" s="4" t="s">
        <v>5</v>
      </c>
      <c r="E64" s="4">
        <v>27</v>
      </c>
      <c r="F64" s="4" cm="1">
        <f t="array" ref="F64">INDEX(Data!B$2:B$368,$A64)</f>
        <v>685</v>
      </c>
      <c r="G64" s="4" cm="1">
        <f t="array" ref="G64">INDEX(Data!C$2:C$368,$A64)</f>
        <v>992</v>
      </c>
      <c r="H64" s="4" cm="1">
        <f t="array" ref="H64">INDEX(Data!D$2:D$368,$A64)</f>
        <v>164</v>
      </c>
      <c r="I64" s="4" cm="1">
        <f t="array" ref="I64">INDEX(Data!E$2:E$368,$A64)</f>
        <v>480</v>
      </c>
      <c r="J64" s="4" cm="1">
        <f t="array" ref="J64">INDEX(Data!F$2:F$368,$A64)</f>
        <v>41</v>
      </c>
      <c r="K64" s="4" cm="1">
        <f t="array" ref="K64">INDEX(Data!G$2:G$368,$A64)</f>
        <v>496</v>
      </c>
      <c r="L64" s="4" cm="1">
        <f t="array" ref="L64">INDEX(Data!H$2:H$368,$A64)</f>
        <v>348</v>
      </c>
      <c r="M64" s="4" cm="1">
        <f t="array" ref="M64">INDEX(Data!I$2:I$368,$A64)</f>
        <v>148</v>
      </c>
      <c r="N64" s="4" cm="1">
        <f t="array" ref="N64">INDEX(Data!J$2:J$368,$A64)</f>
        <v>199</v>
      </c>
      <c r="O64" s="4" cm="1">
        <f t="array" ref="O64">INDEX(Data!K$2:K$368,$A64)</f>
        <v>144</v>
      </c>
      <c r="P64" s="4" cm="1">
        <f t="array" ref="P64">INDEX(Data!L$2:L$368,$A64)</f>
        <v>29</v>
      </c>
      <c r="Q64" s="4" cm="1">
        <f t="array" ref="Q64">INDEX(Data!M$2:M$368,$A64)</f>
        <v>29</v>
      </c>
      <c r="R64" s="4" cm="1">
        <f t="array" ref="R64">INDEX(Data!N$2:N$368,$A64)</f>
        <v>29</v>
      </c>
      <c r="S64" s="4" cm="1">
        <f t="array" ref="S64">INDEX(Data!O$2:O$368,$A64)</f>
        <v>109</v>
      </c>
      <c r="T64" s="4" cm="1">
        <f t="array" ref="T64">INDEX(Data!P$2:P$368,$A64)</f>
        <v>39</v>
      </c>
      <c r="U64" s="4" cm="1">
        <f t="array" ref="U64">INDEX(Data!Q$2:Q$368,$A64)</f>
        <v>18</v>
      </c>
      <c r="V64" s="4" cm="1">
        <f t="array" ref="V64">INDEX(Data!R$2:R$368,$A64)</f>
        <v>39</v>
      </c>
      <c r="W64" s="4" cm="1">
        <f t="array" ref="W64">INDEX(Data!S$2:S$368,$A64)</f>
        <v>50</v>
      </c>
      <c r="X64" s="4" cm="1">
        <f t="array" ref="X64">INDEX(Data!T$2:T$368,$A64)</f>
        <v>119</v>
      </c>
      <c r="Y64" s="4" cm="1">
        <f t="array" ref="Y64">INDEX(Data!U$2:U$368,$A64)</f>
        <v>9</v>
      </c>
      <c r="Z64" s="4" cm="1">
        <f t="array" ref="Z64">INDEX(Data!V$2:V$368,$A64)</f>
        <v>59</v>
      </c>
      <c r="AA64" s="4" cm="1">
        <f t="array" ref="AA64">INDEX(Data!W$2:W$368,$A64)</f>
        <v>29</v>
      </c>
      <c r="AB64" s="4" cm="1">
        <f t="array" ref="AB64">INDEX(Data!X$2:X$368,$A64)</f>
        <v>59</v>
      </c>
      <c r="AC64" s="4" cm="1">
        <f t="array" ref="AC64">INDEX(Data!Y$2:Y$368,$A64)</f>
        <v>49</v>
      </c>
      <c r="AD64" s="4" cm="1">
        <f t="array" ref="AD64">INDEX(Data!Z$2:Z$368,$A64)</f>
        <v>29</v>
      </c>
      <c r="AE64" s="4" cm="1">
        <f t="array" ref="AE64">INDEX(Data!AA$2:AA$368,$A64)</f>
        <v>29</v>
      </c>
      <c r="AF64" s="4" cm="1">
        <f t="array" ref="AF64">INDEX(Data!AB$2:AB$368,$A64)</f>
        <v>59</v>
      </c>
      <c r="AG64" s="4" cm="1">
        <f t="array" ref="AG64">INDEX(Data!AC$2:AC$368,$A64)</f>
        <v>19</v>
      </c>
      <c r="AH64" s="4" cm="1">
        <f t="array" ref="AH64">INDEX(Data!AD$2:AD$368,$A64)</f>
        <v>0</v>
      </c>
      <c r="AI64" s="4" cm="1">
        <f t="array" ref="AI64">INDEX(Data!AE$2:AE$368,$A64)</f>
        <v>39</v>
      </c>
      <c r="AJ64" s="4" cm="1">
        <f t="array" ref="AJ64">INDEX(Data!AF$2:AF$368,$A64)</f>
        <v>0</v>
      </c>
      <c r="AK64" s="4" cm="1">
        <f t="array" ref="AK64">INDEX(Data!AG$2:AG$368,$A64)</f>
        <v>9</v>
      </c>
      <c r="AL64" s="4" cm="1">
        <f t="array" ref="AL64">INDEX(Data!AH$2:AH$368,$A64)</f>
        <v>0</v>
      </c>
      <c r="AM64" s="4" cm="1">
        <f t="array" ref="AM64">INDEX(Data!AI$2:AI$368,$A64)</f>
        <v>59</v>
      </c>
      <c r="AN64" s="4" cm="1">
        <f t="array" ref="AN64">INDEX(Data!AJ$2:AJ$368,$A64)</f>
        <v>19</v>
      </c>
      <c r="AO64" s="4" cm="1">
        <f t="array" ref="AO64">INDEX(Data!AK$2:AK$368,$A64)</f>
        <v>19</v>
      </c>
      <c r="AP64" s="4" cm="1">
        <f t="array" ref="AP64">INDEX(Data!AL$2:AL$368,$A64)</f>
        <v>19</v>
      </c>
      <c r="AQ64" s="4" cm="1">
        <f t="array" ref="AQ64">INDEX(Data!AM$2:AM$368,$A64)</f>
        <v>9</v>
      </c>
      <c r="AR64" s="4" cm="1">
        <f t="array" ref="AR64">INDEX(Data!AN$2:AN$368,$A64)</f>
        <v>9</v>
      </c>
      <c r="AS64" s="4" cm="1">
        <f t="array" ref="AS64">INDEX(Data!AO$2:AO$368,$A64)</f>
        <v>39</v>
      </c>
      <c r="AT64" s="4" cm="1">
        <f t="array" ref="AT64">INDEX(Data!AP$2:AP$368,$A64)</f>
        <v>109</v>
      </c>
      <c r="AU64" s="4" cm="1">
        <f t="array" ref="AU64">INDEX(Data!AQ$2:AQ$368,$A64)</f>
        <v>19</v>
      </c>
      <c r="AV64" s="4" cm="1">
        <f t="array" ref="AV64">INDEX(Data!AR$2:AR$368,$A64)</f>
        <v>69</v>
      </c>
      <c r="AW64" s="4" cm="1">
        <f t="array" ref="AW64">INDEX(Data!AS$2:AS$368,$A64)</f>
        <v>39</v>
      </c>
      <c r="AX64" s="4" cm="1">
        <f t="array" ref="AX64">INDEX(Data!AT$2:AT$368,$A64)</f>
        <v>0</v>
      </c>
      <c r="AY64" s="4" cm="1">
        <f t="array" ref="AY64">INDEX(Data!AU$2:AU$368,$A64)</f>
        <v>19</v>
      </c>
      <c r="AZ64" s="4" cm="1">
        <f t="array" ref="AZ64">INDEX(Data!AV$2:AV$368,$A64)</f>
        <v>9</v>
      </c>
      <c r="BA64" s="4" cm="1">
        <f t="array" ref="BA64">INDEX(Data!AW$2:AW$368,$A64)</f>
        <v>0</v>
      </c>
      <c r="BB64" s="4" cm="1">
        <f t="array" ref="BB64">INDEX(Data!AX$2:AX$368,$A64)</f>
        <v>47</v>
      </c>
    </row>
    <row r="65" spans="1:54" x14ac:dyDescent="0.25">
      <c r="A65">
        <v>59</v>
      </c>
      <c r="B65" s="3">
        <v>45350</v>
      </c>
      <c r="C65" s="4">
        <v>2024</v>
      </c>
      <c r="D65" s="4" t="s">
        <v>5</v>
      </c>
      <c r="E65" s="4">
        <v>28</v>
      </c>
      <c r="F65" s="4" cm="1">
        <f t="array" ref="F65">INDEX(Data!B$2:B$368,$A65)</f>
        <v>661</v>
      </c>
      <c r="G65" s="4" cm="1">
        <f t="array" ref="G65">INDEX(Data!C$2:C$368,$A65)</f>
        <v>989</v>
      </c>
      <c r="H65" s="4" cm="1">
        <f t="array" ref="H65">INDEX(Data!D$2:D$368,$A65)</f>
        <v>244</v>
      </c>
      <c r="I65" s="4" cm="1">
        <f t="array" ref="I65">INDEX(Data!E$2:E$368,$A65)</f>
        <v>272</v>
      </c>
      <c r="J65" s="4" cm="1">
        <f t="array" ref="J65">INDEX(Data!F$2:F$368,$A65)</f>
        <v>145</v>
      </c>
      <c r="K65" s="4" cm="1">
        <f t="array" ref="K65">INDEX(Data!G$2:G$368,$A65)</f>
        <v>207</v>
      </c>
      <c r="L65" s="4" cm="1">
        <f t="array" ref="L65">INDEX(Data!H$2:H$368,$A65)</f>
        <v>555</v>
      </c>
      <c r="M65" s="4" cm="1">
        <f t="array" ref="M65">INDEX(Data!I$2:I$368,$A65)</f>
        <v>227</v>
      </c>
      <c r="N65" s="4" cm="1">
        <f t="array" ref="N65">INDEX(Data!J$2:J$368,$A65)</f>
        <v>213</v>
      </c>
      <c r="O65" s="4" cm="1">
        <f t="array" ref="O65">INDEX(Data!K$2:K$368,$A65)</f>
        <v>28</v>
      </c>
      <c r="P65" s="4" cm="1">
        <f t="array" ref="P65">INDEX(Data!L$2:L$368,$A65)</f>
        <v>61</v>
      </c>
      <c r="Q65" s="4" cm="1">
        <f t="array" ref="Q65">INDEX(Data!M$2:M$368,$A65)</f>
        <v>40</v>
      </c>
      <c r="R65" s="4" cm="1">
        <f t="array" ref="R65">INDEX(Data!N$2:N$368,$A65)</f>
        <v>32</v>
      </c>
      <c r="S65" s="4" cm="1">
        <f t="array" ref="S65">INDEX(Data!O$2:O$368,$A65)</f>
        <v>102</v>
      </c>
      <c r="T65" s="4" cm="1">
        <f t="array" ref="T65">INDEX(Data!P$2:P$368,$A65)</f>
        <v>12</v>
      </c>
      <c r="U65" s="4" cm="1">
        <f t="array" ref="U65">INDEX(Data!Q$2:Q$368,$A65)</f>
        <v>17</v>
      </c>
      <c r="V65" s="4" cm="1">
        <f t="array" ref="V65">INDEX(Data!R$2:R$368,$A65)</f>
        <v>37</v>
      </c>
      <c r="W65" s="4" cm="1">
        <f t="array" ref="W65">INDEX(Data!S$2:S$368,$A65)</f>
        <v>119</v>
      </c>
      <c r="X65" s="4" cm="1">
        <f t="array" ref="X65">INDEX(Data!T$2:T$368,$A65)</f>
        <v>98</v>
      </c>
      <c r="Y65" s="4" cm="1">
        <f t="array" ref="Y65">INDEX(Data!U$2:U$368,$A65)</f>
        <v>0</v>
      </c>
      <c r="Z65" s="4" cm="1">
        <f t="array" ref="Z65">INDEX(Data!V$2:V$368,$A65)</f>
        <v>39</v>
      </c>
      <c r="AA65" s="4" cm="1">
        <f t="array" ref="AA65">INDEX(Data!W$2:W$368,$A65)</f>
        <v>29</v>
      </c>
      <c r="AB65" s="4" cm="1">
        <f t="array" ref="AB65">INDEX(Data!X$2:X$368,$A65)</f>
        <v>89</v>
      </c>
      <c r="AC65" s="4" cm="1">
        <f t="array" ref="AC65">INDEX(Data!Y$2:Y$368,$A65)</f>
        <v>69</v>
      </c>
      <c r="AD65" s="4" cm="1">
        <f t="array" ref="AD65">INDEX(Data!Z$2:Z$368,$A65)</f>
        <v>19</v>
      </c>
      <c r="AE65" s="4" cm="1">
        <f t="array" ref="AE65">INDEX(Data!AA$2:AA$368,$A65)</f>
        <v>29</v>
      </c>
      <c r="AF65" s="4" cm="1">
        <f t="array" ref="AF65">INDEX(Data!AB$2:AB$368,$A65)</f>
        <v>29</v>
      </c>
      <c r="AG65" s="4" cm="1">
        <f t="array" ref="AG65">INDEX(Data!AC$2:AC$368,$A65)</f>
        <v>19</v>
      </c>
      <c r="AH65" s="4" cm="1">
        <f t="array" ref="AH65">INDEX(Data!AD$2:AD$368,$A65)</f>
        <v>0</v>
      </c>
      <c r="AI65" s="4" cm="1">
        <f t="array" ref="AI65">INDEX(Data!AE$2:AE$368,$A65)</f>
        <v>9</v>
      </c>
      <c r="AJ65" s="4" cm="1">
        <f t="array" ref="AJ65">INDEX(Data!AF$2:AF$368,$A65)</f>
        <v>9</v>
      </c>
      <c r="AK65" s="4" cm="1">
        <f t="array" ref="AK65">INDEX(Data!AG$2:AG$368,$A65)</f>
        <v>0</v>
      </c>
      <c r="AL65" s="4" cm="1">
        <f t="array" ref="AL65">INDEX(Data!AH$2:AH$368,$A65)</f>
        <v>19</v>
      </c>
      <c r="AM65" s="4" cm="1">
        <f t="array" ref="AM65">INDEX(Data!AI$2:AI$368,$A65)</f>
        <v>59</v>
      </c>
      <c r="AN65" s="4" cm="1">
        <f t="array" ref="AN65">INDEX(Data!AJ$2:AJ$368,$A65)</f>
        <v>19</v>
      </c>
      <c r="AO65" s="4" cm="1">
        <f t="array" ref="AO65">INDEX(Data!AK$2:AK$368,$A65)</f>
        <v>39</v>
      </c>
      <c r="AP65" s="4" cm="1">
        <f t="array" ref="AP65">INDEX(Data!AL$2:AL$368,$A65)</f>
        <v>0</v>
      </c>
      <c r="AQ65" s="4" cm="1">
        <f t="array" ref="AQ65">INDEX(Data!AM$2:AM$368,$A65)</f>
        <v>9</v>
      </c>
      <c r="AR65" s="4" cm="1">
        <f t="array" ref="AR65">INDEX(Data!AN$2:AN$368,$A65)</f>
        <v>39</v>
      </c>
      <c r="AS65" s="4" cm="1">
        <f t="array" ref="AS65">INDEX(Data!AO$2:AO$368,$A65)</f>
        <v>19</v>
      </c>
      <c r="AT65" s="4" cm="1">
        <f t="array" ref="AT65">INDEX(Data!AP$2:AP$368,$A65)</f>
        <v>89</v>
      </c>
      <c r="AU65" s="4" cm="1">
        <f t="array" ref="AU65">INDEX(Data!AQ$2:AQ$368,$A65)</f>
        <v>29</v>
      </c>
      <c r="AV65" s="4" cm="1">
        <f t="array" ref="AV65">INDEX(Data!AR$2:AR$368,$A65)</f>
        <v>69</v>
      </c>
      <c r="AW65" s="4" cm="1">
        <f t="array" ref="AW65">INDEX(Data!AS$2:AS$368,$A65)</f>
        <v>49</v>
      </c>
      <c r="AX65" s="4" cm="1">
        <f t="array" ref="AX65">INDEX(Data!AT$2:AT$368,$A65)</f>
        <v>0</v>
      </c>
      <c r="AY65" s="4" cm="1">
        <f t="array" ref="AY65">INDEX(Data!AU$2:AU$368,$A65)</f>
        <v>29</v>
      </c>
      <c r="AZ65" s="4" cm="1">
        <f t="array" ref="AZ65">INDEX(Data!AV$2:AV$368,$A65)</f>
        <v>19</v>
      </c>
      <c r="BA65" s="4" cm="1">
        <f t="array" ref="BA65">INDEX(Data!AW$2:AW$368,$A65)</f>
        <v>19</v>
      </c>
      <c r="BB65" s="4" cm="1">
        <f t="array" ref="BB65">INDEX(Data!AX$2:AX$368,$A65)</f>
        <v>45</v>
      </c>
    </row>
    <row r="66" spans="1:54" x14ac:dyDescent="0.25">
      <c r="A66">
        <v>60</v>
      </c>
      <c r="B66" s="3">
        <v>45351</v>
      </c>
      <c r="C66" s="4">
        <v>2024</v>
      </c>
      <c r="D66" s="4" t="s">
        <v>5</v>
      </c>
      <c r="E66" s="4">
        <v>29</v>
      </c>
      <c r="F66" s="4" cm="1">
        <f t="array" ref="F66">INDEX(Data!B$2:B$368,$A66)</f>
        <v>637</v>
      </c>
      <c r="G66" s="4" cm="1">
        <f t="array" ref="G66">INDEX(Data!C$2:C$368,$A66)</f>
        <v>972</v>
      </c>
      <c r="H66" s="4" cm="1">
        <f t="array" ref="H66">INDEX(Data!D$2:D$368,$A66)</f>
        <v>152</v>
      </c>
      <c r="I66" s="4" cm="1">
        <f t="array" ref="I66">INDEX(Data!E$2:E$368,$A66)</f>
        <v>371</v>
      </c>
      <c r="J66" s="4" cm="1">
        <f t="array" ref="J66">INDEX(Data!F$2:F$368,$A66)</f>
        <v>114</v>
      </c>
      <c r="K66" s="4" cm="1">
        <f t="array" ref="K66">INDEX(Data!G$2:G$368,$A66)</f>
        <v>417</v>
      </c>
      <c r="L66" s="4" cm="1">
        <f t="array" ref="L66">INDEX(Data!H$2:H$368,$A66)</f>
        <v>312</v>
      </c>
      <c r="M66" s="4" cm="1">
        <f t="array" ref="M66">INDEX(Data!I$2:I$368,$A66)</f>
        <v>243</v>
      </c>
      <c r="N66" s="4" cm="1">
        <f t="array" ref="N66">INDEX(Data!J$2:J$368,$A66)</f>
        <v>146</v>
      </c>
      <c r="O66" s="4" cm="1">
        <f t="array" ref="O66">INDEX(Data!K$2:K$368,$A66)</f>
        <v>102</v>
      </c>
      <c r="P66" s="4" cm="1">
        <f t="array" ref="P66">INDEX(Data!L$2:L$368,$A66)</f>
        <v>31</v>
      </c>
      <c r="Q66" s="4" cm="1">
        <f t="array" ref="Q66">INDEX(Data!M$2:M$368,$A66)</f>
        <v>19</v>
      </c>
      <c r="R66" s="4" cm="1">
        <f t="array" ref="R66">INDEX(Data!N$2:N$368,$A66)</f>
        <v>11</v>
      </c>
      <c r="S66" s="4" cm="1">
        <f t="array" ref="S66">INDEX(Data!O$2:O$368,$A66)</f>
        <v>111</v>
      </c>
      <c r="T66" s="4" cm="1">
        <f t="array" ref="T66">INDEX(Data!P$2:P$368,$A66)</f>
        <v>12</v>
      </c>
      <c r="U66" s="4" cm="1">
        <f t="array" ref="U66">INDEX(Data!Q$2:Q$368,$A66)</f>
        <v>24</v>
      </c>
      <c r="V66" s="4" cm="1">
        <f t="array" ref="V66">INDEX(Data!R$2:R$368,$A66)</f>
        <v>21</v>
      </c>
      <c r="W66" s="4" cm="1">
        <f t="array" ref="W66">INDEX(Data!S$2:S$368,$A66)</f>
        <v>160</v>
      </c>
      <c r="X66" s="4" cm="1">
        <f t="array" ref="X66">INDEX(Data!T$2:T$368,$A66)</f>
        <v>136</v>
      </c>
      <c r="Y66" s="4" cm="1">
        <f t="array" ref="Y66">INDEX(Data!U$2:U$368,$A66)</f>
        <v>0</v>
      </c>
      <c r="Z66" s="4" cm="1">
        <f t="array" ref="Z66">INDEX(Data!V$2:V$368,$A66)</f>
        <v>68</v>
      </c>
      <c r="AA66" s="4" cm="1">
        <f t="array" ref="AA66">INDEX(Data!W$2:W$368,$A66)</f>
        <v>9</v>
      </c>
      <c r="AB66" s="4" cm="1">
        <f t="array" ref="AB66">INDEX(Data!X$2:X$368,$A66)</f>
        <v>58</v>
      </c>
      <c r="AC66" s="4" cm="1">
        <f t="array" ref="AC66">INDEX(Data!Y$2:Y$368,$A66)</f>
        <v>68</v>
      </c>
      <c r="AD66" s="4" cm="1">
        <f t="array" ref="AD66">INDEX(Data!Z$2:Z$368,$A66)</f>
        <v>29</v>
      </c>
      <c r="AE66" s="4" cm="1">
        <f t="array" ref="AE66">INDEX(Data!AA$2:AA$368,$A66)</f>
        <v>9</v>
      </c>
      <c r="AF66" s="4" cm="1">
        <f t="array" ref="AF66">INDEX(Data!AB$2:AB$368,$A66)</f>
        <v>38</v>
      </c>
      <c r="AG66" s="4" cm="1">
        <f t="array" ref="AG66">INDEX(Data!AC$2:AC$368,$A66)</f>
        <v>0</v>
      </c>
      <c r="AH66" s="4" cm="1">
        <f t="array" ref="AH66">INDEX(Data!AD$2:AD$368,$A66)</f>
        <v>0</v>
      </c>
      <c r="AI66" s="4" cm="1">
        <f t="array" ref="AI66">INDEX(Data!AE$2:AE$368,$A66)</f>
        <v>29</v>
      </c>
      <c r="AJ66" s="4" cm="1">
        <f t="array" ref="AJ66">INDEX(Data!AF$2:AF$368,$A66)</f>
        <v>0</v>
      </c>
      <c r="AK66" s="4" cm="1">
        <f t="array" ref="AK66">INDEX(Data!AG$2:AG$368,$A66)</f>
        <v>19</v>
      </c>
      <c r="AL66" s="4" cm="1">
        <f t="array" ref="AL66">INDEX(Data!AH$2:AH$368,$A66)</f>
        <v>0</v>
      </c>
      <c r="AM66" s="4" cm="1">
        <f t="array" ref="AM66">INDEX(Data!AI$2:AI$368,$A66)</f>
        <v>48</v>
      </c>
      <c r="AN66" s="4" cm="1">
        <f t="array" ref="AN66">INDEX(Data!AJ$2:AJ$368,$A66)</f>
        <v>68</v>
      </c>
      <c r="AO66" s="4" cm="1">
        <f t="array" ref="AO66">INDEX(Data!AK$2:AK$368,$A66)</f>
        <v>19</v>
      </c>
      <c r="AP66" s="4" cm="1">
        <f t="array" ref="AP66">INDEX(Data!AL$2:AL$368,$A66)</f>
        <v>29</v>
      </c>
      <c r="AQ66" s="4" cm="1">
        <f t="array" ref="AQ66">INDEX(Data!AM$2:AM$368,$A66)</f>
        <v>0</v>
      </c>
      <c r="AR66" s="4" cm="1">
        <f t="array" ref="AR66">INDEX(Data!AN$2:AN$368,$A66)</f>
        <v>19</v>
      </c>
      <c r="AS66" s="4" cm="1">
        <f t="array" ref="AS66">INDEX(Data!AO$2:AO$368,$A66)</f>
        <v>29</v>
      </c>
      <c r="AT66" s="4" cm="1">
        <f t="array" ref="AT66">INDEX(Data!AP$2:AP$368,$A66)</f>
        <v>106</v>
      </c>
      <c r="AU66" s="4" cm="1">
        <f t="array" ref="AU66">INDEX(Data!AQ$2:AQ$368,$A66)</f>
        <v>9</v>
      </c>
      <c r="AV66" s="4" cm="1">
        <f t="array" ref="AV66">INDEX(Data!AR$2:AR$368,$A66)</f>
        <v>68</v>
      </c>
      <c r="AW66" s="4" cm="1">
        <f t="array" ref="AW66">INDEX(Data!AS$2:AS$368,$A66)</f>
        <v>9</v>
      </c>
      <c r="AX66" s="4" cm="1">
        <f t="array" ref="AX66">INDEX(Data!AT$2:AT$368,$A66)</f>
        <v>0</v>
      </c>
      <c r="AY66" s="4" cm="1">
        <f t="array" ref="AY66">INDEX(Data!AU$2:AU$368,$A66)</f>
        <v>58</v>
      </c>
      <c r="AZ66" s="4" cm="1">
        <f t="array" ref="AZ66">INDEX(Data!AV$2:AV$368,$A66)</f>
        <v>38</v>
      </c>
      <c r="BA66" s="4" cm="1">
        <f t="array" ref="BA66">INDEX(Data!AW$2:AW$368,$A66)</f>
        <v>9</v>
      </c>
      <c r="BB66" s="4" cm="1">
        <f t="array" ref="BB66">INDEX(Data!AX$2:AX$368,$A66)</f>
        <v>0</v>
      </c>
    </row>
    <row r="67" spans="1:54" x14ac:dyDescent="0.25">
      <c r="A67">
        <v>367</v>
      </c>
      <c r="C67" s="4">
        <v>2024</v>
      </c>
      <c r="D67" s="4" t="s">
        <v>6</v>
      </c>
      <c r="E67" s="4">
        <v>0.01</v>
      </c>
      <c r="F67" s="4" cm="1">
        <f t="array" ref="F67">INDEX(Data!B$2:B$368,$A67)</f>
        <v>0</v>
      </c>
      <c r="G67" s="4" cm="1">
        <f t="array" ref="G67">INDEX(Data!C$2:C$368,$A67)</f>
        <v>0</v>
      </c>
      <c r="H67" s="4" cm="1">
        <f t="array" ref="H67">INDEX(Data!D$2:D$368,$A67)</f>
        <v>0</v>
      </c>
      <c r="I67" s="4" cm="1">
        <f t="array" ref="I67">INDEX(Data!E$2:E$368,$A67)</f>
        <v>0</v>
      </c>
      <c r="J67" s="4" cm="1">
        <f t="array" ref="J67">INDEX(Data!F$2:F$368,$A67)</f>
        <v>0</v>
      </c>
      <c r="K67" s="4" cm="1">
        <f t="array" ref="K67">INDEX(Data!G$2:G$368,$A67)</f>
        <v>0</v>
      </c>
      <c r="L67" s="4" cm="1">
        <f t="array" ref="L67">INDEX(Data!H$2:H$368,$A67)</f>
        <v>0</v>
      </c>
      <c r="M67" s="4" cm="1">
        <f t="array" ref="M67">INDEX(Data!I$2:I$368,$A67)</f>
        <v>0</v>
      </c>
      <c r="N67" s="4" cm="1">
        <f t="array" ref="N67">INDEX(Data!J$2:J$368,$A67)</f>
        <v>0</v>
      </c>
      <c r="O67" s="4" cm="1">
        <f t="array" ref="O67">INDEX(Data!K$2:K$368,$A67)</f>
        <v>0</v>
      </c>
      <c r="P67" s="4" cm="1">
        <f t="array" ref="P67">INDEX(Data!L$2:L$368,$A67)</f>
        <v>0</v>
      </c>
      <c r="Q67" s="4" cm="1">
        <f t="array" ref="Q67">INDEX(Data!M$2:M$368,$A67)</f>
        <v>0</v>
      </c>
      <c r="R67" s="4" cm="1">
        <f t="array" ref="R67">INDEX(Data!N$2:N$368,$A67)</f>
        <v>0</v>
      </c>
      <c r="S67" s="4" cm="1">
        <f t="array" ref="S67">INDEX(Data!O$2:O$368,$A67)</f>
        <v>0</v>
      </c>
      <c r="T67" s="4" cm="1">
        <f t="array" ref="T67">INDEX(Data!P$2:P$368,$A67)</f>
        <v>0</v>
      </c>
      <c r="U67" s="4" cm="1">
        <f t="array" ref="U67">INDEX(Data!Q$2:Q$368,$A67)</f>
        <v>0</v>
      </c>
      <c r="V67" s="4" cm="1">
        <f t="array" ref="V67">INDEX(Data!R$2:R$368,$A67)</f>
        <v>0</v>
      </c>
      <c r="W67" s="4" cm="1">
        <f t="array" ref="W67">INDEX(Data!S$2:S$368,$A67)</f>
        <v>0</v>
      </c>
      <c r="X67" s="4" cm="1">
        <f t="array" ref="X67">INDEX(Data!T$2:T$368,$A67)</f>
        <v>0</v>
      </c>
      <c r="Y67" s="4" cm="1">
        <f t="array" ref="Y67">INDEX(Data!U$2:U$368,$A67)</f>
        <v>0</v>
      </c>
      <c r="Z67" s="4" cm="1">
        <f t="array" ref="Z67">INDEX(Data!V$2:V$368,$A67)</f>
        <v>0</v>
      </c>
      <c r="AA67" s="4" cm="1">
        <f t="array" ref="AA67">INDEX(Data!W$2:W$368,$A67)</f>
        <v>0</v>
      </c>
      <c r="AB67" s="4" cm="1">
        <f t="array" ref="AB67">INDEX(Data!X$2:X$368,$A67)</f>
        <v>0</v>
      </c>
      <c r="AC67" s="4" cm="1">
        <f t="array" ref="AC67">INDEX(Data!Y$2:Y$368,$A67)</f>
        <v>0</v>
      </c>
      <c r="AD67" s="4" cm="1">
        <f t="array" ref="AD67">INDEX(Data!Z$2:Z$368,$A67)</f>
        <v>0</v>
      </c>
      <c r="AE67" s="4" cm="1">
        <f t="array" ref="AE67">INDEX(Data!AA$2:AA$368,$A67)</f>
        <v>0</v>
      </c>
      <c r="AF67" s="4" cm="1">
        <f t="array" ref="AF67">INDEX(Data!AB$2:AB$368,$A67)</f>
        <v>0</v>
      </c>
      <c r="AG67" s="4" cm="1">
        <f t="array" ref="AG67">INDEX(Data!AC$2:AC$368,$A67)</f>
        <v>0</v>
      </c>
      <c r="AH67" s="4" cm="1">
        <f t="array" ref="AH67">INDEX(Data!AD$2:AD$368,$A67)</f>
        <v>0</v>
      </c>
      <c r="AI67" s="4" cm="1">
        <f t="array" ref="AI67">INDEX(Data!AE$2:AE$368,$A67)</f>
        <v>0</v>
      </c>
      <c r="AJ67" s="4" cm="1">
        <f t="array" ref="AJ67">INDEX(Data!AF$2:AF$368,$A67)</f>
        <v>0</v>
      </c>
      <c r="AK67" s="4" cm="1">
        <f t="array" ref="AK67">INDEX(Data!AG$2:AG$368,$A67)</f>
        <v>0</v>
      </c>
      <c r="AL67" s="4" cm="1">
        <f t="array" ref="AL67">INDEX(Data!AH$2:AH$368,$A67)</f>
        <v>0</v>
      </c>
      <c r="AM67" s="4" cm="1">
        <f t="array" ref="AM67">INDEX(Data!AI$2:AI$368,$A67)</f>
        <v>0</v>
      </c>
      <c r="AN67" s="4" cm="1">
        <f t="array" ref="AN67">INDEX(Data!AJ$2:AJ$368,$A67)</f>
        <v>0</v>
      </c>
      <c r="AO67" s="4" cm="1">
        <f t="array" ref="AO67">INDEX(Data!AK$2:AK$368,$A67)</f>
        <v>0</v>
      </c>
      <c r="AP67" s="4" cm="1">
        <f t="array" ref="AP67">INDEX(Data!AL$2:AL$368,$A67)</f>
        <v>0</v>
      </c>
      <c r="AQ67" s="4" cm="1">
        <f t="array" ref="AQ67">INDEX(Data!AM$2:AM$368,$A67)</f>
        <v>0</v>
      </c>
      <c r="AR67" s="4" cm="1">
        <f t="array" ref="AR67">INDEX(Data!AN$2:AN$368,$A67)</f>
        <v>0</v>
      </c>
      <c r="AS67" s="4" cm="1">
        <f t="array" ref="AS67">INDEX(Data!AO$2:AO$368,$A67)</f>
        <v>0</v>
      </c>
      <c r="AT67" s="4" cm="1">
        <f t="array" ref="AT67">INDEX(Data!AP$2:AP$368,$A67)</f>
        <v>0</v>
      </c>
      <c r="AU67" s="4" cm="1">
        <f t="array" ref="AU67">INDEX(Data!AQ$2:AQ$368,$A67)</f>
        <v>0</v>
      </c>
      <c r="AV67" s="4" cm="1">
        <f t="array" ref="AV67">INDEX(Data!AR$2:AR$368,$A67)</f>
        <v>0</v>
      </c>
      <c r="AW67" s="4" cm="1">
        <f t="array" ref="AW67">INDEX(Data!AS$2:AS$368,$A67)</f>
        <v>0</v>
      </c>
      <c r="AX67" s="4" cm="1">
        <f t="array" ref="AX67">INDEX(Data!AT$2:AT$368,$A67)</f>
        <v>0</v>
      </c>
      <c r="AY67" s="4" cm="1">
        <f t="array" ref="AY67">INDEX(Data!AU$2:AU$368,$A67)</f>
        <v>0</v>
      </c>
      <c r="AZ67" s="4" cm="1">
        <f t="array" ref="AZ67">INDEX(Data!AV$2:AV$368,$A67)</f>
        <v>0</v>
      </c>
      <c r="BA67" s="4" cm="1">
        <f t="array" ref="BA67">INDEX(Data!AW$2:AW$368,$A67)</f>
        <v>0</v>
      </c>
      <c r="BB67" s="4" cm="1">
        <f t="array" ref="BB67">INDEX(Data!AX$2:AX$368,$A67)</f>
        <v>0</v>
      </c>
    </row>
    <row r="68" spans="1:54" x14ac:dyDescent="0.25">
      <c r="A68">
        <v>367</v>
      </c>
      <c r="C68" s="4">
        <v>2024</v>
      </c>
      <c r="D68" s="4" t="s">
        <v>6</v>
      </c>
      <c r="E68" s="4">
        <v>0.02</v>
      </c>
      <c r="F68" s="4" cm="1">
        <f t="array" ref="F68">INDEX(Data!B$2:B$368,$A68)</f>
        <v>0</v>
      </c>
      <c r="G68" s="4" cm="1">
        <f t="array" ref="G68">INDEX(Data!C$2:C$368,$A68)</f>
        <v>0</v>
      </c>
      <c r="H68" s="4" cm="1">
        <f t="array" ref="H68">INDEX(Data!D$2:D$368,$A68)</f>
        <v>0</v>
      </c>
      <c r="I68" s="4" cm="1">
        <f t="array" ref="I68">INDEX(Data!E$2:E$368,$A68)</f>
        <v>0</v>
      </c>
      <c r="J68" s="4" cm="1">
        <f t="array" ref="J68">INDEX(Data!F$2:F$368,$A68)</f>
        <v>0</v>
      </c>
      <c r="K68" s="4" cm="1">
        <f t="array" ref="K68">INDEX(Data!G$2:G$368,$A68)</f>
        <v>0</v>
      </c>
      <c r="L68" s="4" cm="1">
        <f t="array" ref="L68">INDEX(Data!H$2:H$368,$A68)</f>
        <v>0</v>
      </c>
      <c r="M68" s="4" cm="1">
        <f t="array" ref="M68">INDEX(Data!I$2:I$368,$A68)</f>
        <v>0</v>
      </c>
      <c r="N68" s="4" cm="1">
        <f t="array" ref="N68">INDEX(Data!J$2:J$368,$A68)</f>
        <v>0</v>
      </c>
      <c r="O68" s="4" cm="1">
        <f t="array" ref="O68">INDEX(Data!K$2:K$368,$A68)</f>
        <v>0</v>
      </c>
      <c r="P68" s="4" cm="1">
        <f t="array" ref="P68">INDEX(Data!L$2:L$368,$A68)</f>
        <v>0</v>
      </c>
      <c r="Q68" s="4" cm="1">
        <f t="array" ref="Q68">INDEX(Data!M$2:M$368,$A68)</f>
        <v>0</v>
      </c>
      <c r="R68" s="4" cm="1">
        <f t="array" ref="R68">INDEX(Data!N$2:N$368,$A68)</f>
        <v>0</v>
      </c>
      <c r="S68" s="4" cm="1">
        <f t="array" ref="S68">INDEX(Data!O$2:O$368,$A68)</f>
        <v>0</v>
      </c>
      <c r="T68" s="4" cm="1">
        <f t="array" ref="T68">INDEX(Data!P$2:P$368,$A68)</f>
        <v>0</v>
      </c>
      <c r="U68" s="4" cm="1">
        <f t="array" ref="U68">INDEX(Data!Q$2:Q$368,$A68)</f>
        <v>0</v>
      </c>
      <c r="V68" s="4" cm="1">
        <f t="array" ref="V68">INDEX(Data!R$2:R$368,$A68)</f>
        <v>0</v>
      </c>
      <c r="W68" s="4" cm="1">
        <f t="array" ref="W68">INDEX(Data!S$2:S$368,$A68)</f>
        <v>0</v>
      </c>
      <c r="X68" s="4" cm="1">
        <f t="array" ref="X68">INDEX(Data!T$2:T$368,$A68)</f>
        <v>0</v>
      </c>
      <c r="Y68" s="4" cm="1">
        <f t="array" ref="Y68">INDEX(Data!U$2:U$368,$A68)</f>
        <v>0</v>
      </c>
      <c r="Z68" s="4" cm="1">
        <f t="array" ref="Z68">INDEX(Data!V$2:V$368,$A68)</f>
        <v>0</v>
      </c>
      <c r="AA68" s="4" cm="1">
        <f t="array" ref="AA68">INDEX(Data!W$2:W$368,$A68)</f>
        <v>0</v>
      </c>
      <c r="AB68" s="4" cm="1">
        <f t="array" ref="AB68">INDEX(Data!X$2:X$368,$A68)</f>
        <v>0</v>
      </c>
      <c r="AC68" s="4" cm="1">
        <f t="array" ref="AC68">INDEX(Data!Y$2:Y$368,$A68)</f>
        <v>0</v>
      </c>
      <c r="AD68" s="4" cm="1">
        <f t="array" ref="AD68">INDEX(Data!Z$2:Z$368,$A68)</f>
        <v>0</v>
      </c>
      <c r="AE68" s="4" cm="1">
        <f t="array" ref="AE68">INDEX(Data!AA$2:AA$368,$A68)</f>
        <v>0</v>
      </c>
      <c r="AF68" s="4" cm="1">
        <f t="array" ref="AF68">INDEX(Data!AB$2:AB$368,$A68)</f>
        <v>0</v>
      </c>
      <c r="AG68" s="4" cm="1">
        <f t="array" ref="AG68">INDEX(Data!AC$2:AC$368,$A68)</f>
        <v>0</v>
      </c>
      <c r="AH68" s="4" cm="1">
        <f t="array" ref="AH68">INDEX(Data!AD$2:AD$368,$A68)</f>
        <v>0</v>
      </c>
      <c r="AI68" s="4" cm="1">
        <f t="array" ref="AI68">INDEX(Data!AE$2:AE$368,$A68)</f>
        <v>0</v>
      </c>
      <c r="AJ68" s="4" cm="1">
        <f t="array" ref="AJ68">INDEX(Data!AF$2:AF$368,$A68)</f>
        <v>0</v>
      </c>
      <c r="AK68" s="4" cm="1">
        <f t="array" ref="AK68">INDEX(Data!AG$2:AG$368,$A68)</f>
        <v>0</v>
      </c>
      <c r="AL68" s="4" cm="1">
        <f t="array" ref="AL68">INDEX(Data!AH$2:AH$368,$A68)</f>
        <v>0</v>
      </c>
      <c r="AM68" s="4" cm="1">
        <f t="array" ref="AM68">INDEX(Data!AI$2:AI$368,$A68)</f>
        <v>0</v>
      </c>
      <c r="AN68" s="4" cm="1">
        <f t="array" ref="AN68">INDEX(Data!AJ$2:AJ$368,$A68)</f>
        <v>0</v>
      </c>
      <c r="AO68" s="4" cm="1">
        <f t="array" ref="AO68">INDEX(Data!AK$2:AK$368,$A68)</f>
        <v>0</v>
      </c>
      <c r="AP68" s="4" cm="1">
        <f t="array" ref="AP68">INDEX(Data!AL$2:AL$368,$A68)</f>
        <v>0</v>
      </c>
      <c r="AQ68" s="4" cm="1">
        <f t="array" ref="AQ68">INDEX(Data!AM$2:AM$368,$A68)</f>
        <v>0</v>
      </c>
      <c r="AR68" s="4" cm="1">
        <f t="array" ref="AR68">INDEX(Data!AN$2:AN$368,$A68)</f>
        <v>0</v>
      </c>
      <c r="AS68" s="4" cm="1">
        <f t="array" ref="AS68">INDEX(Data!AO$2:AO$368,$A68)</f>
        <v>0</v>
      </c>
      <c r="AT68" s="4" cm="1">
        <f t="array" ref="AT68">INDEX(Data!AP$2:AP$368,$A68)</f>
        <v>0</v>
      </c>
      <c r="AU68" s="4" cm="1">
        <f t="array" ref="AU68">INDEX(Data!AQ$2:AQ$368,$A68)</f>
        <v>0</v>
      </c>
      <c r="AV68" s="4" cm="1">
        <f t="array" ref="AV68">INDEX(Data!AR$2:AR$368,$A68)</f>
        <v>0</v>
      </c>
      <c r="AW68" s="4" cm="1">
        <f t="array" ref="AW68">INDEX(Data!AS$2:AS$368,$A68)</f>
        <v>0</v>
      </c>
      <c r="AX68" s="4" cm="1">
        <f t="array" ref="AX68">INDEX(Data!AT$2:AT$368,$A68)</f>
        <v>0</v>
      </c>
      <c r="AY68" s="4" cm="1">
        <f t="array" ref="AY68">INDEX(Data!AU$2:AU$368,$A68)</f>
        <v>0</v>
      </c>
      <c r="AZ68" s="4" cm="1">
        <f t="array" ref="AZ68">INDEX(Data!AV$2:AV$368,$A68)</f>
        <v>0</v>
      </c>
      <c r="BA68" s="4" cm="1">
        <f t="array" ref="BA68">INDEX(Data!AW$2:AW$368,$A68)</f>
        <v>0</v>
      </c>
      <c r="BB68" s="4" cm="1">
        <f t="array" ref="BB68">INDEX(Data!AX$2:AX$368,$A68)</f>
        <v>0</v>
      </c>
    </row>
    <row r="69" spans="1:54" x14ac:dyDescent="0.25">
      <c r="A69">
        <v>367</v>
      </c>
      <c r="C69" s="4">
        <v>2024</v>
      </c>
      <c r="D69" s="4" t="s">
        <v>6</v>
      </c>
      <c r="E69" s="4">
        <v>0.03</v>
      </c>
      <c r="F69" s="4" cm="1">
        <f t="array" ref="F69">INDEX(Data!B$2:B$368,$A69)</f>
        <v>0</v>
      </c>
      <c r="G69" s="4" cm="1">
        <f t="array" ref="G69">INDEX(Data!C$2:C$368,$A69)</f>
        <v>0</v>
      </c>
      <c r="H69" s="4" cm="1">
        <f t="array" ref="H69">INDEX(Data!D$2:D$368,$A69)</f>
        <v>0</v>
      </c>
      <c r="I69" s="4" cm="1">
        <f t="array" ref="I69">INDEX(Data!E$2:E$368,$A69)</f>
        <v>0</v>
      </c>
      <c r="J69" s="4" cm="1">
        <f t="array" ref="J69">INDEX(Data!F$2:F$368,$A69)</f>
        <v>0</v>
      </c>
      <c r="K69" s="4" cm="1">
        <f t="array" ref="K69">INDEX(Data!G$2:G$368,$A69)</f>
        <v>0</v>
      </c>
      <c r="L69" s="4" cm="1">
        <f t="array" ref="L69">INDEX(Data!H$2:H$368,$A69)</f>
        <v>0</v>
      </c>
      <c r="M69" s="4" cm="1">
        <f t="array" ref="M69">INDEX(Data!I$2:I$368,$A69)</f>
        <v>0</v>
      </c>
      <c r="N69" s="4" cm="1">
        <f t="array" ref="N69">INDEX(Data!J$2:J$368,$A69)</f>
        <v>0</v>
      </c>
      <c r="O69" s="4" cm="1">
        <f t="array" ref="O69">INDEX(Data!K$2:K$368,$A69)</f>
        <v>0</v>
      </c>
      <c r="P69" s="4" cm="1">
        <f t="array" ref="P69">INDEX(Data!L$2:L$368,$A69)</f>
        <v>0</v>
      </c>
      <c r="Q69" s="4" cm="1">
        <f t="array" ref="Q69">INDEX(Data!M$2:M$368,$A69)</f>
        <v>0</v>
      </c>
      <c r="R69" s="4" cm="1">
        <f t="array" ref="R69">INDEX(Data!N$2:N$368,$A69)</f>
        <v>0</v>
      </c>
      <c r="S69" s="4" cm="1">
        <f t="array" ref="S69">INDEX(Data!O$2:O$368,$A69)</f>
        <v>0</v>
      </c>
      <c r="T69" s="4" cm="1">
        <f t="array" ref="T69">INDEX(Data!P$2:P$368,$A69)</f>
        <v>0</v>
      </c>
      <c r="U69" s="4" cm="1">
        <f t="array" ref="U69">INDEX(Data!Q$2:Q$368,$A69)</f>
        <v>0</v>
      </c>
      <c r="V69" s="4" cm="1">
        <f t="array" ref="V69">INDEX(Data!R$2:R$368,$A69)</f>
        <v>0</v>
      </c>
      <c r="W69" s="4" cm="1">
        <f t="array" ref="W69">INDEX(Data!S$2:S$368,$A69)</f>
        <v>0</v>
      </c>
      <c r="X69" s="4" cm="1">
        <f t="array" ref="X69">INDEX(Data!T$2:T$368,$A69)</f>
        <v>0</v>
      </c>
      <c r="Y69" s="4" cm="1">
        <f t="array" ref="Y69">INDEX(Data!U$2:U$368,$A69)</f>
        <v>0</v>
      </c>
      <c r="Z69" s="4" cm="1">
        <f t="array" ref="Z69">INDEX(Data!V$2:V$368,$A69)</f>
        <v>0</v>
      </c>
      <c r="AA69" s="4" cm="1">
        <f t="array" ref="AA69">INDEX(Data!W$2:W$368,$A69)</f>
        <v>0</v>
      </c>
      <c r="AB69" s="4" cm="1">
        <f t="array" ref="AB69">INDEX(Data!X$2:X$368,$A69)</f>
        <v>0</v>
      </c>
      <c r="AC69" s="4" cm="1">
        <f t="array" ref="AC69">INDEX(Data!Y$2:Y$368,$A69)</f>
        <v>0</v>
      </c>
      <c r="AD69" s="4" cm="1">
        <f t="array" ref="AD69">INDEX(Data!Z$2:Z$368,$A69)</f>
        <v>0</v>
      </c>
      <c r="AE69" s="4" cm="1">
        <f t="array" ref="AE69">INDEX(Data!AA$2:AA$368,$A69)</f>
        <v>0</v>
      </c>
      <c r="AF69" s="4" cm="1">
        <f t="array" ref="AF69">INDEX(Data!AB$2:AB$368,$A69)</f>
        <v>0</v>
      </c>
      <c r="AG69" s="4" cm="1">
        <f t="array" ref="AG69">INDEX(Data!AC$2:AC$368,$A69)</f>
        <v>0</v>
      </c>
      <c r="AH69" s="4" cm="1">
        <f t="array" ref="AH69">INDEX(Data!AD$2:AD$368,$A69)</f>
        <v>0</v>
      </c>
      <c r="AI69" s="4" cm="1">
        <f t="array" ref="AI69">INDEX(Data!AE$2:AE$368,$A69)</f>
        <v>0</v>
      </c>
      <c r="AJ69" s="4" cm="1">
        <f t="array" ref="AJ69">INDEX(Data!AF$2:AF$368,$A69)</f>
        <v>0</v>
      </c>
      <c r="AK69" s="4" cm="1">
        <f t="array" ref="AK69">INDEX(Data!AG$2:AG$368,$A69)</f>
        <v>0</v>
      </c>
      <c r="AL69" s="4" cm="1">
        <f t="array" ref="AL69">INDEX(Data!AH$2:AH$368,$A69)</f>
        <v>0</v>
      </c>
      <c r="AM69" s="4" cm="1">
        <f t="array" ref="AM69">INDEX(Data!AI$2:AI$368,$A69)</f>
        <v>0</v>
      </c>
      <c r="AN69" s="4" cm="1">
        <f t="array" ref="AN69">INDEX(Data!AJ$2:AJ$368,$A69)</f>
        <v>0</v>
      </c>
      <c r="AO69" s="4" cm="1">
        <f t="array" ref="AO69">INDEX(Data!AK$2:AK$368,$A69)</f>
        <v>0</v>
      </c>
      <c r="AP69" s="4" cm="1">
        <f t="array" ref="AP69">INDEX(Data!AL$2:AL$368,$A69)</f>
        <v>0</v>
      </c>
      <c r="AQ69" s="4" cm="1">
        <f t="array" ref="AQ69">INDEX(Data!AM$2:AM$368,$A69)</f>
        <v>0</v>
      </c>
      <c r="AR69" s="4" cm="1">
        <f t="array" ref="AR69">INDEX(Data!AN$2:AN$368,$A69)</f>
        <v>0</v>
      </c>
      <c r="AS69" s="4" cm="1">
        <f t="array" ref="AS69">INDEX(Data!AO$2:AO$368,$A69)</f>
        <v>0</v>
      </c>
      <c r="AT69" s="4" cm="1">
        <f t="array" ref="AT69">INDEX(Data!AP$2:AP$368,$A69)</f>
        <v>0</v>
      </c>
      <c r="AU69" s="4" cm="1">
        <f t="array" ref="AU69">INDEX(Data!AQ$2:AQ$368,$A69)</f>
        <v>0</v>
      </c>
      <c r="AV69" s="4" cm="1">
        <f t="array" ref="AV69">INDEX(Data!AR$2:AR$368,$A69)</f>
        <v>0</v>
      </c>
      <c r="AW69" s="4" cm="1">
        <f t="array" ref="AW69">INDEX(Data!AS$2:AS$368,$A69)</f>
        <v>0</v>
      </c>
      <c r="AX69" s="4" cm="1">
        <f t="array" ref="AX69">INDEX(Data!AT$2:AT$368,$A69)</f>
        <v>0</v>
      </c>
      <c r="AY69" s="4" cm="1">
        <f t="array" ref="AY69">INDEX(Data!AU$2:AU$368,$A69)</f>
        <v>0</v>
      </c>
      <c r="AZ69" s="4" cm="1">
        <f t="array" ref="AZ69">INDEX(Data!AV$2:AV$368,$A69)</f>
        <v>0</v>
      </c>
      <c r="BA69" s="4" cm="1">
        <f t="array" ref="BA69">INDEX(Data!AW$2:AW$368,$A69)</f>
        <v>0</v>
      </c>
      <c r="BB69" s="4" cm="1">
        <f t="array" ref="BB69">INDEX(Data!AX$2:AX$368,$A69)</f>
        <v>0</v>
      </c>
    </row>
    <row r="70" spans="1:54" x14ac:dyDescent="0.25">
      <c r="A70">
        <v>367</v>
      </c>
      <c r="C70" s="4">
        <v>2024</v>
      </c>
      <c r="D70" s="4" t="s">
        <v>6</v>
      </c>
      <c r="E70" s="4">
        <v>0.04</v>
      </c>
      <c r="F70" s="4" cm="1">
        <f t="array" ref="F70">INDEX(Data!B$2:B$368,$A70)</f>
        <v>0</v>
      </c>
      <c r="G70" s="4" cm="1">
        <f t="array" ref="G70">INDEX(Data!C$2:C$368,$A70)</f>
        <v>0</v>
      </c>
      <c r="H70" s="4" cm="1">
        <f t="array" ref="H70">INDEX(Data!D$2:D$368,$A70)</f>
        <v>0</v>
      </c>
      <c r="I70" s="4" cm="1">
        <f t="array" ref="I70">INDEX(Data!E$2:E$368,$A70)</f>
        <v>0</v>
      </c>
      <c r="J70" s="4" cm="1">
        <f t="array" ref="J70">INDEX(Data!F$2:F$368,$A70)</f>
        <v>0</v>
      </c>
      <c r="K70" s="4" cm="1">
        <f t="array" ref="K70">INDEX(Data!G$2:G$368,$A70)</f>
        <v>0</v>
      </c>
      <c r="L70" s="4" cm="1">
        <f t="array" ref="L70">INDEX(Data!H$2:H$368,$A70)</f>
        <v>0</v>
      </c>
      <c r="M70" s="4" cm="1">
        <f t="array" ref="M70">INDEX(Data!I$2:I$368,$A70)</f>
        <v>0</v>
      </c>
      <c r="N70" s="4" cm="1">
        <f t="array" ref="N70">INDEX(Data!J$2:J$368,$A70)</f>
        <v>0</v>
      </c>
      <c r="O70" s="4" cm="1">
        <f t="array" ref="O70">INDEX(Data!K$2:K$368,$A70)</f>
        <v>0</v>
      </c>
      <c r="P70" s="4" cm="1">
        <f t="array" ref="P70">INDEX(Data!L$2:L$368,$A70)</f>
        <v>0</v>
      </c>
      <c r="Q70" s="4" cm="1">
        <f t="array" ref="Q70">INDEX(Data!M$2:M$368,$A70)</f>
        <v>0</v>
      </c>
      <c r="R70" s="4" cm="1">
        <f t="array" ref="R70">INDEX(Data!N$2:N$368,$A70)</f>
        <v>0</v>
      </c>
      <c r="S70" s="4" cm="1">
        <f t="array" ref="S70">INDEX(Data!O$2:O$368,$A70)</f>
        <v>0</v>
      </c>
      <c r="T70" s="4" cm="1">
        <f t="array" ref="T70">INDEX(Data!P$2:P$368,$A70)</f>
        <v>0</v>
      </c>
      <c r="U70" s="4" cm="1">
        <f t="array" ref="U70">INDEX(Data!Q$2:Q$368,$A70)</f>
        <v>0</v>
      </c>
      <c r="V70" s="4" cm="1">
        <f t="array" ref="V70">INDEX(Data!R$2:R$368,$A70)</f>
        <v>0</v>
      </c>
      <c r="W70" s="4" cm="1">
        <f t="array" ref="W70">INDEX(Data!S$2:S$368,$A70)</f>
        <v>0</v>
      </c>
      <c r="X70" s="4" cm="1">
        <f t="array" ref="X70">INDEX(Data!T$2:T$368,$A70)</f>
        <v>0</v>
      </c>
      <c r="Y70" s="4" cm="1">
        <f t="array" ref="Y70">INDEX(Data!U$2:U$368,$A70)</f>
        <v>0</v>
      </c>
      <c r="Z70" s="4" cm="1">
        <f t="array" ref="Z70">INDEX(Data!V$2:V$368,$A70)</f>
        <v>0</v>
      </c>
      <c r="AA70" s="4" cm="1">
        <f t="array" ref="AA70">INDEX(Data!W$2:W$368,$A70)</f>
        <v>0</v>
      </c>
      <c r="AB70" s="4" cm="1">
        <f t="array" ref="AB70">INDEX(Data!X$2:X$368,$A70)</f>
        <v>0</v>
      </c>
      <c r="AC70" s="4" cm="1">
        <f t="array" ref="AC70">INDEX(Data!Y$2:Y$368,$A70)</f>
        <v>0</v>
      </c>
      <c r="AD70" s="4" cm="1">
        <f t="array" ref="AD70">INDEX(Data!Z$2:Z$368,$A70)</f>
        <v>0</v>
      </c>
      <c r="AE70" s="4" cm="1">
        <f t="array" ref="AE70">INDEX(Data!AA$2:AA$368,$A70)</f>
        <v>0</v>
      </c>
      <c r="AF70" s="4" cm="1">
        <f t="array" ref="AF70">INDEX(Data!AB$2:AB$368,$A70)</f>
        <v>0</v>
      </c>
      <c r="AG70" s="4" cm="1">
        <f t="array" ref="AG70">INDEX(Data!AC$2:AC$368,$A70)</f>
        <v>0</v>
      </c>
      <c r="AH70" s="4" cm="1">
        <f t="array" ref="AH70">INDEX(Data!AD$2:AD$368,$A70)</f>
        <v>0</v>
      </c>
      <c r="AI70" s="4" cm="1">
        <f t="array" ref="AI70">INDEX(Data!AE$2:AE$368,$A70)</f>
        <v>0</v>
      </c>
      <c r="AJ70" s="4" cm="1">
        <f t="array" ref="AJ70">INDEX(Data!AF$2:AF$368,$A70)</f>
        <v>0</v>
      </c>
      <c r="AK70" s="4" cm="1">
        <f t="array" ref="AK70">INDEX(Data!AG$2:AG$368,$A70)</f>
        <v>0</v>
      </c>
      <c r="AL70" s="4" cm="1">
        <f t="array" ref="AL70">INDEX(Data!AH$2:AH$368,$A70)</f>
        <v>0</v>
      </c>
      <c r="AM70" s="4" cm="1">
        <f t="array" ref="AM70">INDEX(Data!AI$2:AI$368,$A70)</f>
        <v>0</v>
      </c>
      <c r="AN70" s="4" cm="1">
        <f t="array" ref="AN70">INDEX(Data!AJ$2:AJ$368,$A70)</f>
        <v>0</v>
      </c>
      <c r="AO70" s="4" cm="1">
        <f t="array" ref="AO70">INDEX(Data!AK$2:AK$368,$A70)</f>
        <v>0</v>
      </c>
      <c r="AP70" s="4" cm="1">
        <f t="array" ref="AP70">INDEX(Data!AL$2:AL$368,$A70)</f>
        <v>0</v>
      </c>
      <c r="AQ70" s="4" cm="1">
        <f t="array" ref="AQ70">INDEX(Data!AM$2:AM$368,$A70)</f>
        <v>0</v>
      </c>
      <c r="AR70" s="4" cm="1">
        <f t="array" ref="AR70">INDEX(Data!AN$2:AN$368,$A70)</f>
        <v>0</v>
      </c>
      <c r="AS70" s="4" cm="1">
        <f t="array" ref="AS70">INDEX(Data!AO$2:AO$368,$A70)</f>
        <v>0</v>
      </c>
      <c r="AT70" s="4" cm="1">
        <f t="array" ref="AT70">INDEX(Data!AP$2:AP$368,$A70)</f>
        <v>0</v>
      </c>
      <c r="AU70" s="4" cm="1">
        <f t="array" ref="AU70">INDEX(Data!AQ$2:AQ$368,$A70)</f>
        <v>0</v>
      </c>
      <c r="AV70" s="4" cm="1">
        <f t="array" ref="AV70">INDEX(Data!AR$2:AR$368,$A70)</f>
        <v>0</v>
      </c>
      <c r="AW70" s="4" cm="1">
        <f t="array" ref="AW70">INDEX(Data!AS$2:AS$368,$A70)</f>
        <v>0</v>
      </c>
      <c r="AX70" s="4" cm="1">
        <f t="array" ref="AX70">INDEX(Data!AT$2:AT$368,$A70)</f>
        <v>0</v>
      </c>
      <c r="AY70" s="4" cm="1">
        <f t="array" ref="AY70">INDEX(Data!AU$2:AU$368,$A70)</f>
        <v>0</v>
      </c>
      <c r="AZ70" s="4" cm="1">
        <f t="array" ref="AZ70">INDEX(Data!AV$2:AV$368,$A70)</f>
        <v>0</v>
      </c>
      <c r="BA70" s="4" cm="1">
        <f t="array" ref="BA70">INDEX(Data!AW$2:AW$368,$A70)</f>
        <v>0</v>
      </c>
      <c r="BB70" s="4" cm="1">
        <f t="array" ref="BB70">INDEX(Data!AX$2:AX$368,$A70)</f>
        <v>0</v>
      </c>
    </row>
    <row r="71" spans="1:54" x14ac:dyDescent="0.25">
      <c r="A71">
        <v>367</v>
      </c>
      <c r="C71" s="4">
        <v>2024</v>
      </c>
      <c r="D71" s="4" t="s">
        <v>6</v>
      </c>
      <c r="E71" s="4">
        <v>0.05</v>
      </c>
      <c r="F71" s="4" cm="1">
        <f t="array" ref="F71">INDEX(Data!B$2:B$368,$A71)</f>
        <v>0</v>
      </c>
      <c r="G71" s="4" cm="1">
        <f t="array" ref="G71">INDEX(Data!C$2:C$368,$A71)</f>
        <v>0</v>
      </c>
      <c r="H71" s="4" cm="1">
        <f t="array" ref="H71">INDEX(Data!D$2:D$368,$A71)</f>
        <v>0</v>
      </c>
      <c r="I71" s="4" cm="1">
        <f t="array" ref="I71">INDEX(Data!E$2:E$368,$A71)</f>
        <v>0</v>
      </c>
      <c r="J71" s="4" cm="1">
        <f t="array" ref="J71">INDEX(Data!F$2:F$368,$A71)</f>
        <v>0</v>
      </c>
      <c r="K71" s="4" cm="1">
        <f t="array" ref="K71">INDEX(Data!G$2:G$368,$A71)</f>
        <v>0</v>
      </c>
      <c r="L71" s="4" cm="1">
        <f t="array" ref="L71">INDEX(Data!H$2:H$368,$A71)</f>
        <v>0</v>
      </c>
      <c r="M71" s="4" cm="1">
        <f t="array" ref="M71">INDEX(Data!I$2:I$368,$A71)</f>
        <v>0</v>
      </c>
      <c r="N71" s="4" cm="1">
        <f t="array" ref="N71">INDEX(Data!J$2:J$368,$A71)</f>
        <v>0</v>
      </c>
      <c r="O71" s="4" cm="1">
        <f t="array" ref="O71">INDEX(Data!K$2:K$368,$A71)</f>
        <v>0</v>
      </c>
      <c r="P71" s="4" cm="1">
        <f t="array" ref="P71">INDEX(Data!L$2:L$368,$A71)</f>
        <v>0</v>
      </c>
      <c r="Q71" s="4" cm="1">
        <f t="array" ref="Q71">INDEX(Data!M$2:M$368,$A71)</f>
        <v>0</v>
      </c>
      <c r="R71" s="4" cm="1">
        <f t="array" ref="R71">INDEX(Data!N$2:N$368,$A71)</f>
        <v>0</v>
      </c>
      <c r="S71" s="4" cm="1">
        <f t="array" ref="S71">INDEX(Data!O$2:O$368,$A71)</f>
        <v>0</v>
      </c>
      <c r="T71" s="4" cm="1">
        <f t="array" ref="T71">INDEX(Data!P$2:P$368,$A71)</f>
        <v>0</v>
      </c>
      <c r="U71" s="4" cm="1">
        <f t="array" ref="U71">INDEX(Data!Q$2:Q$368,$A71)</f>
        <v>0</v>
      </c>
      <c r="V71" s="4" cm="1">
        <f t="array" ref="V71">INDEX(Data!R$2:R$368,$A71)</f>
        <v>0</v>
      </c>
      <c r="W71" s="4" cm="1">
        <f t="array" ref="W71">INDEX(Data!S$2:S$368,$A71)</f>
        <v>0</v>
      </c>
      <c r="X71" s="4" cm="1">
        <f t="array" ref="X71">INDEX(Data!T$2:T$368,$A71)</f>
        <v>0</v>
      </c>
      <c r="Y71" s="4" cm="1">
        <f t="array" ref="Y71">INDEX(Data!U$2:U$368,$A71)</f>
        <v>0</v>
      </c>
      <c r="Z71" s="4" cm="1">
        <f t="array" ref="Z71">INDEX(Data!V$2:V$368,$A71)</f>
        <v>0</v>
      </c>
      <c r="AA71" s="4" cm="1">
        <f t="array" ref="AA71">INDEX(Data!W$2:W$368,$A71)</f>
        <v>0</v>
      </c>
      <c r="AB71" s="4" cm="1">
        <f t="array" ref="AB71">INDEX(Data!X$2:X$368,$A71)</f>
        <v>0</v>
      </c>
      <c r="AC71" s="4" cm="1">
        <f t="array" ref="AC71">INDEX(Data!Y$2:Y$368,$A71)</f>
        <v>0</v>
      </c>
      <c r="AD71" s="4" cm="1">
        <f t="array" ref="AD71">INDEX(Data!Z$2:Z$368,$A71)</f>
        <v>0</v>
      </c>
      <c r="AE71" s="4" cm="1">
        <f t="array" ref="AE71">INDEX(Data!AA$2:AA$368,$A71)</f>
        <v>0</v>
      </c>
      <c r="AF71" s="4" cm="1">
        <f t="array" ref="AF71">INDEX(Data!AB$2:AB$368,$A71)</f>
        <v>0</v>
      </c>
      <c r="AG71" s="4" cm="1">
        <f t="array" ref="AG71">INDEX(Data!AC$2:AC$368,$A71)</f>
        <v>0</v>
      </c>
      <c r="AH71" s="4" cm="1">
        <f t="array" ref="AH71">INDEX(Data!AD$2:AD$368,$A71)</f>
        <v>0</v>
      </c>
      <c r="AI71" s="4" cm="1">
        <f t="array" ref="AI71">INDEX(Data!AE$2:AE$368,$A71)</f>
        <v>0</v>
      </c>
      <c r="AJ71" s="4" cm="1">
        <f t="array" ref="AJ71">INDEX(Data!AF$2:AF$368,$A71)</f>
        <v>0</v>
      </c>
      <c r="AK71" s="4" cm="1">
        <f t="array" ref="AK71">INDEX(Data!AG$2:AG$368,$A71)</f>
        <v>0</v>
      </c>
      <c r="AL71" s="4" cm="1">
        <f t="array" ref="AL71">INDEX(Data!AH$2:AH$368,$A71)</f>
        <v>0</v>
      </c>
      <c r="AM71" s="4" cm="1">
        <f t="array" ref="AM71">INDEX(Data!AI$2:AI$368,$A71)</f>
        <v>0</v>
      </c>
      <c r="AN71" s="4" cm="1">
        <f t="array" ref="AN71">INDEX(Data!AJ$2:AJ$368,$A71)</f>
        <v>0</v>
      </c>
      <c r="AO71" s="4" cm="1">
        <f t="array" ref="AO71">INDEX(Data!AK$2:AK$368,$A71)</f>
        <v>0</v>
      </c>
      <c r="AP71" s="4" cm="1">
        <f t="array" ref="AP71">INDEX(Data!AL$2:AL$368,$A71)</f>
        <v>0</v>
      </c>
      <c r="AQ71" s="4" cm="1">
        <f t="array" ref="AQ71">INDEX(Data!AM$2:AM$368,$A71)</f>
        <v>0</v>
      </c>
      <c r="AR71" s="4" cm="1">
        <f t="array" ref="AR71">INDEX(Data!AN$2:AN$368,$A71)</f>
        <v>0</v>
      </c>
      <c r="AS71" s="4" cm="1">
        <f t="array" ref="AS71">INDEX(Data!AO$2:AO$368,$A71)</f>
        <v>0</v>
      </c>
      <c r="AT71" s="4" cm="1">
        <f t="array" ref="AT71">INDEX(Data!AP$2:AP$368,$A71)</f>
        <v>0</v>
      </c>
      <c r="AU71" s="4" cm="1">
        <f t="array" ref="AU71">INDEX(Data!AQ$2:AQ$368,$A71)</f>
        <v>0</v>
      </c>
      <c r="AV71" s="4" cm="1">
        <f t="array" ref="AV71">INDEX(Data!AR$2:AR$368,$A71)</f>
        <v>0</v>
      </c>
      <c r="AW71" s="4" cm="1">
        <f t="array" ref="AW71">INDEX(Data!AS$2:AS$368,$A71)</f>
        <v>0</v>
      </c>
      <c r="AX71" s="4" cm="1">
        <f t="array" ref="AX71">INDEX(Data!AT$2:AT$368,$A71)</f>
        <v>0</v>
      </c>
      <c r="AY71" s="4" cm="1">
        <f t="array" ref="AY71">INDEX(Data!AU$2:AU$368,$A71)</f>
        <v>0</v>
      </c>
      <c r="AZ71" s="4" cm="1">
        <f t="array" ref="AZ71">INDEX(Data!AV$2:AV$368,$A71)</f>
        <v>0</v>
      </c>
      <c r="BA71" s="4" cm="1">
        <f t="array" ref="BA71">INDEX(Data!AW$2:AW$368,$A71)</f>
        <v>0</v>
      </c>
      <c r="BB71" s="4" cm="1">
        <f t="array" ref="BB71">INDEX(Data!AX$2:AX$368,$A71)</f>
        <v>0</v>
      </c>
    </row>
    <row r="72" spans="1:54" x14ac:dyDescent="0.25">
      <c r="A72">
        <v>61</v>
      </c>
      <c r="B72" s="3">
        <v>45352</v>
      </c>
      <c r="C72" s="4">
        <v>2024</v>
      </c>
      <c r="D72" s="4" t="s">
        <v>6</v>
      </c>
      <c r="E72" s="4">
        <v>1</v>
      </c>
      <c r="F72" s="4" cm="1">
        <f t="array" ref="F72">INDEX(Data!B$2:B$368,$A72)</f>
        <v>612</v>
      </c>
      <c r="G72" s="4" cm="1">
        <f t="array" ref="G72">INDEX(Data!C$2:C$368,$A72)</f>
        <v>820</v>
      </c>
      <c r="H72" s="4" cm="1">
        <f t="array" ref="H72">INDEX(Data!D$2:D$368,$A72)</f>
        <v>189</v>
      </c>
      <c r="I72" s="4" cm="1">
        <f t="array" ref="I72">INDEX(Data!E$2:E$368,$A72)</f>
        <v>368</v>
      </c>
      <c r="J72" s="4" cm="1">
        <f t="array" ref="J72">INDEX(Data!F$2:F$368,$A72)</f>
        <v>55</v>
      </c>
      <c r="K72" s="4" cm="1">
        <f t="array" ref="K72">INDEX(Data!G$2:G$368,$A72)</f>
        <v>434</v>
      </c>
      <c r="L72" s="4" cm="1">
        <f t="array" ref="L72">INDEX(Data!H$2:H$368,$A72)</f>
        <v>190</v>
      </c>
      <c r="M72" s="4" cm="1">
        <f t="array" ref="M72">INDEX(Data!I$2:I$368,$A72)</f>
        <v>196</v>
      </c>
      <c r="N72" s="4" cm="1">
        <f t="array" ref="N72">INDEX(Data!J$2:J$368,$A72)</f>
        <v>147</v>
      </c>
      <c r="O72" s="4" cm="1">
        <f t="array" ref="O72">INDEX(Data!K$2:K$368,$A72)</f>
        <v>45</v>
      </c>
      <c r="P72" s="4" cm="1">
        <f t="array" ref="P72">INDEX(Data!L$2:L$368,$A72)</f>
        <v>34</v>
      </c>
      <c r="Q72" s="4" cm="1">
        <f t="array" ref="Q72">INDEX(Data!M$2:M$368,$A72)</f>
        <v>41</v>
      </c>
      <c r="R72" s="4" cm="1">
        <f t="array" ref="R72">INDEX(Data!N$2:N$368,$A72)</f>
        <v>18</v>
      </c>
      <c r="S72" s="4" cm="1">
        <f t="array" ref="S72">INDEX(Data!O$2:O$368,$A72)</f>
        <v>83</v>
      </c>
      <c r="T72" s="4" cm="1">
        <f t="array" ref="T72">INDEX(Data!P$2:P$368,$A72)</f>
        <v>32</v>
      </c>
      <c r="U72" s="4" cm="1">
        <f t="array" ref="U72">INDEX(Data!Q$2:Q$368,$A72)</f>
        <v>30</v>
      </c>
      <c r="V72" s="4" cm="1">
        <f t="array" ref="V72">INDEX(Data!R$2:R$368,$A72)</f>
        <v>13</v>
      </c>
      <c r="W72" s="4" cm="1">
        <f t="array" ref="W72">INDEX(Data!S$2:S$368,$A72)</f>
        <v>169</v>
      </c>
      <c r="X72" s="4" cm="1">
        <f t="array" ref="X72">INDEX(Data!T$2:T$368,$A72)</f>
        <v>114</v>
      </c>
      <c r="Y72" s="4" cm="1">
        <f t="array" ref="Y72">INDEX(Data!U$2:U$368,$A72)</f>
        <v>8</v>
      </c>
      <c r="Z72" s="4" cm="1">
        <f t="array" ref="Z72">INDEX(Data!V$2:V$368,$A72)</f>
        <v>32</v>
      </c>
      <c r="AA72" s="4" cm="1">
        <f t="array" ref="AA72">INDEX(Data!W$2:W$368,$A72)</f>
        <v>24</v>
      </c>
      <c r="AB72" s="4" cm="1">
        <f t="array" ref="AB72">INDEX(Data!X$2:X$368,$A72)</f>
        <v>90</v>
      </c>
      <c r="AC72" s="4" cm="1">
        <f t="array" ref="AC72">INDEX(Data!Y$2:Y$368,$A72)</f>
        <v>57</v>
      </c>
      <c r="AD72" s="4" cm="1">
        <f t="array" ref="AD72">INDEX(Data!Z$2:Z$368,$A72)</f>
        <v>0</v>
      </c>
      <c r="AE72" s="4" cm="1">
        <f t="array" ref="AE72">INDEX(Data!AA$2:AA$368,$A72)</f>
        <v>24</v>
      </c>
      <c r="AF72" s="4" cm="1">
        <f t="array" ref="AF72">INDEX(Data!AB$2:AB$368,$A72)</f>
        <v>24</v>
      </c>
      <c r="AG72" s="4" cm="1">
        <f t="array" ref="AG72">INDEX(Data!AC$2:AC$368,$A72)</f>
        <v>8</v>
      </c>
      <c r="AH72" s="4" cm="1">
        <f t="array" ref="AH72">INDEX(Data!AD$2:AD$368,$A72)</f>
        <v>8</v>
      </c>
      <c r="AI72" s="4" cm="1">
        <f t="array" ref="AI72">INDEX(Data!AE$2:AE$368,$A72)</f>
        <v>32</v>
      </c>
      <c r="AJ72" s="4" cm="1">
        <f t="array" ref="AJ72">INDEX(Data!AF$2:AF$368,$A72)</f>
        <v>16</v>
      </c>
      <c r="AK72" s="4" cm="1">
        <f t="array" ref="AK72">INDEX(Data!AG$2:AG$368,$A72)</f>
        <v>16</v>
      </c>
      <c r="AL72" s="4" cm="1">
        <f t="array" ref="AL72">INDEX(Data!AH$2:AH$368,$A72)</f>
        <v>0</v>
      </c>
      <c r="AM72" s="4" cm="1">
        <f t="array" ref="AM72">INDEX(Data!AI$2:AI$368,$A72)</f>
        <v>57</v>
      </c>
      <c r="AN72" s="4" cm="1">
        <f t="array" ref="AN72">INDEX(Data!AJ$2:AJ$368,$A72)</f>
        <v>24</v>
      </c>
      <c r="AO72" s="4" cm="1">
        <f t="array" ref="AO72">INDEX(Data!AK$2:AK$368,$A72)</f>
        <v>16</v>
      </c>
      <c r="AP72" s="4" cm="1">
        <f t="array" ref="AP72">INDEX(Data!AL$2:AL$368,$A72)</f>
        <v>16</v>
      </c>
      <c r="AQ72" s="4" cm="1">
        <f t="array" ref="AQ72">INDEX(Data!AM$2:AM$368,$A72)</f>
        <v>0</v>
      </c>
      <c r="AR72" s="4" cm="1">
        <f t="array" ref="AR72">INDEX(Data!AN$2:AN$368,$A72)</f>
        <v>0</v>
      </c>
      <c r="AS72" s="4" cm="1">
        <f t="array" ref="AS72">INDEX(Data!AO$2:AO$368,$A72)</f>
        <v>8</v>
      </c>
      <c r="AT72" s="4" cm="1">
        <f t="array" ref="AT72">INDEX(Data!AP$2:AP$368,$A72)</f>
        <v>82</v>
      </c>
      <c r="AU72" s="4" cm="1">
        <f t="array" ref="AU72">INDEX(Data!AQ$2:AQ$368,$A72)</f>
        <v>8</v>
      </c>
      <c r="AV72" s="4" cm="1">
        <f t="array" ref="AV72">INDEX(Data!AR$2:AR$368,$A72)</f>
        <v>24</v>
      </c>
      <c r="AW72" s="4" cm="1">
        <f t="array" ref="AW72">INDEX(Data!AS$2:AS$368,$A72)</f>
        <v>41</v>
      </c>
      <c r="AX72" s="4" cm="1">
        <f t="array" ref="AX72">INDEX(Data!AT$2:AT$368,$A72)</f>
        <v>0</v>
      </c>
      <c r="AY72" s="4" cm="1">
        <f t="array" ref="AY72">INDEX(Data!AU$2:AU$368,$A72)</f>
        <v>32</v>
      </c>
      <c r="AZ72" s="4" cm="1">
        <f t="array" ref="AZ72">INDEX(Data!AV$2:AV$368,$A72)</f>
        <v>0</v>
      </c>
      <c r="BA72" s="4" cm="1">
        <f t="array" ref="BA72">INDEX(Data!AW$2:AW$368,$A72)</f>
        <v>32</v>
      </c>
      <c r="BB72" s="4" cm="1">
        <f t="array" ref="BB72">INDEX(Data!AX$2:AX$368,$A72)</f>
        <v>27</v>
      </c>
    </row>
    <row r="73" spans="1:54" x14ac:dyDescent="0.25">
      <c r="A73">
        <v>62</v>
      </c>
      <c r="B73" s="3">
        <v>45353</v>
      </c>
      <c r="C73" s="4">
        <v>2024</v>
      </c>
      <c r="D73" s="4" t="s">
        <v>6</v>
      </c>
      <c r="E73" s="4">
        <v>2</v>
      </c>
      <c r="F73" s="4" cm="1">
        <f t="array" ref="F73">INDEX(Data!B$2:B$368,$A73)</f>
        <v>601</v>
      </c>
      <c r="G73" s="4" cm="1">
        <f t="array" ref="G73">INDEX(Data!C$2:C$368,$A73)</f>
        <v>775</v>
      </c>
      <c r="H73" s="4" cm="1">
        <f t="array" ref="H73">INDEX(Data!D$2:D$368,$A73)</f>
        <v>144</v>
      </c>
      <c r="I73" s="4" cm="1">
        <f t="array" ref="I73">INDEX(Data!E$2:E$368,$A73)</f>
        <v>409</v>
      </c>
      <c r="J73" s="4" cm="1">
        <f t="array" ref="J73">INDEX(Data!F$2:F$368,$A73)</f>
        <v>48</v>
      </c>
      <c r="K73" s="4" cm="1">
        <f t="array" ref="K73">INDEX(Data!G$2:G$368,$A73)</f>
        <v>302</v>
      </c>
      <c r="L73" s="4" cm="1">
        <f t="array" ref="L73">INDEX(Data!H$2:H$368,$A73)</f>
        <v>427</v>
      </c>
      <c r="M73" s="4" cm="1">
        <f t="array" ref="M73">INDEX(Data!I$2:I$368,$A73)</f>
        <v>46</v>
      </c>
      <c r="N73" s="4" cm="1">
        <f t="array" ref="N73">INDEX(Data!J$2:J$368,$A73)</f>
        <v>134</v>
      </c>
      <c r="O73" s="4" cm="1">
        <f t="array" ref="O73">INDEX(Data!K$2:K$368,$A73)</f>
        <v>81</v>
      </c>
      <c r="P73" s="4" cm="1">
        <f t="array" ref="P73">INDEX(Data!L$2:L$368,$A73)</f>
        <v>52</v>
      </c>
      <c r="Q73" s="4" cm="1">
        <f t="array" ref="Q73">INDEX(Data!M$2:M$368,$A73)</f>
        <v>29</v>
      </c>
      <c r="R73" s="4" cm="1">
        <f t="array" ref="R73">INDEX(Data!N$2:N$368,$A73)</f>
        <v>18</v>
      </c>
      <c r="S73" s="4" cm="1">
        <f t="array" ref="S73">INDEX(Data!O$2:O$368,$A73)</f>
        <v>93</v>
      </c>
      <c r="T73" s="4" cm="1">
        <f t="array" ref="T73">INDEX(Data!P$2:P$368,$A73)</f>
        <v>47</v>
      </c>
      <c r="U73" s="4" cm="1">
        <f t="array" ref="U73">INDEX(Data!Q$2:Q$368,$A73)</f>
        <v>18</v>
      </c>
      <c r="V73" s="4" cm="1">
        <f t="array" ref="V73">INDEX(Data!R$2:R$368,$A73)</f>
        <v>29</v>
      </c>
      <c r="W73" s="4" cm="1">
        <f t="array" ref="W73">INDEX(Data!S$2:S$368,$A73)</f>
        <v>100</v>
      </c>
      <c r="X73" s="4" cm="1">
        <f t="array" ref="X73">INDEX(Data!T$2:T$368,$A73)</f>
        <v>93</v>
      </c>
      <c r="Y73" s="4" cm="1">
        <f t="array" ref="Y73">INDEX(Data!U$2:U$368,$A73)</f>
        <v>15</v>
      </c>
      <c r="Z73" s="4" cm="1">
        <f t="array" ref="Z73">INDEX(Data!V$2:V$368,$A73)</f>
        <v>46</v>
      </c>
      <c r="AA73" s="4" cm="1">
        <f t="array" ref="AA73">INDEX(Data!W$2:W$368,$A73)</f>
        <v>0</v>
      </c>
      <c r="AB73" s="4" cm="1">
        <f t="array" ref="AB73">INDEX(Data!X$2:X$368,$A73)</f>
        <v>28</v>
      </c>
      <c r="AC73" s="4" cm="1">
        <f t="array" ref="AC73">INDEX(Data!Y$2:Y$368,$A73)</f>
        <v>54</v>
      </c>
      <c r="AD73" s="4" cm="1">
        <f t="array" ref="AD73">INDEX(Data!Z$2:Z$368,$A73)</f>
        <v>0</v>
      </c>
      <c r="AE73" s="4" cm="1">
        <f t="array" ref="AE73">INDEX(Data!AA$2:AA$368,$A73)</f>
        <v>0</v>
      </c>
      <c r="AF73" s="4" cm="1">
        <f t="array" ref="AF73">INDEX(Data!AB$2:AB$368,$A73)</f>
        <v>46</v>
      </c>
      <c r="AG73" s="4" cm="1">
        <f t="array" ref="AG73">INDEX(Data!AC$2:AC$368,$A73)</f>
        <v>15</v>
      </c>
      <c r="AH73" s="4" cm="1">
        <f t="array" ref="AH73">INDEX(Data!AD$2:AD$368,$A73)</f>
        <v>7</v>
      </c>
      <c r="AI73" s="4" cm="1">
        <f t="array" ref="AI73">INDEX(Data!AE$2:AE$368,$A73)</f>
        <v>23</v>
      </c>
      <c r="AJ73" s="4" cm="1">
        <f t="array" ref="AJ73">INDEX(Data!AF$2:AF$368,$A73)</f>
        <v>23</v>
      </c>
      <c r="AK73" s="4" cm="1">
        <f t="array" ref="AK73">INDEX(Data!AG$2:AG$368,$A73)</f>
        <v>7</v>
      </c>
      <c r="AL73" s="4" cm="1">
        <f t="array" ref="AL73">INDEX(Data!AH$2:AH$368,$A73)</f>
        <v>23</v>
      </c>
      <c r="AM73" s="4" cm="1">
        <f t="array" ref="AM73">INDEX(Data!AI$2:AI$368,$A73)</f>
        <v>77</v>
      </c>
      <c r="AN73" s="4" cm="1">
        <f t="array" ref="AN73">INDEX(Data!AJ$2:AJ$368,$A73)</f>
        <v>23</v>
      </c>
      <c r="AO73" s="4" cm="1">
        <f t="array" ref="AO73">INDEX(Data!AK$2:AK$368,$A73)</f>
        <v>7</v>
      </c>
      <c r="AP73" s="4" cm="1">
        <f t="array" ref="AP73">INDEX(Data!AL$2:AL$368,$A73)</f>
        <v>15</v>
      </c>
      <c r="AQ73" s="4" cm="1">
        <f t="array" ref="AQ73">INDEX(Data!AM$2:AM$368,$A73)</f>
        <v>7</v>
      </c>
      <c r="AR73" s="4" cm="1">
        <f t="array" ref="AR73">INDEX(Data!AN$2:AN$368,$A73)</f>
        <v>15</v>
      </c>
      <c r="AS73" s="4" cm="1">
        <f t="array" ref="AS73">INDEX(Data!AO$2:AO$368,$A73)</f>
        <v>31</v>
      </c>
      <c r="AT73" s="4" cm="1">
        <f t="array" ref="AT73">INDEX(Data!AP$2:AP$368,$A73)</f>
        <v>69</v>
      </c>
      <c r="AU73" s="4" cm="1">
        <f t="array" ref="AU73">INDEX(Data!AQ$2:AQ$368,$A73)</f>
        <v>7</v>
      </c>
      <c r="AV73" s="4" cm="1">
        <f t="array" ref="AV73">INDEX(Data!AR$2:AR$368,$A73)</f>
        <v>69</v>
      </c>
      <c r="AW73" s="4" cm="1">
        <f t="array" ref="AW73">INDEX(Data!AS$2:AS$368,$A73)</f>
        <v>15</v>
      </c>
      <c r="AX73" s="4" cm="1">
        <f t="array" ref="AX73">INDEX(Data!AT$2:AT$368,$A73)</f>
        <v>7</v>
      </c>
      <c r="AY73" s="4" cm="1">
        <f t="array" ref="AY73">INDEX(Data!AU$2:AU$368,$A73)</f>
        <v>23</v>
      </c>
      <c r="AZ73" s="4" cm="1">
        <f t="array" ref="AZ73">INDEX(Data!AV$2:AV$368,$A73)</f>
        <v>7</v>
      </c>
      <c r="BA73" s="4" cm="1">
        <f t="array" ref="BA73">INDEX(Data!AW$2:AW$368,$A73)</f>
        <v>23</v>
      </c>
      <c r="BB73" s="4" cm="1">
        <f t="array" ref="BB73">INDEX(Data!AX$2:AX$368,$A73)</f>
        <v>0</v>
      </c>
    </row>
    <row r="74" spans="1:54" x14ac:dyDescent="0.25">
      <c r="A74">
        <v>63</v>
      </c>
      <c r="B74" s="3">
        <v>45354</v>
      </c>
      <c r="C74" s="4">
        <v>2024</v>
      </c>
      <c r="D74" s="4" t="s">
        <v>6</v>
      </c>
      <c r="E74" s="4">
        <v>3</v>
      </c>
      <c r="F74" s="4" cm="1">
        <f t="array" ref="F74">INDEX(Data!B$2:B$368,$A74)</f>
        <v>597</v>
      </c>
      <c r="G74" s="4" cm="1">
        <f t="array" ref="G74">INDEX(Data!C$2:C$368,$A74)</f>
        <v>727</v>
      </c>
      <c r="H74" s="4" cm="1">
        <f t="array" ref="H74">INDEX(Data!D$2:D$368,$A74)</f>
        <v>244</v>
      </c>
      <c r="I74" s="4" cm="1">
        <f t="array" ref="I74">INDEX(Data!E$2:E$368,$A74)</f>
        <v>246</v>
      </c>
      <c r="J74" s="4" cm="1">
        <f t="array" ref="J74">INDEX(Data!F$2:F$368,$A74)</f>
        <v>107</v>
      </c>
      <c r="K74" s="4" cm="1">
        <f t="array" ref="K74">INDEX(Data!G$2:G$368,$A74)</f>
        <v>341</v>
      </c>
      <c r="L74" s="4" cm="1">
        <f t="array" ref="L74">INDEX(Data!H$2:H$368,$A74)</f>
        <v>307</v>
      </c>
      <c r="M74" s="4" cm="1">
        <f t="array" ref="M74">INDEX(Data!I$2:I$368,$A74)</f>
        <v>79</v>
      </c>
      <c r="N74" s="4" cm="1">
        <f t="array" ref="N74">INDEX(Data!J$2:J$368,$A74)</f>
        <v>162</v>
      </c>
      <c r="O74" s="4" cm="1">
        <f t="array" ref="O74">INDEX(Data!K$2:K$368,$A74)</f>
        <v>85</v>
      </c>
      <c r="P74" s="4" cm="1">
        <f t="array" ref="P74">INDEX(Data!L$2:L$368,$A74)</f>
        <v>25</v>
      </c>
      <c r="Q74" s="4" cm="1">
        <f t="array" ref="Q74">INDEX(Data!M$2:M$368,$A74)</f>
        <v>40</v>
      </c>
      <c r="R74" s="4" cm="1">
        <f t="array" ref="R74">INDEX(Data!N$2:N$368,$A74)</f>
        <v>25</v>
      </c>
      <c r="S74" s="4" cm="1">
        <f t="array" ref="S74">INDEX(Data!O$2:O$368,$A74)</f>
        <v>104</v>
      </c>
      <c r="T74" s="4" cm="1">
        <f t="array" ref="T74">INDEX(Data!P$2:P$368,$A74)</f>
        <v>15</v>
      </c>
      <c r="U74" s="4" cm="1">
        <f t="array" ref="U74">INDEX(Data!Q$2:Q$368,$A74)</f>
        <v>24</v>
      </c>
      <c r="V74" s="4" cm="1">
        <f t="array" ref="V74">INDEX(Data!R$2:R$368,$A74)</f>
        <v>11</v>
      </c>
      <c r="W74" s="4" cm="1">
        <f t="array" ref="W74">INDEX(Data!S$2:S$368,$A74)</f>
        <v>106</v>
      </c>
      <c r="X74" s="4" cm="1">
        <f t="array" ref="X74">INDEX(Data!T$2:T$368,$A74)</f>
        <v>65</v>
      </c>
      <c r="Y74" s="4" cm="1">
        <f t="array" ref="Y74">INDEX(Data!U$2:U$368,$A74)</f>
        <v>7</v>
      </c>
      <c r="Z74" s="4" cm="1">
        <f t="array" ref="Z74">INDEX(Data!V$2:V$368,$A74)</f>
        <v>50</v>
      </c>
      <c r="AA74" s="4" cm="1">
        <f t="array" ref="AA74">INDEX(Data!W$2:W$368,$A74)</f>
        <v>0</v>
      </c>
      <c r="AB74" s="4" cm="1">
        <f t="array" ref="AB74">INDEX(Data!X$2:X$368,$A74)</f>
        <v>50</v>
      </c>
      <c r="AC74" s="4" cm="1">
        <f t="array" ref="AC74">INDEX(Data!Y$2:Y$368,$A74)</f>
        <v>43</v>
      </c>
      <c r="AD74" s="4" cm="1">
        <f t="array" ref="AD74">INDEX(Data!Z$2:Z$368,$A74)</f>
        <v>7</v>
      </c>
      <c r="AE74" s="4" cm="1">
        <f t="array" ref="AE74">INDEX(Data!AA$2:AA$368,$A74)</f>
        <v>7</v>
      </c>
      <c r="AF74" s="4" cm="1">
        <f t="array" ref="AF74">INDEX(Data!AB$2:AB$368,$A74)</f>
        <v>21</v>
      </c>
      <c r="AG74" s="4" cm="1">
        <f t="array" ref="AG74">INDEX(Data!AC$2:AC$368,$A74)</f>
        <v>14</v>
      </c>
      <c r="AH74" s="4" cm="1">
        <f t="array" ref="AH74">INDEX(Data!AD$2:AD$368,$A74)</f>
        <v>0</v>
      </c>
      <c r="AI74" s="4" cm="1">
        <f t="array" ref="AI74">INDEX(Data!AE$2:AE$368,$A74)</f>
        <v>7</v>
      </c>
      <c r="AJ74" s="4" cm="1">
        <f t="array" ref="AJ74">INDEX(Data!AF$2:AF$368,$A74)</f>
        <v>21</v>
      </c>
      <c r="AK74" s="4" cm="1">
        <f t="array" ref="AK74">INDEX(Data!AG$2:AG$368,$A74)</f>
        <v>14</v>
      </c>
      <c r="AL74" s="4" cm="1">
        <f t="array" ref="AL74">INDEX(Data!AH$2:AH$368,$A74)</f>
        <v>7</v>
      </c>
      <c r="AM74" s="4" cm="1">
        <f t="array" ref="AM74">INDEX(Data!AI$2:AI$368,$A74)</f>
        <v>65</v>
      </c>
      <c r="AN74" s="4" cm="1">
        <f t="array" ref="AN74">INDEX(Data!AJ$2:AJ$368,$A74)</f>
        <v>36</v>
      </c>
      <c r="AO74" s="4" cm="1">
        <f t="array" ref="AO74">INDEX(Data!AK$2:AK$368,$A74)</f>
        <v>21</v>
      </c>
      <c r="AP74" s="4" cm="1">
        <f t="array" ref="AP74">INDEX(Data!AL$2:AL$368,$A74)</f>
        <v>14</v>
      </c>
      <c r="AQ74" s="4" cm="1">
        <f t="array" ref="AQ74">INDEX(Data!AM$2:AM$368,$A74)</f>
        <v>7</v>
      </c>
      <c r="AR74" s="4" cm="1">
        <f t="array" ref="AR74">INDEX(Data!AN$2:AN$368,$A74)</f>
        <v>7</v>
      </c>
      <c r="AS74" s="4" cm="1">
        <f t="array" ref="AS74">INDEX(Data!AO$2:AO$368,$A74)</f>
        <v>7</v>
      </c>
      <c r="AT74" s="4" cm="1">
        <f t="array" ref="AT74">INDEX(Data!AP$2:AP$368,$A74)</f>
        <v>72</v>
      </c>
      <c r="AU74" s="4" cm="1">
        <f t="array" ref="AU74">INDEX(Data!AQ$2:AQ$368,$A74)</f>
        <v>14</v>
      </c>
      <c r="AV74" s="4" cm="1">
        <f t="array" ref="AV74">INDEX(Data!AR$2:AR$368,$A74)</f>
        <v>29</v>
      </c>
      <c r="AW74" s="4" cm="1">
        <f t="array" ref="AW74">INDEX(Data!AS$2:AS$368,$A74)</f>
        <v>29</v>
      </c>
      <c r="AX74" s="4" cm="1">
        <f t="array" ref="AX74">INDEX(Data!AT$2:AT$368,$A74)</f>
        <v>7</v>
      </c>
      <c r="AY74" s="4" cm="1">
        <f t="array" ref="AY74">INDEX(Data!AU$2:AU$368,$A74)</f>
        <v>14</v>
      </c>
      <c r="AZ74" s="4" cm="1">
        <f t="array" ref="AZ74">INDEX(Data!AV$2:AV$368,$A74)</f>
        <v>0</v>
      </c>
      <c r="BA74" s="4" cm="1">
        <f t="array" ref="BA74">INDEX(Data!AW$2:AW$368,$A74)</f>
        <v>29</v>
      </c>
      <c r="BB74" s="4" cm="1">
        <f t="array" ref="BB74">INDEX(Data!AX$2:AX$368,$A74)</f>
        <v>63</v>
      </c>
    </row>
    <row r="75" spans="1:54" x14ac:dyDescent="0.25">
      <c r="A75">
        <v>64</v>
      </c>
      <c r="B75" s="3">
        <v>45355</v>
      </c>
      <c r="C75" s="4">
        <v>2024</v>
      </c>
      <c r="D75" s="4" t="s">
        <v>6</v>
      </c>
      <c r="E75" s="4">
        <v>4</v>
      </c>
      <c r="F75" s="4" cm="1">
        <f t="array" ref="F75">INDEX(Data!B$2:B$368,$A75)</f>
        <v>596</v>
      </c>
      <c r="G75" s="4" cm="1">
        <f t="array" ref="G75">INDEX(Data!C$2:C$368,$A75)</f>
        <v>693</v>
      </c>
      <c r="H75" s="4" cm="1">
        <f t="array" ref="H75">INDEX(Data!D$2:D$368,$A75)</f>
        <v>137</v>
      </c>
      <c r="I75" s="4" cm="1">
        <f t="array" ref="I75">INDEX(Data!E$2:E$368,$A75)</f>
        <v>364</v>
      </c>
      <c r="J75" s="4" cm="1">
        <f t="array" ref="J75">INDEX(Data!F$2:F$368,$A75)</f>
        <v>95</v>
      </c>
      <c r="K75" s="4" cm="1">
        <f t="array" ref="K75">INDEX(Data!G$2:G$368,$A75)</f>
        <v>367</v>
      </c>
      <c r="L75" s="4" cm="1">
        <f t="array" ref="L75">INDEX(Data!H$2:H$368,$A75)</f>
        <v>271</v>
      </c>
      <c r="M75" s="4" cm="1">
        <f t="array" ref="M75">INDEX(Data!I$2:I$368,$A75)</f>
        <v>55</v>
      </c>
      <c r="N75" s="4" cm="1">
        <f t="array" ref="N75">INDEX(Data!J$2:J$368,$A75)</f>
        <v>188</v>
      </c>
      <c r="O75" s="4" cm="1">
        <f t="array" ref="O75">INDEX(Data!K$2:K$368,$A75)</f>
        <v>44</v>
      </c>
      <c r="P75" s="4" cm="1">
        <f t="array" ref="P75">INDEX(Data!L$2:L$368,$A75)</f>
        <v>33</v>
      </c>
      <c r="Q75" s="4" cm="1">
        <f t="array" ref="Q75">INDEX(Data!M$2:M$368,$A75)</f>
        <v>36</v>
      </c>
      <c r="R75" s="4" cm="1">
        <f t="array" ref="R75">INDEX(Data!N$2:N$368,$A75)</f>
        <v>22</v>
      </c>
      <c r="S75" s="4" cm="1">
        <f t="array" ref="S75">INDEX(Data!O$2:O$368,$A75)</f>
        <v>104</v>
      </c>
      <c r="T75" s="4" cm="1">
        <f t="array" ref="T75">INDEX(Data!P$2:P$368,$A75)</f>
        <v>61</v>
      </c>
      <c r="U75" s="4" cm="1">
        <f t="array" ref="U75">INDEX(Data!Q$2:Q$368,$A75)</f>
        <v>31</v>
      </c>
      <c r="V75" s="4" cm="1">
        <f t="array" ref="V75">INDEX(Data!R$2:R$368,$A75)</f>
        <v>24</v>
      </c>
      <c r="W75" s="4" cm="1">
        <f t="array" ref="W75">INDEX(Data!S$2:S$368,$A75)</f>
        <v>53</v>
      </c>
      <c r="X75" s="4" cm="1">
        <f t="array" ref="X75">INDEX(Data!T$2:T$368,$A75)</f>
        <v>27</v>
      </c>
      <c r="Y75" s="4" cm="1">
        <f t="array" ref="Y75">INDEX(Data!U$2:U$368,$A75)</f>
        <v>20</v>
      </c>
      <c r="Z75" s="4" cm="1">
        <f t="array" ref="Z75">INDEX(Data!V$2:V$368,$A75)</f>
        <v>27</v>
      </c>
      <c r="AA75" s="4" cm="1">
        <f t="array" ref="AA75">INDEX(Data!W$2:W$368,$A75)</f>
        <v>0</v>
      </c>
      <c r="AB75" s="4" cm="1">
        <f t="array" ref="AB75">INDEX(Data!X$2:X$368,$A75)</f>
        <v>62</v>
      </c>
      <c r="AC75" s="4" cm="1">
        <f t="array" ref="AC75">INDEX(Data!Y$2:Y$368,$A75)</f>
        <v>34</v>
      </c>
      <c r="AD75" s="4" cm="1">
        <f t="array" ref="AD75">INDEX(Data!Z$2:Z$368,$A75)</f>
        <v>6</v>
      </c>
      <c r="AE75" s="4" cm="1">
        <f t="array" ref="AE75">INDEX(Data!AA$2:AA$368,$A75)</f>
        <v>6</v>
      </c>
      <c r="AF75" s="4" cm="1">
        <f t="array" ref="AF75">INDEX(Data!AB$2:AB$368,$A75)</f>
        <v>27</v>
      </c>
      <c r="AG75" s="4" cm="1">
        <f t="array" ref="AG75">INDEX(Data!AC$2:AC$368,$A75)</f>
        <v>0</v>
      </c>
      <c r="AH75" s="4" cm="1">
        <f t="array" ref="AH75">INDEX(Data!AD$2:AD$368,$A75)</f>
        <v>0</v>
      </c>
      <c r="AI75" s="4" cm="1">
        <f t="array" ref="AI75">INDEX(Data!AE$2:AE$368,$A75)</f>
        <v>6</v>
      </c>
      <c r="AJ75" s="4" cm="1">
        <f t="array" ref="AJ75">INDEX(Data!AF$2:AF$368,$A75)</f>
        <v>0</v>
      </c>
      <c r="AK75" s="4" cm="1">
        <f t="array" ref="AK75">INDEX(Data!AG$2:AG$368,$A75)</f>
        <v>0</v>
      </c>
      <c r="AL75" s="4" cm="1">
        <f t="array" ref="AL75">INDEX(Data!AH$2:AH$368,$A75)</f>
        <v>13</v>
      </c>
      <c r="AM75" s="4" cm="1">
        <f t="array" ref="AM75">INDEX(Data!AI$2:AI$368,$A75)</f>
        <v>48</v>
      </c>
      <c r="AN75" s="4" cm="1">
        <f t="array" ref="AN75">INDEX(Data!AJ$2:AJ$368,$A75)</f>
        <v>48</v>
      </c>
      <c r="AO75" s="4" cm="1">
        <f t="array" ref="AO75">INDEX(Data!AK$2:AK$368,$A75)</f>
        <v>20</v>
      </c>
      <c r="AP75" s="4" cm="1">
        <f t="array" ref="AP75">INDEX(Data!AL$2:AL$368,$A75)</f>
        <v>0</v>
      </c>
      <c r="AQ75" s="4" cm="1">
        <f t="array" ref="AQ75">INDEX(Data!AM$2:AM$368,$A75)</f>
        <v>6</v>
      </c>
      <c r="AR75" s="4" cm="1">
        <f t="array" ref="AR75">INDEX(Data!AN$2:AN$368,$A75)</f>
        <v>6</v>
      </c>
      <c r="AS75" s="4" cm="1">
        <f t="array" ref="AS75">INDEX(Data!AO$2:AO$368,$A75)</f>
        <v>13</v>
      </c>
      <c r="AT75" s="4" cm="1">
        <f t="array" ref="AT75">INDEX(Data!AP$2:AP$368,$A75)</f>
        <v>55</v>
      </c>
      <c r="AU75" s="4" cm="1">
        <f t="array" ref="AU75">INDEX(Data!AQ$2:AQ$368,$A75)</f>
        <v>20</v>
      </c>
      <c r="AV75" s="4" cm="1">
        <f t="array" ref="AV75">INDEX(Data!AR$2:AR$368,$A75)</f>
        <v>62</v>
      </c>
      <c r="AW75" s="4" cm="1">
        <f t="array" ref="AW75">INDEX(Data!AS$2:AS$368,$A75)</f>
        <v>6</v>
      </c>
      <c r="AX75" s="4" cm="1">
        <f t="array" ref="AX75">INDEX(Data!AT$2:AT$368,$A75)</f>
        <v>0</v>
      </c>
      <c r="AY75" s="4" cm="1">
        <f t="array" ref="AY75">INDEX(Data!AU$2:AU$368,$A75)</f>
        <v>6</v>
      </c>
      <c r="AZ75" s="4" cm="1">
        <f t="array" ref="AZ75">INDEX(Data!AV$2:AV$368,$A75)</f>
        <v>20</v>
      </c>
      <c r="BA75" s="4" cm="1">
        <f t="array" ref="BA75">INDEX(Data!AW$2:AW$368,$A75)</f>
        <v>27</v>
      </c>
      <c r="BB75" s="4" cm="1">
        <f t="array" ref="BB75">INDEX(Data!AX$2:AX$368,$A75)</f>
        <v>128</v>
      </c>
    </row>
    <row r="76" spans="1:54" x14ac:dyDescent="0.25">
      <c r="A76">
        <v>65</v>
      </c>
      <c r="B76" s="3">
        <v>45356</v>
      </c>
      <c r="C76" s="4">
        <v>2024</v>
      </c>
      <c r="D76" s="4" t="s">
        <v>6</v>
      </c>
      <c r="E76" s="4">
        <v>5</v>
      </c>
      <c r="F76" s="4" cm="1">
        <f t="array" ref="F76">INDEX(Data!B$2:B$368,$A76)</f>
        <v>601</v>
      </c>
      <c r="G76" s="4" cm="1">
        <f t="array" ref="G76">INDEX(Data!C$2:C$368,$A76)</f>
        <v>677</v>
      </c>
      <c r="H76" s="4" cm="1">
        <f t="array" ref="H76">INDEX(Data!D$2:D$368,$A76)</f>
        <v>312</v>
      </c>
      <c r="I76" s="4" cm="1">
        <f t="array" ref="I76">INDEX(Data!E$2:E$368,$A76)</f>
        <v>151</v>
      </c>
      <c r="J76" s="4" cm="1">
        <f t="array" ref="J76">INDEX(Data!F$2:F$368,$A76)</f>
        <v>138</v>
      </c>
      <c r="K76" s="4" cm="1">
        <f t="array" ref="K76">INDEX(Data!G$2:G$368,$A76)</f>
        <v>148</v>
      </c>
      <c r="L76" s="4" cm="1">
        <f t="array" ref="L76">INDEX(Data!H$2:H$368,$A76)</f>
        <v>489</v>
      </c>
      <c r="M76" s="4" cm="1">
        <f t="array" ref="M76">INDEX(Data!I$2:I$368,$A76)</f>
        <v>40</v>
      </c>
      <c r="N76" s="4" cm="1">
        <f t="array" ref="N76">INDEX(Data!J$2:J$368,$A76)</f>
        <v>175</v>
      </c>
      <c r="O76" s="4" cm="1">
        <f t="array" ref="O76">INDEX(Data!K$2:K$368,$A76)</f>
        <v>55</v>
      </c>
      <c r="P76" s="4" cm="1">
        <f t="array" ref="P76">INDEX(Data!L$2:L$368,$A76)</f>
        <v>33</v>
      </c>
      <c r="Q76" s="4" cm="1">
        <f t="array" ref="Q76">INDEX(Data!M$2:M$368,$A76)</f>
        <v>55</v>
      </c>
      <c r="R76" s="4" cm="1">
        <f t="array" ref="R76">INDEX(Data!N$2:N$368,$A76)</f>
        <v>22</v>
      </c>
      <c r="S76" s="4" cm="1">
        <f t="array" ref="S76">INDEX(Data!O$2:O$368,$A76)</f>
        <v>114</v>
      </c>
      <c r="T76" s="4" cm="1">
        <f t="array" ref="T76">INDEX(Data!P$2:P$368,$A76)</f>
        <v>34</v>
      </c>
      <c r="U76" s="4" cm="1">
        <f t="array" ref="U76">INDEX(Data!Q$2:Q$368,$A76)</f>
        <v>18</v>
      </c>
      <c r="V76" s="4" cm="1">
        <f t="array" ref="V76">INDEX(Data!R$2:R$368,$A76)</f>
        <v>34</v>
      </c>
      <c r="W76" s="4" cm="1">
        <f t="array" ref="W76">INDEX(Data!S$2:S$368,$A76)</f>
        <v>61</v>
      </c>
      <c r="X76" s="4" cm="1">
        <f t="array" ref="X76">INDEX(Data!T$2:T$368,$A76)</f>
        <v>47</v>
      </c>
      <c r="Y76" s="4" cm="1">
        <f t="array" ref="Y76">INDEX(Data!U$2:U$368,$A76)</f>
        <v>6</v>
      </c>
      <c r="Z76" s="4" cm="1">
        <f t="array" ref="Z76">INDEX(Data!V$2:V$368,$A76)</f>
        <v>40</v>
      </c>
      <c r="AA76" s="4" cm="1">
        <f t="array" ref="AA76">INDEX(Data!W$2:W$368,$A76)</f>
        <v>13</v>
      </c>
      <c r="AB76" s="4" cm="1">
        <f t="array" ref="AB76">INDEX(Data!X$2:X$368,$A76)</f>
        <v>41</v>
      </c>
      <c r="AC76" s="4" cm="1">
        <f t="array" ref="AC76">INDEX(Data!Y$2:Y$368,$A76)</f>
        <v>54</v>
      </c>
      <c r="AD76" s="4" cm="1">
        <f t="array" ref="AD76">INDEX(Data!Z$2:Z$368,$A76)</f>
        <v>6</v>
      </c>
      <c r="AE76" s="4" cm="1">
        <f t="array" ref="AE76">INDEX(Data!AA$2:AA$368,$A76)</f>
        <v>6</v>
      </c>
      <c r="AF76" s="4" cm="1">
        <f t="array" ref="AF76">INDEX(Data!AB$2:AB$368,$A76)</f>
        <v>13</v>
      </c>
      <c r="AG76" s="4" cm="1">
        <f t="array" ref="AG76">INDEX(Data!AC$2:AC$368,$A76)</f>
        <v>13</v>
      </c>
      <c r="AH76" s="4" cm="1">
        <f t="array" ref="AH76">INDEX(Data!AD$2:AD$368,$A76)</f>
        <v>0</v>
      </c>
      <c r="AI76" s="4" cm="1">
        <f t="array" ref="AI76">INDEX(Data!AE$2:AE$368,$A76)</f>
        <v>6</v>
      </c>
      <c r="AJ76" s="4" cm="1">
        <f t="array" ref="AJ76">INDEX(Data!AF$2:AF$368,$A76)</f>
        <v>20</v>
      </c>
      <c r="AK76" s="4" cm="1">
        <f t="array" ref="AK76">INDEX(Data!AG$2:AG$368,$A76)</f>
        <v>0</v>
      </c>
      <c r="AL76" s="4" cm="1">
        <f t="array" ref="AL76">INDEX(Data!AH$2:AH$368,$A76)</f>
        <v>20</v>
      </c>
      <c r="AM76" s="4" cm="1">
        <f t="array" ref="AM76">INDEX(Data!AI$2:AI$368,$A76)</f>
        <v>33</v>
      </c>
      <c r="AN76" s="4" cm="1">
        <f t="array" ref="AN76">INDEX(Data!AJ$2:AJ$368,$A76)</f>
        <v>47</v>
      </c>
      <c r="AO76" s="4" cm="1">
        <f t="array" ref="AO76">INDEX(Data!AK$2:AK$368,$A76)</f>
        <v>13</v>
      </c>
      <c r="AP76" s="4" cm="1">
        <f t="array" ref="AP76">INDEX(Data!AL$2:AL$368,$A76)</f>
        <v>20</v>
      </c>
      <c r="AQ76" s="4" cm="1">
        <f t="array" ref="AQ76">INDEX(Data!AM$2:AM$368,$A76)</f>
        <v>0</v>
      </c>
      <c r="AR76" s="4" cm="1">
        <f t="array" ref="AR76">INDEX(Data!AN$2:AN$368,$A76)</f>
        <v>13</v>
      </c>
      <c r="AS76" s="4" cm="1">
        <f t="array" ref="AS76">INDEX(Data!AO$2:AO$368,$A76)</f>
        <v>13</v>
      </c>
      <c r="AT76" s="4" cm="1">
        <f t="array" ref="AT76">INDEX(Data!AP$2:AP$368,$A76)</f>
        <v>74</v>
      </c>
      <c r="AU76" s="4" cm="1">
        <f t="array" ref="AU76">INDEX(Data!AQ$2:AQ$368,$A76)</f>
        <v>20</v>
      </c>
      <c r="AV76" s="4" cm="1">
        <f t="array" ref="AV76">INDEX(Data!AR$2:AR$368,$A76)</f>
        <v>33</v>
      </c>
      <c r="AW76" s="4" cm="1">
        <f t="array" ref="AW76">INDEX(Data!AS$2:AS$368,$A76)</f>
        <v>33</v>
      </c>
      <c r="AX76" s="4" cm="1">
        <f t="array" ref="AX76">INDEX(Data!AT$2:AT$368,$A76)</f>
        <v>6</v>
      </c>
      <c r="AY76" s="4" cm="1">
        <f t="array" ref="AY76">INDEX(Data!AU$2:AU$368,$A76)</f>
        <v>40</v>
      </c>
      <c r="AZ76" s="4" cm="1">
        <f t="array" ref="AZ76">INDEX(Data!AV$2:AV$368,$A76)</f>
        <v>20</v>
      </c>
      <c r="BA76" s="4" cm="1">
        <f t="array" ref="BA76">INDEX(Data!AW$2:AW$368,$A76)</f>
        <v>27</v>
      </c>
      <c r="BB76" s="4" cm="1">
        <f t="array" ref="BB76">INDEX(Data!AX$2:AX$368,$A76)</f>
        <v>0</v>
      </c>
    </row>
    <row r="77" spans="1:54" x14ac:dyDescent="0.25">
      <c r="A77">
        <v>66</v>
      </c>
      <c r="B77" s="3">
        <v>45357</v>
      </c>
      <c r="C77" s="4">
        <v>2024</v>
      </c>
      <c r="D77" s="4" t="s">
        <v>6</v>
      </c>
      <c r="E77" s="4">
        <v>6</v>
      </c>
      <c r="F77" s="4" cm="1">
        <f t="array" ref="F77">INDEX(Data!B$2:B$368,$A77)</f>
        <v>608</v>
      </c>
      <c r="G77" s="4" cm="1">
        <f t="array" ref="G77">INDEX(Data!C$2:C$368,$A77)</f>
        <v>674</v>
      </c>
      <c r="H77" s="4" cm="1">
        <f t="array" ref="H77">INDEX(Data!D$2:D$368,$A77)</f>
        <v>231</v>
      </c>
      <c r="I77" s="4" cm="1">
        <f t="array" ref="I77">INDEX(Data!E$2:E$368,$A77)</f>
        <v>232</v>
      </c>
      <c r="J77" s="4" cm="1">
        <f t="array" ref="J77">INDEX(Data!F$2:F$368,$A77)</f>
        <v>145</v>
      </c>
      <c r="K77" s="4" cm="1">
        <f t="array" ref="K77">INDEX(Data!G$2:G$368,$A77)</f>
        <v>256</v>
      </c>
      <c r="L77" s="4" cm="1">
        <f t="array" ref="L77">INDEX(Data!H$2:H$368,$A77)</f>
        <v>371</v>
      </c>
      <c r="M77" s="4" cm="1">
        <f t="array" ref="M77">INDEX(Data!I$2:I$368,$A77)</f>
        <v>47</v>
      </c>
      <c r="N77" s="4" cm="1">
        <f t="array" ref="N77">INDEX(Data!J$2:J$368,$A77)</f>
        <v>165</v>
      </c>
      <c r="O77" s="4" cm="1">
        <f t="array" ref="O77">INDEX(Data!K$2:K$368,$A77)</f>
        <v>33</v>
      </c>
      <c r="P77" s="4" cm="1">
        <f t="array" ref="P77">INDEX(Data!L$2:L$368,$A77)</f>
        <v>30</v>
      </c>
      <c r="Q77" s="4" cm="1">
        <f t="array" ref="Q77">INDEX(Data!M$2:M$368,$A77)</f>
        <v>41</v>
      </c>
      <c r="R77" s="4" cm="1">
        <f t="array" ref="R77">INDEX(Data!N$2:N$368,$A77)</f>
        <v>7</v>
      </c>
      <c r="S77" s="4" cm="1">
        <f t="array" ref="S77">INDEX(Data!O$2:O$368,$A77)</f>
        <v>103</v>
      </c>
      <c r="T77" s="4" cm="1">
        <f t="array" ref="T77">INDEX(Data!P$2:P$368,$A77)</f>
        <v>23</v>
      </c>
      <c r="U77" s="4" cm="1">
        <f t="array" ref="U77">INDEX(Data!Q$2:Q$368,$A77)</f>
        <v>34</v>
      </c>
      <c r="V77" s="4" cm="1">
        <f t="array" ref="V77">INDEX(Data!R$2:R$368,$A77)</f>
        <v>13</v>
      </c>
      <c r="W77" s="4" cm="1">
        <f t="array" ref="W77">INDEX(Data!S$2:S$368,$A77)</f>
        <v>159</v>
      </c>
      <c r="X77" s="4" cm="1">
        <f t="array" ref="X77">INDEX(Data!T$2:T$368,$A77)</f>
        <v>87</v>
      </c>
      <c r="Y77" s="4" cm="1">
        <f t="array" ref="Y77">INDEX(Data!U$2:U$368,$A77)</f>
        <v>6</v>
      </c>
      <c r="Z77" s="4" cm="1">
        <f t="array" ref="Z77">INDEX(Data!V$2:V$368,$A77)</f>
        <v>47</v>
      </c>
      <c r="AA77" s="4" cm="1">
        <f t="array" ref="AA77">INDEX(Data!W$2:W$368,$A77)</f>
        <v>0</v>
      </c>
      <c r="AB77" s="4" cm="1">
        <f t="array" ref="AB77">INDEX(Data!X$2:X$368,$A77)</f>
        <v>54</v>
      </c>
      <c r="AC77" s="4" cm="1">
        <f t="array" ref="AC77">INDEX(Data!Y$2:Y$368,$A77)</f>
        <v>47</v>
      </c>
      <c r="AD77" s="4" cm="1">
        <f t="array" ref="AD77">INDEX(Data!Z$2:Z$368,$A77)</f>
        <v>6</v>
      </c>
      <c r="AE77" s="4" cm="1">
        <f t="array" ref="AE77">INDEX(Data!AA$2:AA$368,$A77)</f>
        <v>20</v>
      </c>
      <c r="AF77" s="4" cm="1">
        <f t="array" ref="AF77">INDEX(Data!AB$2:AB$368,$A77)</f>
        <v>20</v>
      </c>
      <c r="AG77" s="4" cm="1">
        <f t="array" ref="AG77">INDEX(Data!AC$2:AC$368,$A77)</f>
        <v>0</v>
      </c>
      <c r="AH77" s="4" cm="1">
        <f t="array" ref="AH77">INDEX(Data!AD$2:AD$368,$A77)</f>
        <v>6</v>
      </c>
      <c r="AI77" s="4" cm="1">
        <f t="array" ref="AI77">INDEX(Data!AE$2:AE$368,$A77)</f>
        <v>26</v>
      </c>
      <c r="AJ77" s="4" cm="1">
        <f t="array" ref="AJ77">INDEX(Data!AF$2:AF$368,$A77)</f>
        <v>6</v>
      </c>
      <c r="AK77" s="4" cm="1">
        <f t="array" ref="AK77">INDEX(Data!AG$2:AG$368,$A77)</f>
        <v>13</v>
      </c>
      <c r="AL77" s="4" cm="1">
        <f t="array" ref="AL77">INDEX(Data!AH$2:AH$368,$A77)</f>
        <v>0</v>
      </c>
      <c r="AM77" s="4" cm="1">
        <f t="array" ref="AM77">INDEX(Data!AI$2:AI$368,$A77)</f>
        <v>26</v>
      </c>
      <c r="AN77" s="4" cm="1">
        <f t="array" ref="AN77">INDEX(Data!AJ$2:AJ$368,$A77)</f>
        <v>13</v>
      </c>
      <c r="AO77" s="4" cm="1">
        <f t="array" ref="AO77">INDEX(Data!AK$2:AK$368,$A77)</f>
        <v>33</v>
      </c>
      <c r="AP77" s="4" cm="1">
        <f t="array" ref="AP77">INDEX(Data!AL$2:AL$368,$A77)</f>
        <v>0</v>
      </c>
      <c r="AQ77" s="4" cm="1">
        <f t="array" ref="AQ77">INDEX(Data!AM$2:AM$368,$A77)</f>
        <v>6</v>
      </c>
      <c r="AR77" s="4" cm="1">
        <f t="array" ref="AR77">INDEX(Data!AN$2:AN$368,$A77)</f>
        <v>20</v>
      </c>
      <c r="AS77" s="4" cm="1">
        <f t="array" ref="AS77">INDEX(Data!AO$2:AO$368,$A77)</f>
        <v>26</v>
      </c>
      <c r="AT77" s="4" cm="1">
        <f t="array" ref="AT77">INDEX(Data!AP$2:AP$368,$A77)</f>
        <v>47</v>
      </c>
      <c r="AU77" s="4" cm="1">
        <f t="array" ref="AU77">INDEX(Data!AQ$2:AQ$368,$A77)</f>
        <v>6</v>
      </c>
      <c r="AV77" s="4" cm="1">
        <f t="array" ref="AV77">INDEX(Data!AR$2:AR$368,$A77)</f>
        <v>60</v>
      </c>
      <c r="AW77" s="4" cm="1">
        <f t="array" ref="AW77">INDEX(Data!AS$2:AS$368,$A77)</f>
        <v>33</v>
      </c>
      <c r="AX77" s="4" cm="1">
        <f t="array" ref="AX77">INDEX(Data!AT$2:AT$368,$A77)</f>
        <v>0</v>
      </c>
      <c r="AY77" s="4" cm="1">
        <f t="array" ref="AY77">INDEX(Data!AU$2:AU$368,$A77)</f>
        <v>47</v>
      </c>
      <c r="AZ77" s="4" cm="1">
        <f t="array" ref="AZ77">INDEX(Data!AV$2:AV$368,$A77)</f>
        <v>13</v>
      </c>
      <c r="BA77" s="4" cm="1">
        <f t="array" ref="BA77">INDEX(Data!AW$2:AW$368,$A77)</f>
        <v>6</v>
      </c>
      <c r="BB77" s="4" cm="1">
        <f t="array" ref="BB77">INDEX(Data!AX$2:AX$368,$A77)</f>
        <v>0</v>
      </c>
    </row>
    <row r="78" spans="1:54" x14ac:dyDescent="0.25">
      <c r="A78">
        <v>67</v>
      </c>
      <c r="B78" s="3">
        <v>45358</v>
      </c>
      <c r="C78" s="4">
        <v>2024</v>
      </c>
      <c r="D78" s="4" t="s">
        <v>6</v>
      </c>
      <c r="E78" s="4">
        <v>7</v>
      </c>
      <c r="F78" s="4" cm="1">
        <f t="array" ref="F78">INDEX(Data!B$2:B$368,$A78)</f>
        <v>619</v>
      </c>
      <c r="G78" s="4" cm="1">
        <f t="array" ref="G78">INDEX(Data!C$2:C$368,$A78)</f>
        <v>683</v>
      </c>
      <c r="H78" s="4" cm="1">
        <f t="array" ref="H78">INDEX(Data!D$2:D$368,$A78)</f>
        <v>142</v>
      </c>
      <c r="I78" s="4" cm="1">
        <f t="array" ref="I78">INDEX(Data!E$2:E$368,$A78)</f>
        <v>409</v>
      </c>
      <c r="J78" s="4" cm="1">
        <f t="array" ref="J78">INDEX(Data!F$2:F$368,$A78)</f>
        <v>68</v>
      </c>
      <c r="K78" s="4" cm="1">
        <f t="array" ref="K78">INDEX(Data!G$2:G$368,$A78)</f>
        <v>361</v>
      </c>
      <c r="L78" s="4" cm="1">
        <f t="array" ref="L78">INDEX(Data!H$2:H$368,$A78)</f>
        <v>275</v>
      </c>
      <c r="M78" s="4" cm="1">
        <f t="array" ref="M78">INDEX(Data!I$2:I$368,$A78)</f>
        <v>47</v>
      </c>
      <c r="N78" s="4" cm="1">
        <f t="array" ref="N78">INDEX(Data!J$2:J$368,$A78)</f>
        <v>168</v>
      </c>
      <c r="O78" s="4" cm="1">
        <f t="array" ref="O78">INDEX(Data!K$2:K$368,$A78)</f>
        <v>61</v>
      </c>
      <c r="P78" s="4" cm="1">
        <f t="array" ref="P78">INDEX(Data!L$2:L$368,$A78)</f>
        <v>26</v>
      </c>
      <c r="Q78" s="4" cm="1">
        <f t="array" ref="Q78">INDEX(Data!M$2:M$368,$A78)</f>
        <v>42</v>
      </c>
      <c r="R78" s="4" cm="1">
        <f t="array" ref="R78">INDEX(Data!N$2:N$368,$A78)</f>
        <v>23</v>
      </c>
      <c r="S78" s="4" cm="1">
        <f t="array" ref="S78">INDEX(Data!O$2:O$368,$A78)</f>
        <v>103</v>
      </c>
      <c r="T78" s="4" cm="1">
        <f t="array" ref="T78">INDEX(Data!P$2:P$368,$A78)</f>
        <v>39</v>
      </c>
      <c r="U78" s="4" cm="1">
        <f t="array" ref="U78">INDEX(Data!Q$2:Q$368,$A78)</f>
        <v>21</v>
      </c>
      <c r="V78" s="4" cm="1">
        <f t="array" ref="V78">INDEX(Data!R$2:R$368,$A78)</f>
        <v>18</v>
      </c>
      <c r="W78" s="4" cm="1">
        <f t="array" ref="W78">INDEX(Data!S$2:S$368,$A78)</f>
        <v>118</v>
      </c>
      <c r="X78" s="4" cm="1">
        <f t="array" ref="X78">INDEX(Data!T$2:T$368,$A78)</f>
        <v>40</v>
      </c>
      <c r="Y78" s="4" cm="1">
        <f t="array" ref="Y78">INDEX(Data!U$2:U$368,$A78)</f>
        <v>20</v>
      </c>
      <c r="Z78" s="4" cm="1">
        <f t="array" ref="Z78">INDEX(Data!V$2:V$368,$A78)</f>
        <v>20</v>
      </c>
      <c r="AA78" s="4" cm="1">
        <f t="array" ref="AA78">INDEX(Data!W$2:W$368,$A78)</f>
        <v>20</v>
      </c>
      <c r="AB78" s="4" cm="1">
        <f t="array" ref="AB78">INDEX(Data!X$2:X$368,$A78)</f>
        <v>82</v>
      </c>
      <c r="AC78" s="4" cm="1">
        <f t="array" ref="AC78">INDEX(Data!Y$2:Y$368,$A78)</f>
        <v>34</v>
      </c>
      <c r="AD78" s="4" cm="1">
        <f t="array" ref="AD78">INDEX(Data!Z$2:Z$368,$A78)</f>
        <v>20</v>
      </c>
      <c r="AE78" s="4" cm="1">
        <f t="array" ref="AE78">INDEX(Data!AA$2:AA$368,$A78)</f>
        <v>13</v>
      </c>
      <c r="AF78" s="4" cm="1">
        <f t="array" ref="AF78">INDEX(Data!AB$2:AB$368,$A78)</f>
        <v>13</v>
      </c>
      <c r="AG78" s="4" cm="1">
        <f t="array" ref="AG78">INDEX(Data!AC$2:AC$368,$A78)</f>
        <v>20</v>
      </c>
      <c r="AH78" s="4" cm="1">
        <f t="array" ref="AH78">INDEX(Data!AD$2:AD$368,$A78)</f>
        <v>0</v>
      </c>
      <c r="AI78" s="4" cm="1">
        <f t="array" ref="AI78">INDEX(Data!AE$2:AE$368,$A78)</f>
        <v>34</v>
      </c>
      <c r="AJ78" s="4" cm="1">
        <f t="array" ref="AJ78">INDEX(Data!AF$2:AF$368,$A78)</f>
        <v>20</v>
      </c>
      <c r="AK78" s="4" cm="1">
        <f t="array" ref="AK78">INDEX(Data!AG$2:AG$368,$A78)</f>
        <v>13</v>
      </c>
      <c r="AL78" s="4" cm="1">
        <f t="array" ref="AL78">INDEX(Data!AH$2:AH$368,$A78)</f>
        <v>0</v>
      </c>
      <c r="AM78" s="4" cm="1">
        <f t="array" ref="AM78">INDEX(Data!AI$2:AI$368,$A78)</f>
        <v>27</v>
      </c>
      <c r="AN78" s="4" cm="1">
        <f t="array" ref="AN78">INDEX(Data!AJ$2:AJ$368,$A78)</f>
        <v>47</v>
      </c>
      <c r="AO78" s="4" cm="1">
        <f t="array" ref="AO78">INDEX(Data!AK$2:AK$368,$A78)</f>
        <v>27</v>
      </c>
      <c r="AP78" s="4" cm="1">
        <f t="array" ref="AP78">INDEX(Data!AL$2:AL$368,$A78)</f>
        <v>13</v>
      </c>
      <c r="AQ78" s="4" cm="1">
        <f t="array" ref="AQ78">INDEX(Data!AM$2:AM$368,$A78)</f>
        <v>6</v>
      </c>
      <c r="AR78" s="4" cm="1">
        <f t="array" ref="AR78">INDEX(Data!AN$2:AN$368,$A78)</f>
        <v>20</v>
      </c>
      <c r="AS78" s="4" cm="1">
        <f t="array" ref="AS78">INDEX(Data!AO$2:AO$368,$A78)</f>
        <v>20</v>
      </c>
      <c r="AT78" s="4" cm="1">
        <f t="array" ref="AT78">INDEX(Data!AP$2:AP$368,$A78)</f>
        <v>75</v>
      </c>
      <c r="AU78" s="4" cm="1">
        <f t="array" ref="AU78">INDEX(Data!AQ$2:AQ$368,$A78)</f>
        <v>6</v>
      </c>
      <c r="AV78" s="4" cm="1">
        <f t="array" ref="AV78">INDEX(Data!AR$2:AR$368,$A78)</f>
        <v>20</v>
      </c>
      <c r="AW78" s="4" cm="1">
        <f t="array" ref="AW78">INDEX(Data!AS$2:AS$368,$A78)</f>
        <v>27</v>
      </c>
      <c r="AX78" s="4" cm="1">
        <f t="array" ref="AX78">INDEX(Data!AT$2:AT$368,$A78)</f>
        <v>0</v>
      </c>
      <c r="AY78" s="4" cm="1">
        <f t="array" ref="AY78">INDEX(Data!AU$2:AU$368,$A78)</f>
        <v>40</v>
      </c>
      <c r="AZ78" s="4" cm="1">
        <f t="array" ref="AZ78">INDEX(Data!AV$2:AV$368,$A78)</f>
        <v>0</v>
      </c>
      <c r="BA78" s="4" cm="1">
        <f t="array" ref="BA78">INDEX(Data!AW$2:AW$368,$A78)</f>
        <v>6</v>
      </c>
      <c r="BB78" s="4" cm="1">
        <f t="array" ref="BB78">INDEX(Data!AX$2:AX$368,$A78)</f>
        <v>0</v>
      </c>
    </row>
    <row r="79" spans="1:54" x14ac:dyDescent="0.25">
      <c r="A79">
        <v>68</v>
      </c>
      <c r="B79" s="3">
        <v>45359</v>
      </c>
      <c r="C79" s="4">
        <v>2024</v>
      </c>
      <c r="D79" s="4" t="s">
        <v>6</v>
      </c>
      <c r="E79" s="4">
        <v>8</v>
      </c>
      <c r="F79" s="4" cm="1">
        <f t="array" ref="F79">INDEX(Data!B$2:B$368,$A79)</f>
        <v>633</v>
      </c>
      <c r="G79" s="4" cm="1">
        <f t="array" ref="G79">INDEX(Data!C$2:C$368,$A79)</f>
        <v>706</v>
      </c>
      <c r="H79" s="4" cm="1">
        <f t="array" ref="H79">INDEX(Data!D$2:D$368,$A79)</f>
        <v>278</v>
      </c>
      <c r="I79" s="4" cm="1">
        <f t="array" ref="I79">INDEX(Data!E$2:E$368,$A79)</f>
        <v>280</v>
      </c>
      <c r="J79" s="4" cm="1">
        <f t="array" ref="J79">INDEX(Data!F$2:F$368,$A79)</f>
        <v>75</v>
      </c>
      <c r="K79" s="4" cm="1">
        <f t="array" ref="K79">INDEX(Data!G$2:G$368,$A79)</f>
        <v>176</v>
      </c>
      <c r="L79" s="4" cm="1">
        <f t="array" ref="L79">INDEX(Data!H$2:H$368,$A79)</f>
        <v>418</v>
      </c>
      <c r="M79" s="4" cm="1">
        <f t="array" ref="M79">INDEX(Data!I$2:I$368,$A79)</f>
        <v>112</v>
      </c>
      <c r="N79" s="4" cm="1">
        <f t="array" ref="N79">INDEX(Data!J$2:J$368,$A79)</f>
        <v>164</v>
      </c>
      <c r="O79" s="4" cm="1">
        <f t="array" ref="O79">INDEX(Data!K$2:K$368,$A79)</f>
        <v>43</v>
      </c>
      <c r="P79" s="4" cm="1">
        <f t="array" ref="P79">INDEX(Data!L$2:L$368,$A79)</f>
        <v>51</v>
      </c>
      <c r="Q79" s="4" cm="1">
        <f t="array" ref="Q79">INDEX(Data!M$2:M$368,$A79)</f>
        <v>51</v>
      </c>
      <c r="R79" s="4" cm="1">
        <f t="array" ref="R79">INDEX(Data!N$2:N$368,$A79)</f>
        <v>39</v>
      </c>
      <c r="S79" s="4" cm="1">
        <f t="array" ref="S79">INDEX(Data!O$2:O$368,$A79)</f>
        <v>88</v>
      </c>
      <c r="T79" s="4" cm="1">
        <f t="array" ref="T79">INDEX(Data!P$2:P$368,$A79)</f>
        <v>76</v>
      </c>
      <c r="U79" s="4" cm="1">
        <f t="array" ref="U79">INDEX(Data!Q$2:Q$368,$A79)</f>
        <v>16</v>
      </c>
      <c r="V79" s="4" cm="1">
        <f t="array" ref="V79">INDEX(Data!R$2:R$368,$A79)</f>
        <v>12</v>
      </c>
      <c r="W79" s="4" cm="1">
        <f t="array" ref="W79">INDEX(Data!S$2:S$368,$A79)</f>
        <v>93</v>
      </c>
      <c r="X79" s="4" cm="1">
        <f t="array" ref="X79">INDEX(Data!T$2:T$368,$A79)</f>
        <v>49</v>
      </c>
      <c r="Y79" s="4" cm="1">
        <f t="array" ref="Y79">INDEX(Data!U$2:U$368,$A79)</f>
        <v>0</v>
      </c>
      <c r="Z79" s="4" cm="1">
        <f t="array" ref="Z79">INDEX(Data!V$2:V$368,$A79)</f>
        <v>35</v>
      </c>
      <c r="AA79" s="4" cm="1">
        <f t="array" ref="AA79">INDEX(Data!W$2:W$368,$A79)</f>
        <v>0</v>
      </c>
      <c r="AB79" s="4" cm="1">
        <f t="array" ref="AB79">INDEX(Data!X$2:X$368,$A79)</f>
        <v>49</v>
      </c>
      <c r="AC79" s="4" cm="1">
        <f t="array" ref="AC79">INDEX(Data!Y$2:Y$368,$A79)</f>
        <v>49</v>
      </c>
      <c r="AD79" s="4" cm="1">
        <f t="array" ref="AD79">INDEX(Data!Z$2:Z$368,$A79)</f>
        <v>0</v>
      </c>
      <c r="AE79" s="4" cm="1">
        <f t="array" ref="AE79">INDEX(Data!AA$2:AA$368,$A79)</f>
        <v>7</v>
      </c>
      <c r="AF79" s="4" cm="1">
        <f t="array" ref="AF79">INDEX(Data!AB$2:AB$368,$A79)</f>
        <v>42</v>
      </c>
      <c r="AG79" s="4" cm="1">
        <f t="array" ref="AG79">INDEX(Data!AC$2:AC$368,$A79)</f>
        <v>0</v>
      </c>
      <c r="AH79" s="4" cm="1">
        <f t="array" ref="AH79">INDEX(Data!AD$2:AD$368,$A79)</f>
        <v>0</v>
      </c>
      <c r="AI79" s="4" cm="1">
        <f t="array" ref="AI79">INDEX(Data!AE$2:AE$368,$A79)</f>
        <v>35</v>
      </c>
      <c r="AJ79" s="4" cm="1">
        <f t="array" ref="AJ79">INDEX(Data!AF$2:AF$368,$A79)</f>
        <v>7</v>
      </c>
      <c r="AK79" s="4" cm="1">
        <f t="array" ref="AK79">INDEX(Data!AG$2:AG$368,$A79)</f>
        <v>14</v>
      </c>
      <c r="AL79" s="4" cm="1">
        <f t="array" ref="AL79">INDEX(Data!AH$2:AH$368,$A79)</f>
        <v>14</v>
      </c>
      <c r="AM79" s="4" cm="1">
        <f t="array" ref="AM79">INDEX(Data!AI$2:AI$368,$A79)</f>
        <v>35</v>
      </c>
      <c r="AN79" s="4" cm="1">
        <f t="array" ref="AN79">INDEX(Data!AJ$2:AJ$368,$A79)</f>
        <v>21</v>
      </c>
      <c r="AO79" s="4" cm="1">
        <f t="array" ref="AO79">INDEX(Data!AK$2:AK$368,$A79)</f>
        <v>14</v>
      </c>
      <c r="AP79" s="4" cm="1">
        <f t="array" ref="AP79">INDEX(Data!AL$2:AL$368,$A79)</f>
        <v>21</v>
      </c>
      <c r="AQ79" s="4" cm="1">
        <f t="array" ref="AQ79">INDEX(Data!AM$2:AM$368,$A79)</f>
        <v>0</v>
      </c>
      <c r="AR79" s="4" cm="1">
        <f t="array" ref="AR79">INDEX(Data!AN$2:AN$368,$A79)</f>
        <v>0</v>
      </c>
      <c r="AS79" s="4" cm="1">
        <f t="array" ref="AS79">INDEX(Data!AO$2:AO$368,$A79)</f>
        <v>28</v>
      </c>
      <c r="AT79" s="4" cm="1">
        <f t="array" ref="AT79">INDEX(Data!AP$2:AP$368,$A79)</f>
        <v>77</v>
      </c>
      <c r="AU79" s="4" cm="1">
        <f t="array" ref="AU79">INDEX(Data!AQ$2:AQ$368,$A79)</f>
        <v>7</v>
      </c>
      <c r="AV79" s="4" cm="1">
        <f t="array" ref="AV79">INDEX(Data!AR$2:AR$368,$A79)</f>
        <v>49</v>
      </c>
      <c r="AW79" s="4" cm="1">
        <f t="array" ref="AW79">INDEX(Data!AS$2:AS$368,$A79)</f>
        <v>28</v>
      </c>
      <c r="AX79" s="4" cm="1">
        <f t="array" ref="AX79">INDEX(Data!AT$2:AT$368,$A79)</f>
        <v>0</v>
      </c>
      <c r="AY79" s="4" cm="1">
        <f t="array" ref="AY79">INDEX(Data!AU$2:AU$368,$A79)</f>
        <v>14</v>
      </c>
      <c r="AZ79" s="4" cm="1">
        <f t="array" ref="AZ79">INDEX(Data!AV$2:AV$368,$A79)</f>
        <v>0</v>
      </c>
      <c r="BA79" s="4" cm="1">
        <f t="array" ref="BA79">INDEX(Data!AW$2:AW$368,$A79)</f>
        <v>14</v>
      </c>
      <c r="BB79" s="4" cm="1">
        <f t="array" ref="BB79">INDEX(Data!AX$2:AX$368,$A79)</f>
        <v>97</v>
      </c>
    </row>
    <row r="80" spans="1:54" x14ac:dyDescent="0.25">
      <c r="A80">
        <v>69</v>
      </c>
      <c r="B80" s="3">
        <v>45360</v>
      </c>
      <c r="C80" s="4">
        <v>2024</v>
      </c>
      <c r="D80" s="4" t="s">
        <v>6</v>
      </c>
      <c r="E80" s="4">
        <v>9</v>
      </c>
      <c r="F80" s="4" cm="1">
        <f t="array" ref="F80">INDEX(Data!B$2:B$368,$A80)</f>
        <v>654</v>
      </c>
      <c r="G80" s="4" cm="1">
        <f t="array" ref="G80">INDEX(Data!C$2:C$368,$A80)</f>
        <v>744</v>
      </c>
      <c r="H80" s="4" cm="1">
        <f t="array" ref="H80">INDEX(Data!D$2:D$368,$A80)</f>
        <v>215</v>
      </c>
      <c r="I80" s="4" cm="1">
        <f t="array" ref="I80">INDEX(Data!E$2:E$368,$A80)</f>
        <v>335</v>
      </c>
      <c r="J80" s="4" cm="1">
        <f t="array" ref="J80">INDEX(Data!F$2:F$368,$A80)</f>
        <v>104</v>
      </c>
      <c r="K80" s="4" cm="1">
        <f t="array" ref="K80">INDEX(Data!G$2:G$368,$A80)</f>
        <v>148</v>
      </c>
      <c r="L80" s="4" cm="1">
        <f t="array" ref="L80">INDEX(Data!H$2:H$368,$A80)</f>
        <v>470</v>
      </c>
      <c r="M80" s="4" cm="1">
        <f t="array" ref="M80">INDEX(Data!I$2:I$368,$A80)</f>
        <v>126</v>
      </c>
      <c r="N80" s="4" cm="1">
        <f t="array" ref="N80">INDEX(Data!J$2:J$368,$A80)</f>
        <v>141</v>
      </c>
      <c r="O80" s="4" cm="1">
        <f t="array" ref="O80">INDEX(Data!K$2:K$368,$A80)</f>
        <v>56</v>
      </c>
      <c r="P80" s="4" cm="1">
        <f t="array" ref="P80">INDEX(Data!L$2:L$368,$A80)</f>
        <v>60</v>
      </c>
      <c r="Q80" s="4" cm="1">
        <f t="array" ref="Q80">INDEX(Data!M$2:M$368,$A80)</f>
        <v>48</v>
      </c>
      <c r="R80" s="4" cm="1">
        <f t="array" ref="R80">INDEX(Data!N$2:N$368,$A80)</f>
        <v>32</v>
      </c>
      <c r="S80" s="4" cm="1">
        <f t="array" ref="S80">INDEX(Data!O$2:O$368,$A80)</f>
        <v>124</v>
      </c>
      <c r="T80" s="4" cm="1">
        <f t="array" ref="T80">INDEX(Data!P$2:P$368,$A80)</f>
        <v>37</v>
      </c>
      <c r="U80" s="4" cm="1">
        <f t="array" ref="U80">INDEX(Data!Q$2:Q$368,$A80)</f>
        <v>34</v>
      </c>
      <c r="V80" s="4" cm="1">
        <f t="array" ref="V80">INDEX(Data!R$2:R$368,$A80)</f>
        <v>22</v>
      </c>
      <c r="W80" s="4" cm="1">
        <f t="array" ref="W80">INDEX(Data!S$2:S$368,$A80)</f>
        <v>100</v>
      </c>
      <c r="X80" s="4" cm="1">
        <f t="array" ref="X80">INDEX(Data!T$2:T$368,$A80)</f>
        <v>89</v>
      </c>
      <c r="Y80" s="4" cm="1">
        <f t="array" ref="Y80">INDEX(Data!U$2:U$368,$A80)</f>
        <v>22</v>
      </c>
      <c r="Z80" s="4" cm="1">
        <f t="array" ref="Z80">INDEX(Data!V$2:V$368,$A80)</f>
        <v>22</v>
      </c>
      <c r="AA80" s="4" cm="1">
        <f t="array" ref="AA80">INDEX(Data!W$2:W$368,$A80)</f>
        <v>0</v>
      </c>
      <c r="AB80" s="4" cm="1">
        <f t="array" ref="AB80">INDEX(Data!X$2:X$368,$A80)</f>
        <v>63</v>
      </c>
      <c r="AC80" s="4" cm="1">
        <f t="array" ref="AC80">INDEX(Data!Y$2:Y$368,$A80)</f>
        <v>59</v>
      </c>
      <c r="AD80" s="4" cm="1">
        <f t="array" ref="AD80">INDEX(Data!Z$2:Z$368,$A80)</f>
        <v>22</v>
      </c>
      <c r="AE80" s="4" cm="1">
        <f t="array" ref="AE80">INDEX(Data!AA$2:AA$368,$A80)</f>
        <v>7</v>
      </c>
      <c r="AF80" s="4" cm="1">
        <f t="array" ref="AF80">INDEX(Data!AB$2:AB$368,$A80)</f>
        <v>14</v>
      </c>
      <c r="AG80" s="4" cm="1">
        <f t="array" ref="AG80">INDEX(Data!AC$2:AC$368,$A80)</f>
        <v>22</v>
      </c>
      <c r="AH80" s="4" cm="1">
        <f t="array" ref="AH80">INDEX(Data!AD$2:AD$368,$A80)</f>
        <v>0</v>
      </c>
      <c r="AI80" s="4" cm="1">
        <f t="array" ref="AI80">INDEX(Data!AE$2:AE$368,$A80)</f>
        <v>29</v>
      </c>
      <c r="AJ80" s="4" cm="1">
        <f t="array" ref="AJ80">INDEX(Data!AF$2:AF$368,$A80)</f>
        <v>7</v>
      </c>
      <c r="AK80" s="4" cm="1">
        <f t="array" ref="AK80">INDEX(Data!AG$2:AG$368,$A80)</f>
        <v>22</v>
      </c>
      <c r="AL80" s="4" cm="1">
        <f t="array" ref="AL80">INDEX(Data!AH$2:AH$368,$A80)</f>
        <v>14</v>
      </c>
      <c r="AM80" s="4" cm="1">
        <f t="array" ref="AM80">INDEX(Data!AI$2:AI$368,$A80)</f>
        <v>52</v>
      </c>
      <c r="AN80" s="4" cm="1">
        <f t="array" ref="AN80">INDEX(Data!AJ$2:AJ$368,$A80)</f>
        <v>22</v>
      </c>
      <c r="AO80" s="4" cm="1">
        <f t="array" ref="AO80">INDEX(Data!AK$2:AK$368,$A80)</f>
        <v>22</v>
      </c>
      <c r="AP80" s="4" cm="1">
        <f t="array" ref="AP80">INDEX(Data!AL$2:AL$368,$A80)</f>
        <v>0</v>
      </c>
      <c r="AQ80" s="4" cm="1">
        <f t="array" ref="AQ80">INDEX(Data!AM$2:AM$368,$A80)</f>
        <v>0</v>
      </c>
      <c r="AR80" s="4" cm="1">
        <f t="array" ref="AR80">INDEX(Data!AN$2:AN$368,$A80)</f>
        <v>7</v>
      </c>
      <c r="AS80" s="4" cm="1">
        <f t="array" ref="AS80">INDEX(Data!AO$2:AO$368,$A80)</f>
        <v>22</v>
      </c>
      <c r="AT80" s="4" cm="1">
        <f t="array" ref="AT80">INDEX(Data!AP$2:AP$368,$A80)</f>
        <v>81</v>
      </c>
      <c r="AU80" s="4" cm="1">
        <f t="array" ref="AU80">INDEX(Data!AQ$2:AQ$368,$A80)</f>
        <v>7</v>
      </c>
      <c r="AV80" s="4" cm="1">
        <f t="array" ref="AV80">INDEX(Data!AR$2:AR$368,$A80)</f>
        <v>52</v>
      </c>
      <c r="AW80" s="4" cm="1">
        <f t="array" ref="AW80">INDEX(Data!AS$2:AS$368,$A80)</f>
        <v>22</v>
      </c>
      <c r="AX80" s="4" cm="1">
        <f t="array" ref="AX80">INDEX(Data!AT$2:AT$368,$A80)</f>
        <v>7</v>
      </c>
      <c r="AY80" s="4" cm="1">
        <f t="array" ref="AY80">INDEX(Data!AU$2:AU$368,$A80)</f>
        <v>44</v>
      </c>
      <c r="AZ80" s="4" cm="1">
        <f t="array" ref="AZ80">INDEX(Data!AV$2:AV$368,$A80)</f>
        <v>7</v>
      </c>
      <c r="BA80" s="4" cm="1">
        <f t="array" ref="BA80">INDEX(Data!AW$2:AW$368,$A80)</f>
        <v>7</v>
      </c>
      <c r="BB80" s="4" cm="1">
        <f t="array" ref="BB80">INDEX(Data!AX$2:AX$368,$A80)</f>
        <v>0</v>
      </c>
    </row>
    <row r="81" spans="1:54" x14ac:dyDescent="0.25">
      <c r="A81">
        <v>70</v>
      </c>
      <c r="B81" s="3">
        <v>45361</v>
      </c>
      <c r="C81" s="4">
        <v>2024</v>
      </c>
      <c r="D81" s="4" t="s">
        <v>6</v>
      </c>
      <c r="E81" s="4">
        <v>10</v>
      </c>
      <c r="F81" s="4" cm="1">
        <f t="array" ref="F81">INDEX(Data!B$2:B$368,$A81)</f>
        <v>676</v>
      </c>
      <c r="G81" s="4" cm="1">
        <f t="array" ref="G81">INDEX(Data!C$2:C$368,$A81)</f>
        <v>778</v>
      </c>
      <c r="H81" s="4" cm="1">
        <f t="array" ref="H81">INDEX(Data!D$2:D$368,$A81)</f>
        <v>148</v>
      </c>
      <c r="I81" s="4" cm="1">
        <f t="array" ref="I81">INDEX(Data!E$2:E$368,$A81)</f>
        <v>481</v>
      </c>
      <c r="J81" s="4" cm="1">
        <f t="array" ref="J81">INDEX(Data!F$2:F$368,$A81)</f>
        <v>47</v>
      </c>
      <c r="K81" s="4" cm="1">
        <f t="array" ref="K81">INDEX(Data!G$2:G$368,$A81)</f>
        <v>186</v>
      </c>
      <c r="L81" s="4" cm="1">
        <f t="array" ref="L81">INDEX(Data!H$2:H$368,$A81)</f>
        <v>530</v>
      </c>
      <c r="M81" s="4" cm="1">
        <f t="array" ref="M81">INDEX(Data!I$2:I$368,$A81)</f>
        <v>62</v>
      </c>
      <c r="N81" s="4" cm="1">
        <f t="array" ref="N81">INDEX(Data!J$2:J$368,$A81)</f>
        <v>150</v>
      </c>
      <c r="O81" s="4" cm="1">
        <f t="array" ref="O81">INDEX(Data!K$2:K$368,$A81)</f>
        <v>50</v>
      </c>
      <c r="P81" s="4" cm="1">
        <f t="array" ref="P81">INDEX(Data!L$2:L$368,$A81)</f>
        <v>37</v>
      </c>
      <c r="Q81" s="4" cm="1">
        <f t="array" ref="Q81">INDEX(Data!M$2:M$368,$A81)</f>
        <v>58</v>
      </c>
      <c r="R81" s="4" cm="1">
        <f t="array" ref="R81">INDEX(Data!N$2:N$368,$A81)</f>
        <v>12</v>
      </c>
      <c r="S81" s="4" cm="1">
        <f t="array" ref="S81">INDEX(Data!O$2:O$368,$A81)</f>
        <v>123</v>
      </c>
      <c r="T81" s="4" cm="1">
        <f t="array" ref="T81">INDEX(Data!P$2:P$368,$A81)</f>
        <v>33</v>
      </c>
      <c r="U81" s="4" cm="1">
        <f t="array" ref="U81">INDEX(Data!Q$2:Q$368,$A81)</f>
        <v>38</v>
      </c>
      <c r="V81" s="4" cm="1">
        <f t="array" ref="V81">INDEX(Data!R$2:R$368,$A81)</f>
        <v>15</v>
      </c>
      <c r="W81" s="4" cm="1">
        <f t="array" ref="W81">INDEX(Data!S$2:S$368,$A81)</f>
        <v>160</v>
      </c>
      <c r="X81" s="4" cm="1">
        <f t="array" ref="X81">INDEX(Data!T$2:T$368,$A81)</f>
        <v>77</v>
      </c>
      <c r="Y81" s="4" cm="1">
        <f t="array" ref="Y81">INDEX(Data!U$2:U$368,$A81)</f>
        <v>15</v>
      </c>
      <c r="Z81" s="4" cm="1">
        <f t="array" ref="Z81">INDEX(Data!V$2:V$368,$A81)</f>
        <v>38</v>
      </c>
      <c r="AA81" s="4" cm="1">
        <f t="array" ref="AA81">INDEX(Data!W$2:W$368,$A81)</f>
        <v>7</v>
      </c>
      <c r="AB81" s="4" cm="1">
        <f t="array" ref="AB81">INDEX(Data!X$2:X$368,$A81)</f>
        <v>92</v>
      </c>
      <c r="AC81" s="4" cm="1">
        <f t="array" ref="AC81">INDEX(Data!Y$2:Y$368,$A81)</f>
        <v>54</v>
      </c>
      <c r="AD81" s="4" cm="1">
        <f t="array" ref="AD81">INDEX(Data!Z$2:Z$368,$A81)</f>
        <v>7</v>
      </c>
      <c r="AE81" s="4" cm="1">
        <f t="array" ref="AE81">INDEX(Data!AA$2:AA$368,$A81)</f>
        <v>0</v>
      </c>
      <c r="AF81" s="4" cm="1">
        <f t="array" ref="AF81">INDEX(Data!AB$2:AB$368,$A81)</f>
        <v>15</v>
      </c>
      <c r="AG81" s="4" cm="1">
        <f t="array" ref="AG81">INDEX(Data!AC$2:AC$368,$A81)</f>
        <v>15</v>
      </c>
      <c r="AH81" s="4" cm="1">
        <f t="array" ref="AH81">INDEX(Data!AD$2:AD$368,$A81)</f>
        <v>7</v>
      </c>
      <c r="AI81" s="4" cm="1">
        <f t="array" ref="AI81">INDEX(Data!AE$2:AE$368,$A81)</f>
        <v>23</v>
      </c>
      <c r="AJ81" s="4" cm="1">
        <f t="array" ref="AJ81">INDEX(Data!AF$2:AF$368,$A81)</f>
        <v>0</v>
      </c>
      <c r="AK81" s="4" cm="1">
        <f t="array" ref="AK81">INDEX(Data!AG$2:AG$368,$A81)</f>
        <v>7</v>
      </c>
      <c r="AL81" s="4" cm="1">
        <f t="array" ref="AL81">INDEX(Data!AH$2:AH$368,$A81)</f>
        <v>7</v>
      </c>
      <c r="AM81" s="4" cm="1">
        <f t="array" ref="AM81">INDEX(Data!AI$2:AI$368,$A81)</f>
        <v>31</v>
      </c>
      <c r="AN81" s="4" cm="1">
        <f t="array" ref="AN81">INDEX(Data!AJ$2:AJ$368,$A81)</f>
        <v>46</v>
      </c>
      <c r="AO81" s="4" cm="1">
        <f t="array" ref="AO81">INDEX(Data!AK$2:AK$368,$A81)</f>
        <v>15</v>
      </c>
      <c r="AP81" s="4" cm="1">
        <f t="array" ref="AP81">INDEX(Data!AL$2:AL$368,$A81)</f>
        <v>7</v>
      </c>
      <c r="AQ81" s="4" cm="1">
        <f t="array" ref="AQ81">INDEX(Data!AM$2:AM$368,$A81)</f>
        <v>0</v>
      </c>
      <c r="AR81" s="4" cm="1">
        <f t="array" ref="AR81">INDEX(Data!AN$2:AN$368,$A81)</f>
        <v>0</v>
      </c>
      <c r="AS81" s="4" cm="1">
        <f t="array" ref="AS81">INDEX(Data!AO$2:AO$368,$A81)</f>
        <v>31</v>
      </c>
      <c r="AT81" s="4" cm="1">
        <f t="array" ref="AT81">INDEX(Data!AP$2:AP$368,$A81)</f>
        <v>77</v>
      </c>
      <c r="AU81" s="4" cm="1">
        <f t="array" ref="AU81">INDEX(Data!AQ$2:AQ$368,$A81)</f>
        <v>7</v>
      </c>
      <c r="AV81" s="4" cm="1">
        <f t="array" ref="AV81">INDEX(Data!AR$2:AR$368,$A81)</f>
        <v>70</v>
      </c>
      <c r="AW81" s="4" cm="1">
        <f t="array" ref="AW81">INDEX(Data!AS$2:AS$368,$A81)</f>
        <v>31</v>
      </c>
      <c r="AX81" s="4" cm="1">
        <f t="array" ref="AX81">INDEX(Data!AT$2:AT$368,$A81)</f>
        <v>7</v>
      </c>
      <c r="AY81" s="4" cm="1">
        <f t="array" ref="AY81">INDEX(Data!AU$2:AU$368,$A81)</f>
        <v>54</v>
      </c>
      <c r="AZ81" s="4" cm="1">
        <f t="array" ref="AZ81">INDEX(Data!AV$2:AV$368,$A81)</f>
        <v>23</v>
      </c>
      <c r="BA81" s="4" cm="1">
        <f t="array" ref="BA81">INDEX(Data!AW$2:AW$368,$A81)</f>
        <v>15</v>
      </c>
      <c r="BB81" s="4" cm="1">
        <f t="array" ref="BB81">INDEX(Data!AX$2:AX$368,$A81)</f>
        <v>0</v>
      </c>
    </row>
    <row r="82" spans="1:54" x14ac:dyDescent="0.25">
      <c r="A82">
        <v>71</v>
      </c>
      <c r="B82" s="3">
        <v>45362</v>
      </c>
      <c r="C82" s="4">
        <v>2024</v>
      </c>
      <c r="D82" s="4" t="s">
        <v>6</v>
      </c>
      <c r="E82" s="4">
        <v>11</v>
      </c>
      <c r="F82" s="4" cm="1">
        <f t="array" ref="F82">INDEX(Data!B$2:B$368,$A82)</f>
        <v>703</v>
      </c>
      <c r="G82" s="4" cm="1">
        <f t="array" ref="G82">INDEX(Data!C$2:C$368,$A82)</f>
        <v>792</v>
      </c>
      <c r="H82" s="4" cm="1">
        <f t="array" ref="H82">INDEX(Data!D$2:D$368,$A82)</f>
        <v>182</v>
      </c>
      <c r="I82" s="4" cm="1">
        <f t="array" ref="I82">INDEX(Data!E$2:E$368,$A82)</f>
        <v>381</v>
      </c>
      <c r="J82" s="4" cm="1">
        <f t="array" ref="J82">INDEX(Data!F$2:F$368,$A82)</f>
        <v>140</v>
      </c>
      <c r="K82" s="4" cm="1">
        <f t="array" ref="K82">INDEX(Data!G$2:G$368,$A82)</f>
        <v>356</v>
      </c>
      <c r="L82" s="4" cm="1">
        <f t="array" ref="L82">INDEX(Data!H$2:H$368,$A82)</f>
        <v>302</v>
      </c>
      <c r="M82" s="4" cm="1">
        <f t="array" ref="M82">INDEX(Data!I$2:I$368,$A82)</f>
        <v>134</v>
      </c>
      <c r="N82" s="4" cm="1">
        <f t="array" ref="N82">INDEX(Data!J$2:J$368,$A82)</f>
        <v>196</v>
      </c>
      <c r="O82" s="4" cm="1">
        <f t="array" ref="O82">INDEX(Data!K$2:K$368,$A82)</f>
        <v>56</v>
      </c>
      <c r="P82" s="4" cm="1">
        <f t="array" ref="P82">INDEX(Data!L$2:L$368,$A82)</f>
        <v>56</v>
      </c>
      <c r="Q82" s="4" cm="1">
        <f t="array" ref="Q82">INDEX(Data!M$2:M$368,$A82)</f>
        <v>61</v>
      </c>
      <c r="R82" s="4" cm="1">
        <f t="array" ref="R82">INDEX(Data!N$2:N$368,$A82)</f>
        <v>30</v>
      </c>
      <c r="S82" s="4" cm="1">
        <f t="array" ref="S82">INDEX(Data!O$2:O$368,$A82)</f>
        <v>98</v>
      </c>
      <c r="T82" s="4" cm="1">
        <f t="array" ref="T82">INDEX(Data!P$2:P$368,$A82)</f>
        <v>34</v>
      </c>
      <c r="U82" s="4" cm="1">
        <f t="array" ref="U82">INDEX(Data!Q$2:Q$368,$A82)</f>
        <v>29</v>
      </c>
      <c r="V82" s="4" cm="1">
        <f t="array" ref="V82">INDEX(Data!R$2:R$368,$A82)</f>
        <v>16</v>
      </c>
      <c r="W82" s="4" cm="1">
        <f t="array" ref="W82">INDEX(Data!S$2:S$368,$A82)</f>
        <v>127</v>
      </c>
      <c r="X82" s="4" cm="1">
        <f t="array" ref="X82">INDEX(Data!T$2:T$368,$A82)</f>
        <v>47</v>
      </c>
      <c r="Y82" s="4" cm="1">
        <f t="array" ref="Y82">INDEX(Data!U$2:U$368,$A82)</f>
        <v>7</v>
      </c>
      <c r="Z82" s="4" cm="1">
        <f t="array" ref="Z82">INDEX(Data!V$2:V$368,$A82)</f>
        <v>47</v>
      </c>
      <c r="AA82" s="4" cm="1">
        <f t="array" ref="AA82">INDEX(Data!W$2:W$368,$A82)</f>
        <v>15</v>
      </c>
      <c r="AB82" s="4" cm="1">
        <f t="array" ref="AB82">INDEX(Data!X$2:X$368,$A82)</f>
        <v>87</v>
      </c>
      <c r="AC82" s="4" cm="1">
        <f t="array" ref="AC82">INDEX(Data!Y$2:Y$368,$A82)</f>
        <v>47</v>
      </c>
      <c r="AD82" s="4" cm="1">
        <f t="array" ref="AD82">INDEX(Data!Z$2:Z$368,$A82)</f>
        <v>7</v>
      </c>
      <c r="AE82" s="4" cm="1">
        <f t="array" ref="AE82">INDEX(Data!AA$2:AA$368,$A82)</f>
        <v>7</v>
      </c>
      <c r="AF82" s="4" cm="1">
        <f t="array" ref="AF82">INDEX(Data!AB$2:AB$368,$A82)</f>
        <v>47</v>
      </c>
      <c r="AG82" s="4" cm="1">
        <f t="array" ref="AG82">INDEX(Data!AC$2:AC$368,$A82)</f>
        <v>23</v>
      </c>
      <c r="AH82" s="4" cm="1">
        <f t="array" ref="AH82">INDEX(Data!AD$2:AD$368,$A82)</f>
        <v>7</v>
      </c>
      <c r="AI82" s="4" cm="1">
        <f t="array" ref="AI82">INDEX(Data!AE$2:AE$368,$A82)</f>
        <v>15</v>
      </c>
      <c r="AJ82" s="4" cm="1">
        <f t="array" ref="AJ82">INDEX(Data!AF$2:AF$368,$A82)</f>
        <v>23</v>
      </c>
      <c r="AK82" s="4" cm="1">
        <f t="array" ref="AK82">INDEX(Data!AG$2:AG$368,$A82)</f>
        <v>15</v>
      </c>
      <c r="AL82" s="4" cm="1">
        <f t="array" ref="AL82">INDEX(Data!AH$2:AH$368,$A82)</f>
        <v>23</v>
      </c>
      <c r="AM82" s="4" cm="1">
        <f t="array" ref="AM82">INDEX(Data!AI$2:AI$368,$A82)</f>
        <v>79</v>
      </c>
      <c r="AN82" s="4" cm="1">
        <f t="array" ref="AN82">INDEX(Data!AJ$2:AJ$368,$A82)</f>
        <v>15</v>
      </c>
      <c r="AO82" s="4" cm="1">
        <f t="array" ref="AO82">INDEX(Data!AK$2:AK$368,$A82)</f>
        <v>15</v>
      </c>
      <c r="AP82" s="4" cm="1">
        <f t="array" ref="AP82">INDEX(Data!AL$2:AL$368,$A82)</f>
        <v>23</v>
      </c>
      <c r="AQ82" s="4" cm="1">
        <f t="array" ref="AQ82">INDEX(Data!AM$2:AM$368,$A82)</f>
        <v>0</v>
      </c>
      <c r="AR82" s="4" cm="1">
        <f t="array" ref="AR82">INDEX(Data!AN$2:AN$368,$A82)</f>
        <v>7</v>
      </c>
      <c r="AS82" s="4" cm="1">
        <f t="array" ref="AS82">INDEX(Data!AO$2:AO$368,$A82)</f>
        <v>7</v>
      </c>
      <c r="AT82" s="4" cm="1">
        <f t="array" ref="AT82">INDEX(Data!AP$2:AP$368,$A82)</f>
        <v>87</v>
      </c>
      <c r="AU82" s="4" cm="1">
        <f t="array" ref="AU82">INDEX(Data!AQ$2:AQ$368,$A82)</f>
        <v>15</v>
      </c>
      <c r="AV82" s="4" cm="1">
        <f t="array" ref="AV82">INDEX(Data!AR$2:AR$368,$A82)</f>
        <v>55</v>
      </c>
      <c r="AW82" s="4" cm="1">
        <f t="array" ref="AW82">INDEX(Data!AS$2:AS$368,$A82)</f>
        <v>23</v>
      </c>
      <c r="AX82" s="4" cm="1">
        <f t="array" ref="AX82">INDEX(Data!AT$2:AT$368,$A82)</f>
        <v>0</v>
      </c>
      <c r="AY82" s="4" cm="1">
        <f t="array" ref="AY82">INDEX(Data!AU$2:AU$368,$A82)</f>
        <v>15</v>
      </c>
      <c r="AZ82" s="4" cm="1">
        <f t="array" ref="AZ82">INDEX(Data!AV$2:AV$368,$A82)</f>
        <v>23</v>
      </c>
      <c r="BA82" s="4" cm="1">
        <f t="array" ref="BA82">INDEX(Data!AW$2:AW$368,$A82)</f>
        <v>7</v>
      </c>
      <c r="BB82" s="4" cm="1">
        <f t="array" ref="BB82">INDEX(Data!AX$2:AX$368,$A82)</f>
        <v>4</v>
      </c>
    </row>
    <row r="83" spans="1:54" x14ac:dyDescent="0.25">
      <c r="A83">
        <v>72</v>
      </c>
      <c r="B83" s="3">
        <v>45363</v>
      </c>
      <c r="C83" s="4">
        <v>2024</v>
      </c>
      <c r="D83" s="4" t="s">
        <v>6</v>
      </c>
      <c r="E83" s="4">
        <v>12</v>
      </c>
      <c r="F83" s="4" cm="1">
        <f t="array" ref="F83">INDEX(Data!B$2:B$368,$A83)</f>
        <v>730</v>
      </c>
      <c r="G83" s="4" cm="1">
        <f t="array" ref="G83">INDEX(Data!C$2:C$368,$A83)</f>
        <v>796</v>
      </c>
      <c r="H83" s="4" cm="1">
        <f t="array" ref="H83">INDEX(Data!D$2:D$368,$A83)</f>
        <v>379</v>
      </c>
      <c r="I83" s="4" cm="1">
        <f t="array" ref="I83">INDEX(Data!E$2:E$368,$A83)</f>
        <v>242</v>
      </c>
      <c r="J83" s="4" cm="1">
        <f t="array" ref="J83">INDEX(Data!F$2:F$368,$A83)</f>
        <v>109</v>
      </c>
      <c r="K83" s="4" cm="1">
        <f t="array" ref="K83">INDEX(Data!G$2:G$368,$A83)</f>
        <v>286</v>
      </c>
      <c r="L83" s="4" cm="1">
        <f t="array" ref="L83">INDEX(Data!H$2:H$368,$A83)</f>
        <v>439</v>
      </c>
      <c r="M83" s="4" cm="1">
        <f t="array" ref="M83">INDEX(Data!I$2:I$368,$A83)</f>
        <v>71</v>
      </c>
      <c r="N83" s="4" cm="1">
        <f t="array" ref="N83">INDEX(Data!J$2:J$368,$A83)</f>
        <v>190</v>
      </c>
      <c r="O83" s="4" cm="1">
        <f t="array" ref="O83">INDEX(Data!K$2:K$368,$A83)</f>
        <v>135</v>
      </c>
      <c r="P83" s="4" cm="1">
        <f t="array" ref="P83">INDEX(Data!L$2:L$368,$A83)</f>
        <v>45</v>
      </c>
      <c r="Q83" s="4" cm="1">
        <f t="array" ref="Q83">INDEX(Data!M$2:M$368,$A83)</f>
        <v>31</v>
      </c>
      <c r="R83" s="4" cm="1">
        <f t="array" ref="R83">INDEX(Data!N$2:N$368,$A83)</f>
        <v>9</v>
      </c>
      <c r="S83" s="4" cm="1">
        <f t="array" ref="S83">INDEX(Data!O$2:O$368,$A83)</f>
        <v>97</v>
      </c>
      <c r="T83" s="4" cm="1">
        <f t="array" ref="T83">INDEX(Data!P$2:P$368,$A83)</f>
        <v>19</v>
      </c>
      <c r="U83" s="4" cm="1">
        <f t="array" ref="U83">INDEX(Data!Q$2:Q$368,$A83)</f>
        <v>36</v>
      </c>
      <c r="V83" s="4" cm="1">
        <f t="array" ref="V83">INDEX(Data!R$2:R$368,$A83)</f>
        <v>22</v>
      </c>
      <c r="W83" s="4" cm="1">
        <f t="array" ref="W83">INDEX(Data!S$2:S$368,$A83)</f>
        <v>146</v>
      </c>
      <c r="X83" s="4" cm="1">
        <f t="array" ref="X83">INDEX(Data!T$2:T$368,$A83)</f>
        <v>111</v>
      </c>
      <c r="Y83" s="4" cm="1">
        <f t="array" ref="Y83">INDEX(Data!U$2:U$368,$A83)</f>
        <v>23</v>
      </c>
      <c r="Z83" s="4" cm="1">
        <f t="array" ref="Z83">INDEX(Data!V$2:V$368,$A83)</f>
        <v>23</v>
      </c>
      <c r="AA83" s="4" cm="1">
        <f t="array" ref="AA83">INDEX(Data!W$2:W$368,$A83)</f>
        <v>15</v>
      </c>
      <c r="AB83" s="4" cm="1">
        <f t="array" ref="AB83">INDEX(Data!X$2:X$368,$A83)</f>
        <v>108</v>
      </c>
      <c r="AC83" s="4" cm="1">
        <f t="array" ref="AC83">INDEX(Data!Y$2:Y$368,$A83)</f>
        <v>39</v>
      </c>
      <c r="AD83" s="4" cm="1">
        <f t="array" ref="AD83">INDEX(Data!Z$2:Z$368,$A83)</f>
        <v>23</v>
      </c>
      <c r="AE83" s="4" cm="1">
        <f t="array" ref="AE83">INDEX(Data!AA$2:AA$368,$A83)</f>
        <v>15</v>
      </c>
      <c r="AF83" s="4" cm="1">
        <f t="array" ref="AF83">INDEX(Data!AB$2:AB$368,$A83)</f>
        <v>31</v>
      </c>
      <c r="AG83" s="4" cm="1">
        <f t="array" ref="AG83">INDEX(Data!AC$2:AC$368,$A83)</f>
        <v>0</v>
      </c>
      <c r="AH83" s="4" cm="1">
        <f t="array" ref="AH83">INDEX(Data!AD$2:AD$368,$A83)</f>
        <v>0</v>
      </c>
      <c r="AI83" s="4" cm="1">
        <f t="array" ref="AI83">INDEX(Data!AE$2:AE$368,$A83)</f>
        <v>7</v>
      </c>
      <c r="AJ83" s="4" cm="1">
        <f t="array" ref="AJ83">INDEX(Data!AF$2:AF$368,$A83)</f>
        <v>0</v>
      </c>
      <c r="AK83" s="4" cm="1">
        <f t="array" ref="AK83">INDEX(Data!AG$2:AG$368,$A83)</f>
        <v>15</v>
      </c>
      <c r="AL83" s="4" cm="1">
        <f t="array" ref="AL83">INDEX(Data!AH$2:AH$368,$A83)</f>
        <v>7</v>
      </c>
      <c r="AM83" s="4" cm="1">
        <f t="array" ref="AM83">INDEX(Data!AI$2:AI$368,$A83)</f>
        <v>63</v>
      </c>
      <c r="AN83" s="4" cm="1">
        <f t="array" ref="AN83">INDEX(Data!AJ$2:AJ$368,$A83)</f>
        <v>31</v>
      </c>
      <c r="AO83" s="4" cm="1">
        <f t="array" ref="AO83">INDEX(Data!AK$2:AK$368,$A83)</f>
        <v>7</v>
      </c>
      <c r="AP83" s="4" cm="1">
        <f t="array" ref="AP83">INDEX(Data!AL$2:AL$368,$A83)</f>
        <v>23</v>
      </c>
      <c r="AQ83" s="4" cm="1">
        <f t="array" ref="AQ83">INDEX(Data!AM$2:AM$368,$A83)</f>
        <v>0</v>
      </c>
      <c r="AR83" s="4" cm="1">
        <f t="array" ref="AR83">INDEX(Data!AN$2:AN$368,$A83)</f>
        <v>0</v>
      </c>
      <c r="AS83" s="4" cm="1">
        <f t="array" ref="AS83">INDEX(Data!AO$2:AO$368,$A83)</f>
        <v>7</v>
      </c>
      <c r="AT83" s="4" cm="1">
        <f t="array" ref="AT83">INDEX(Data!AP$2:AP$368,$A83)</f>
        <v>79</v>
      </c>
      <c r="AU83" s="4" cm="1">
        <f t="array" ref="AU83">INDEX(Data!AQ$2:AQ$368,$A83)</f>
        <v>23</v>
      </c>
      <c r="AV83" s="4" cm="1">
        <f t="array" ref="AV83">INDEX(Data!AR$2:AR$368,$A83)</f>
        <v>31</v>
      </c>
      <c r="AW83" s="4" cm="1">
        <f t="array" ref="AW83">INDEX(Data!AS$2:AS$368,$A83)</f>
        <v>39</v>
      </c>
      <c r="AX83" s="4" cm="1">
        <f t="array" ref="AX83">INDEX(Data!AT$2:AT$368,$A83)</f>
        <v>7</v>
      </c>
      <c r="AY83" s="4" cm="1">
        <f t="array" ref="AY83">INDEX(Data!AU$2:AU$368,$A83)</f>
        <v>47</v>
      </c>
      <c r="AZ83" s="4" cm="1">
        <f t="array" ref="AZ83">INDEX(Data!AV$2:AV$368,$A83)</f>
        <v>15</v>
      </c>
      <c r="BA83" s="4" cm="1">
        <f t="array" ref="BA83">INDEX(Data!AW$2:AW$368,$A83)</f>
        <v>7</v>
      </c>
      <c r="BB83" s="4" cm="1">
        <f t="array" ref="BB83">INDEX(Data!AX$2:AX$368,$A83)</f>
        <v>0</v>
      </c>
    </row>
    <row r="84" spans="1:54" x14ac:dyDescent="0.25">
      <c r="A84">
        <v>73</v>
      </c>
      <c r="B84" s="3">
        <v>45364</v>
      </c>
      <c r="C84" s="4">
        <v>2024</v>
      </c>
      <c r="D84" s="4" t="s">
        <v>6</v>
      </c>
      <c r="E84" s="4">
        <v>13</v>
      </c>
      <c r="F84" s="4" cm="1">
        <f t="array" ref="F84">INDEX(Data!B$2:B$368,$A84)</f>
        <v>754</v>
      </c>
      <c r="G84" s="4" cm="1">
        <f t="array" ref="G84">INDEX(Data!C$2:C$368,$A84)</f>
        <v>788</v>
      </c>
      <c r="H84" s="4" cm="1">
        <f t="array" ref="H84">INDEX(Data!D$2:D$368,$A84)</f>
        <v>256</v>
      </c>
      <c r="I84" s="4" cm="1">
        <f t="array" ref="I84">INDEX(Data!E$2:E$368,$A84)</f>
        <v>363</v>
      </c>
      <c r="J84" s="4" cm="1">
        <f t="array" ref="J84">INDEX(Data!F$2:F$368,$A84)</f>
        <v>135</v>
      </c>
      <c r="K84" s="4" cm="1">
        <f t="array" ref="K84">INDEX(Data!G$2:G$368,$A84)</f>
        <v>370</v>
      </c>
      <c r="L84" s="4" cm="1">
        <f t="array" ref="L84">INDEX(Data!H$2:H$368,$A84)</f>
        <v>269</v>
      </c>
      <c r="M84" s="4" cm="1">
        <f t="array" ref="M84">INDEX(Data!I$2:I$368,$A84)</f>
        <v>149</v>
      </c>
      <c r="N84" s="4" cm="1">
        <f t="array" ref="N84">INDEX(Data!J$2:J$368,$A84)</f>
        <v>219</v>
      </c>
      <c r="O84" s="4" cm="1">
        <f t="array" ref="O84">INDEX(Data!K$2:K$368,$A84)</f>
        <v>23</v>
      </c>
      <c r="P84" s="4" cm="1">
        <f t="array" ref="P84">INDEX(Data!L$2:L$368,$A84)</f>
        <v>70</v>
      </c>
      <c r="Q84" s="4" cm="1">
        <f t="array" ref="Q84">INDEX(Data!M$2:M$368,$A84)</f>
        <v>46</v>
      </c>
      <c r="R84" s="4" cm="1">
        <f t="array" ref="R84">INDEX(Data!N$2:N$368,$A84)</f>
        <v>28</v>
      </c>
      <c r="S84" s="4" cm="1">
        <f t="array" ref="S84">INDEX(Data!O$2:O$368,$A84)</f>
        <v>108</v>
      </c>
      <c r="T84" s="4" cm="1">
        <f t="array" ref="T84">INDEX(Data!P$2:P$368,$A84)</f>
        <v>48</v>
      </c>
      <c r="U84" s="4" cm="1">
        <f t="array" ref="U84">INDEX(Data!Q$2:Q$368,$A84)</f>
        <v>28</v>
      </c>
      <c r="V84" s="4" cm="1">
        <f t="array" ref="V84">INDEX(Data!R$2:R$368,$A84)</f>
        <v>31</v>
      </c>
      <c r="W84" s="4" cm="1">
        <f t="array" ref="W84">INDEX(Data!S$2:S$368,$A84)</f>
        <v>153</v>
      </c>
      <c r="X84" s="4" cm="1">
        <f t="array" ref="X84">INDEX(Data!T$2:T$368,$A84)</f>
        <v>31</v>
      </c>
      <c r="Y84" s="4" cm="1">
        <f t="array" ref="Y84">INDEX(Data!U$2:U$368,$A84)</f>
        <v>7</v>
      </c>
      <c r="Z84" s="4" cm="1">
        <f t="array" ref="Z84">INDEX(Data!V$2:V$368,$A84)</f>
        <v>39</v>
      </c>
      <c r="AA84" s="4" cm="1">
        <f t="array" ref="AA84">INDEX(Data!W$2:W$368,$A84)</f>
        <v>7</v>
      </c>
      <c r="AB84" s="4" cm="1">
        <f t="array" ref="AB84">INDEX(Data!X$2:X$368,$A84)</f>
        <v>82</v>
      </c>
      <c r="AC84" s="4" cm="1">
        <f t="array" ref="AC84">INDEX(Data!Y$2:Y$368,$A84)</f>
        <v>55</v>
      </c>
      <c r="AD84" s="4" cm="1">
        <f t="array" ref="AD84">INDEX(Data!Z$2:Z$368,$A84)</f>
        <v>23</v>
      </c>
      <c r="AE84" s="4" cm="1">
        <f t="array" ref="AE84">INDEX(Data!AA$2:AA$368,$A84)</f>
        <v>15</v>
      </c>
      <c r="AF84" s="4" cm="1">
        <f t="array" ref="AF84">INDEX(Data!AB$2:AB$368,$A84)</f>
        <v>31</v>
      </c>
      <c r="AG84" s="4" cm="1">
        <f t="array" ref="AG84">INDEX(Data!AC$2:AC$368,$A84)</f>
        <v>23</v>
      </c>
      <c r="AH84" s="4" cm="1">
        <f t="array" ref="AH84">INDEX(Data!AD$2:AD$368,$A84)</f>
        <v>7</v>
      </c>
      <c r="AI84" s="4" cm="1">
        <f t="array" ref="AI84">INDEX(Data!AE$2:AE$368,$A84)</f>
        <v>15</v>
      </c>
      <c r="AJ84" s="4" cm="1">
        <f t="array" ref="AJ84">INDEX(Data!AF$2:AF$368,$A84)</f>
        <v>7</v>
      </c>
      <c r="AK84" s="4" cm="1">
        <f t="array" ref="AK84">INDEX(Data!AG$2:AG$368,$A84)</f>
        <v>15</v>
      </c>
      <c r="AL84" s="4" cm="1">
        <f t="array" ref="AL84">INDEX(Data!AH$2:AH$368,$A84)</f>
        <v>15</v>
      </c>
      <c r="AM84" s="4" cm="1">
        <f t="array" ref="AM84">INDEX(Data!AI$2:AI$368,$A84)</f>
        <v>70</v>
      </c>
      <c r="AN84" s="4" cm="1">
        <f t="array" ref="AN84">INDEX(Data!AJ$2:AJ$368,$A84)</f>
        <v>7</v>
      </c>
      <c r="AO84" s="4" cm="1">
        <f t="array" ref="AO84">INDEX(Data!AK$2:AK$368,$A84)</f>
        <v>39</v>
      </c>
      <c r="AP84" s="4" cm="1">
        <f t="array" ref="AP84">INDEX(Data!AL$2:AL$368,$A84)</f>
        <v>7</v>
      </c>
      <c r="AQ84" s="4" cm="1">
        <f t="array" ref="AQ84">INDEX(Data!AM$2:AM$368,$A84)</f>
        <v>0</v>
      </c>
      <c r="AR84" s="4" cm="1">
        <f t="array" ref="AR84">INDEX(Data!AN$2:AN$368,$A84)</f>
        <v>23</v>
      </c>
      <c r="AS84" s="4" cm="1">
        <f t="array" ref="AS84">INDEX(Data!AO$2:AO$368,$A84)</f>
        <v>31</v>
      </c>
      <c r="AT84" s="4" cm="1">
        <f t="array" ref="AT84">INDEX(Data!AP$2:AP$368,$A84)</f>
        <v>78</v>
      </c>
      <c r="AU84" s="4" cm="1">
        <f t="array" ref="AU84">INDEX(Data!AQ$2:AQ$368,$A84)</f>
        <v>15</v>
      </c>
      <c r="AV84" s="4" cm="1">
        <f t="array" ref="AV84">INDEX(Data!AR$2:AR$368,$A84)</f>
        <v>63</v>
      </c>
      <c r="AW84" s="4" cm="1">
        <f t="array" ref="AW84">INDEX(Data!AS$2:AS$368,$A84)</f>
        <v>23</v>
      </c>
      <c r="AX84" s="4" cm="1">
        <f t="array" ref="AX84">INDEX(Data!AT$2:AT$368,$A84)</f>
        <v>7</v>
      </c>
      <c r="AY84" s="4" cm="1">
        <f t="array" ref="AY84">INDEX(Data!AU$2:AU$368,$A84)</f>
        <v>15</v>
      </c>
      <c r="AZ84" s="4" cm="1">
        <f t="array" ref="AZ84">INDEX(Data!AV$2:AV$368,$A84)</f>
        <v>31</v>
      </c>
      <c r="BA84" s="4" cm="1">
        <f t="array" ref="BA84">INDEX(Data!AW$2:AW$368,$A84)</f>
        <v>7</v>
      </c>
      <c r="BB84" s="4" cm="1">
        <f t="array" ref="BB84">INDEX(Data!AX$2:AX$368,$A84)</f>
        <v>0</v>
      </c>
    </row>
    <row r="85" spans="1:54" x14ac:dyDescent="0.25">
      <c r="A85">
        <v>74</v>
      </c>
      <c r="B85" s="3">
        <v>45365</v>
      </c>
      <c r="C85" s="4">
        <v>2024</v>
      </c>
      <c r="D85" s="4" t="s">
        <v>6</v>
      </c>
      <c r="E85" s="4">
        <v>14</v>
      </c>
      <c r="F85" s="4" cm="1">
        <f t="array" ref="F85">INDEX(Data!B$2:B$368,$A85)</f>
        <v>775</v>
      </c>
      <c r="G85" s="4" cm="1">
        <f t="array" ref="G85">INDEX(Data!C$2:C$368,$A85)</f>
        <v>778</v>
      </c>
      <c r="H85" s="4" cm="1">
        <f t="array" ref="H85">INDEX(Data!D$2:D$368,$A85)</f>
        <v>395</v>
      </c>
      <c r="I85" s="4" cm="1">
        <f t="array" ref="I85">INDEX(Data!E$2:E$368,$A85)</f>
        <v>241</v>
      </c>
      <c r="J85" s="4" cm="1">
        <f t="array" ref="J85">INDEX(Data!F$2:F$368,$A85)</f>
        <v>139</v>
      </c>
      <c r="K85" s="4" cm="1">
        <f t="array" ref="K85">INDEX(Data!G$2:G$368,$A85)</f>
        <v>404</v>
      </c>
      <c r="L85" s="4" cm="1">
        <f t="array" ref="L85">INDEX(Data!H$2:H$368,$A85)</f>
        <v>312</v>
      </c>
      <c r="M85" s="4" cm="1">
        <f t="array" ref="M85">INDEX(Data!I$2:I$368,$A85)</f>
        <v>62</v>
      </c>
      <c r="N85" s="4" cm="1">
        <f t="array" ref="N85">INDEX(Data!J$2:J$368,$A85)</f>
        <v>264</v>
      </c>
      <c r="O85" s="4" cm="1">
        <f t="array" ref="O85">INDEX(Data!K$2:K$368,$A85)</f>
        <v>33</v>
      </c>
      <c r="P85" s="4" cm="1">
        <f t="array" ref="P85">INDEX(Data!L$2:L$368,$A85)</f>
        <v>67</v>
      </c>
      <c r="Q85" s="4" cm="1">
        <f t="array" ref="Q85">INDEX(Data!M$2:M$368,$A85)</f>
        <v>43</v>
      </c>
      <c r="R85" s="4" cm="1">
        <f t="array" ref="R85">INDEX(Data!N$2:N$368,$A85)</f>
        <v>48</v>
      </c>
      <c r="S85" s="4" cm="1">
        <f t="array" ref="S85">INDEX(Data!O$2:O$368,$A85)</f>
        <v>159</v>
      </c>
      <c r="T85" s="4" cm="1">
        <f t="array" ref="T85">INDEX(Data!P$2:P$368,$A85)</f>
        <v>47</v>
      </c>
      <c r="U85" s="4" cm="1">
        <f t="array" ref="U85">INDEX(Data!Q$2:Q$368,$A85)</f>
        <v>44</v>
      </c>
      <c r="V85" s="4" cm="1">
        <f t="array" ref="V85">INDEX(Data!R$2:R$368,$A85)</f>
        <v>35</v>
      </c>
      <c r="W85" s="4" cm="1">
        <f t="array" ref="W85">INDEX(Data!S$2:S$368,$A85)</f>
        <v>35</v>
      </c>
      <c r="X85" s="4" cm="1">
        <f t="array" ref="X85">INDEX(Data!T$2:T$368,$A85)</f>
        <v>38</v>
      </c>
      <c r="Y85" s="4" cm="1">
        <f t="array" ref="Y85">INDEX(Data!U$2:U$368,$A85)</f>
        <v>0</v>
      </c>
      <c r="Z85" s="4" cm="1">
        <f t="array" ref="Z85">INDEX(Data!V$2:V$368,$A85)</f>
        <v>23</v>
      </c>
      <c r="AA85" s="4" cm="1">
        <f t="array" ref="AA85">INDEX(Data!W$2:W$368,$A85)</f>
        <v>15</v>
      </c>
      <c r="AB85" s="4" cm="1">
        <f t="array" ref="AB85">INDEX(Data!X$2:X$368,$A85)</f>
        <v>70</v>
      </c>
      <c r="AC85" s="4" cm="1">
        <f t="array" ref="AC85">INDEX(Data!Y$2:Y$368,$A85)</f>
        <v>54</v>
      </c>
      <c r="AD85" s="4" cm="1">
        <f t="array" ref="AD85">INDEX(Data!Z$2:Z$368,$A85)</f>
        <v>23</v>
      </c>
      <c r="AE85" s="4" cm="1">
        <f t="array" ref="AE85">INDEX(Data!AA$2:AA$368,$A85)</f>
        <v>23</v>
      </c>
      <c r="AF85" s="4" cm="1">
        <f t="array" ref="AF85">INDEX(Data!AB$2:AB$368,$A85)</f>
        <v>31</v>
      </c>
      <c r="AG85" s="4" cm="1">
        <f t="array" ref="AG85">INDEX(Data!AC$2:AC$368,$A85)</f>
        <v>15</v>
      </c>
      <c r="AH85" s="4" cm="1">
        <f t="array" ref="AH85">INDEX(Data!AD$2:AD$368,$A85)</f>
        <v>0</v>
      </c>
      <c r="AI85" s="4" cm="1">
        <f t="array" ref="AI85">INDEX(Data!AE$2:AE$368,$A85)</f>
        <v>15</v>
      </c>
      <c r="AJ85" s="4" cm="1">
        <f t="array" ref="AJ85">INDEX(Data!AF$2:AF$368,$A85)</f>
        <v>15</v>
      </c>
      <c r="AK85" s="4" cm="1">
        <f t="array" ref="AK85">INDEX(Data!AG$2:AG$368,$A85)</f>
        <v>0</v>
      </c>
      <c r="AL85" s="4" cm="1">
        <f t="array" ref="AL85">INDEX(Data!AH$2:AH$368,$A85)</f>
        <v>7</v>
      </c>
      <c r="AM85" s="4" cm="1">
        <f t="array" ref="AM85">INDEX(Data!AI$2:AI$368,$A85)</f>
        <v>31</v>
      </c>
      <c r="AN85" s="4" cm="1">
        <f t="array" ref="AN85">INDEX(Data!AJ$2:AJ$368,$A85)</f>
        <v>23</v>
      </c>
      <c r="AO85" s="4" cm="1">
        <f t="array" ref="AO85">INDEX(Data!AK$2:AK$368,$A85)</f>
        <v>23</v>
      </c>
      <c r="AP85" s="4" cm="1">
        <f t="array" ref="AP85">INDEX(Data!AL$2:AL$368,$A85)</f>
        <v>0</v>
      </c>
      <c r="AQ85" s="4" cm="1">
        <f t="array" ref="AQ85">INDEX(Data!AM$2:AM$368,$A85)</f>
        <v>0</v>
      </c>
      <c r="AR85" s="4" cm="1">
        <f t="array" ref="AR85">INDEX(Data!AN$2:AN$368,$A85)</f>
        <v>0</v>
      </c>
      <c r="AS85" s="4" cm="1">
        <f t="array" ref="AS85">INDEX(Data!AO$2:AO$368,$A85)</f>
        <v>7</v>
      </c>
      <c r="AT85" s="4" cm="1">
        <f t="array" ref="AT85">INDEX(Data!AP$2:AP$368,$A85)</f>
        <v>54</v>
      </c>
      <c r="AU85" s="4" cm="1">
        <f t="array" ref="AU85">INDEX(Data!AQ$2:AQ$368,$A85)</f>
        <v>23</v>
      </c>
      <c r="AV85" s="4" cm="1">
        <f t="array" ref="AV85">INDEX(Data!AR$2:AR$368,$A85)</f>
        <v>23</v>
      </c>
      <c r="AW85" s="4" cm="1">
        <f t="array" ref="AW85">INDEX(Data!AS$2:AS$368,$A85)</f>
        <v>38</v>
      </c>
      <c r="AX85" s="4" cm="1">
        <f t="array" ref="AX85">INDEX(Data!AT$2:AT$368,$A85)</f>
        <v>7</v>
      </c>
      <c r="AY85" s="4" cm="1">
        <f t="array" ref="AY85">INDEX(Data!AU$2:AU$368,$A85)</f>
        <v>15</v>
      </c>
      <c r="AZ85" s="4" cm="1">
        <f t="array" ref="AZ85">INDEX(Data!AV$2:AV$368,$A85)</f>
        <v>0</v>
      </c>
      <c r="BA85" s="4" cm="1">
        <f t="array" ref="BA85">INDEX(Data!AW$2:AW$368,$A85)</f>
        <v>31</v>
      </c>
      <c r="BB85" s="4" cm="1">
        <f t="array" ref="BB85">INDEX(Data!AX$2:AX$368,$A85)</f>
        <v>174</v>
      </c>
    </row>
    <row r="86" spans="1:54" x14ac:dyDescent="0.25">
      <c r="A86">
        <v>75</v>
      </c>
      <c r="B86" s="3">
        <v>45366</v>
      </c>
      <c r="C86" s="4">
        <v>2024</v>
      </c>
      <c r="D86" s="4" t="s">
        <v>6</v>
      </c>
      <c r="E86" s="4">
        <v>15</v>
      </c>
      <c r="F86" s="4" cm="1">
        <f t="array" ref="F86">INDEX(Data!B$2:B$368,$A86)</f>
        <v>795</v>
      </c>
      <c r="G86" s="4" cm="1">
        <f t="array" ref="G86">INDEX(Data!C$2:C$368,$A86)</f>
        <v>752</v>
      </c>
      <c r="H86" s="4" cm="1">
        <f t="array" ref="H86">INDEX(Data!D$2:D$368,$A86)</f>
        <v>174</v>
      </c>
      <c r="I86" s="4" cm="1">
        <f t="array" ref="I86">INDEX(Data!E$2:E$368,$A86)</f>
        <v>470</v>
      </c>
      <c r="J86" s="4" cm="1">
        <f t="array" ref="J86">INDEX(Data!F$2:F$368,$A86)</f>
        <v>151</v>
      </c>
      <c r="K86" s="4" cm="1">
        <f t="array" ref="K86">INDEX(Data!G$2:G$368,$A86)</f>
        <v>345</v>
      </c>
      <c r="L86" s="4" cm="1">
        <f t="array" ref="L86">INDEX(Data!H$2:H$368,$A86)</f>
        <v>250</v>
      </c>
      <c r="M86" s="4" cm="1">
        <f t="array" ref="M86">INDEX(Data!I$2:I$368,$A86)</f>
        <v>157</v>
      </c>
      <c r="N86" s="4" cm="1">
        <f t="array" ref="N86">INDEX(Data!J$2:J$368,$A86)</f>
        <v>246</v>
      </c>
      <c r="O86" s="4" cm="1">
        <f t="array" ref="O86">INDEX(Data!K$2:K$368,$A86)</f>
        <v>128</v>
      </c>
      <c r="P86" s="4" cm="1">
        <f t="array" ref="P86">INDEX(Data!L$2:L$368,$A86)</f>
        <v>73</v>
      </c>
      <c r="Q86" s="4" cm="1">
        <f t="array" ref="Q86">INDEX(Data!M$2:M$368,$A86)</f>
        <v>34</v>
      </c>
      <c r="R86" s="4" cm="1">
        <f t="array" ref="R86">INDEX(Data!N$2:N$368,$A86)</f>
        <v>34</v>
      </c>
      <c r="S86" s="4" cm="1">
        <f t="array" ref="S86">INDEX(Data!O$2:O$368,$A86)</f>
        <v>129</v>
      </c>
      <c r="T86" s="4" cm="1">
        <f t="array" ref="T86">INDEX(Data!P$2:P$368,$A86)</f>
        <v>87</v>
      </c>
      <c r="U86" s="4" cm="1">
        <f t="array" ref="U86">INDEX(Data!Q$2:Q$368,$A86)</f>
        <v>21</v>
      </c>
      <c r="V86" s="4" cm="1">
        <f t="array" ref="V86">INDEX(Data!R$2:R$368,$A86)</f>
        <v>33</v>
      </c>
      <c r="W86" s="4" cm="1">
        <f t="array" ref="W86">INDEX(Data!S$2:S$368,$A86)</f>
        <v>10</v>
      </c>
      <c r="X86" s="4" cm="1">
        <f t="array" ref="X86">INDEX(Data!T$2:T$368,$A86)</f>
        <v>90</v>
      </c>
      <c r="Y86" s="4" cm="1">
        <f t="array" ref="Y86">INDEX(Data!U$2:U$368,$A86)</f>
        <v>7</v>
      </c>
      <c r="Z86" s="4" cm="1">
        <f t="array" ref="Z86">INDEX(Data!V$2:V$368,$A86)</f>
        <v>22</v>
      </c>
      <c r="AA86" s="4" cm="1">
        <f t="array" ref="AA86">INDEX(Data!W$2:W$368,$A86)</f>
        <v>22</v>
      </c>
      <c r="AB86" s="4" cm="1">
        <f t="array" ref="AB86">INDEX(Data!X$2:X$368,$A86)</f>
        <v>34</v>
      </c>
      <c r="AC86" s="4" cm="1">
        <f t="array" ref="AC86">INDEX(Data!Y$2:Y$368,$A86)</f>
        <v>60</v>
      </c>
      <c r="AD86" s="4" cm="1">
        <f t="array" ref="AD86">INDEX(Data!Z$2:Z$368,$A86)</f>
        <v>22</v>
      </c>
      <c r="AE86" s="4" cm="1">
        <f t="array" ref="AE86">INDEX(Data!AA$2:AA$368,$A86)</f>
        <v>15</v>
      </c>
      <c r="AF86" s="4" cm="1">
        <f t="array" ref="AF86">INDEX(Data!AB$2:AB$368,$A86)</f>
        <v>15</v>
      </c>
      <c r="AG86" s="4" cm="1">
        <f t="array" ref="AG86">INDEX(Data!AC$2:AC$368,$A86)</f>
        <v>0</v>
      </c>
      <c r="AH86" s="4" cm="1">
        <f t="array" ref="AH86">INDEX(Data!AD$2:AD$368,$A86)</f>
        <v>0</v>
      </c>
      <c r="AI86" s="4" cm="1">
        <f t="array" ref="AI86">INDEX(Data!AE$2:AE$368,$A86)</f>
        <v>22</v>
      </c>
      <c r="AJ86" s="4" cm="1">
        <f t="array" ref="AJ86">INDEX(Data!AF$2:AF$368,$A86)</f>
        <v>22</v>
      </c>
      <c r="AK86" s="4" cm="1">
        <f t="array" ref="AK86">INDEX(Data!AG$2:AG$368,$A86)</f>
        <v>7</v>
      </c>
      <c r="AL86" s="4" cm="1">
        <f t="array" ref="AL86">INDEX(Data!AH$2:AH$368,$A86)</f>
        <v>15</v>
      </c>
      <c r="AM86" s="4" cm="1">
        <f t="array" ref="AM86">INDEX(Data!AI$2:AI$368,$A86)</f>
        <v>67</v>
      </c>
      <c r="AN86" s="4" cm="1">
        <f t="array" ref="AN86">INDEX(Data!AJ$2:AJ$368,$A86)</f>
        <v>52</v>
      </c>
      <c r="AO86" s="4" cm="1">
        <f t="array" ref="AO86">INDEX(Data!AK$2:AK$368,$A86)</f>
        <v>37</v>
      </c>
      <c r="AP86" s="4" cm="1">
        <f t="array" ref="AP86">INDEX(Data!AL$2:AL$368,$A86)</f>
        <v>22</v>
      </c>
      <c r="AQ86" s="4" cm="1">
        <f t="array" ref="AQ86">INDEX(Data!AM$2:AM$368,$A86)</f>
        <v>7</v>
      </c>
      <c r="AR86" s="4" cm="1">
        <f t="array" ref="AR86">INDEX(Data!AN$2:AN$368,$A86)</f>
        <v>7</v>
      </c>
      <c r="AS86" s="4" cm="1">
        <f t="array" ref="AS86">INDEX(Data!AO$2:AO$368,$A86)</f>
        <v>22</v>
      </c>
      <c r="AT86" s="4" cm="1">
        <f t="array" ref="AT86">INDEX(Data!AP$2:AP$368,$A86)</f>
        <v>60</v>
      </c>
      <c r="AU86" s="4" cm="1">
        <f t="array" ref="AU86">INDEX(Data!AQ$2:AQ$368,$A86)</f>
        <v>15</v>
      </c>
      <c r="AV86" s="4" cm="1">
        <f t="array" ref="AV86">INDEX(Data!AR$2:AR$368,$A86)</f>
        <v>30</v>
      </c>
      <c r="AW86" s="4" cm="1">
        <f t="array" ref="AW86">INDEX(Data!AS$2:AS$368,$A86)</f>
        <v>37</v>
      </c>
      <c r="AX86" s="4" cm="1">
        <f t="array" ref="AX86">INDEX(Data!AT$2:AT$368,$A86)</f>
        <v>7</v>
      </c>
      <c r="AY86" s="4" cm="1">
        <f t="array" ref="AY86">INDEX(Data!AU$2:AU$368,$A86)</f>
        <v>22</v>
      </c>
      <c r="AZ86" s="4" cm="1">
        <f t="array" ref="AZ86">INDEX(Data!AV$2:AV$368,$A86)</f>
        <v>7</v>
      </c>
      <c r="BA86" s="4" cm="1">
        <f t="array" ref="BA86">INDEX(Data!AW$2:AW$368,$A86)</f>
        <v>7</v>
      </c>
      <c r="BB86" s="4" cm="1">
        <f t="array" ref="BB86">INDEX(Data!AX$2:AX$368,$A86)</f>
        <v>0</v>
      </c>
    </row>
    <row r="87" spans="1:54" x14ac:dyDescent="0.25">
      <c r="A87">
        <v>76</v>
      </c>
      <c r="B87" s="3">
        <v>45367</v>
      </c>
      <c r="C87" s="4">
        <v>2024</v>
      </c>
      <c r="D87" s="4" t="s">
        <v>6</v>
      </c>
      <c r="E87" s="4">
        <v>16</v>
      </c>
      <c r="F87" s="4" cm="1">
        <f t="array" ref="F87">INDEX(Data!B$2:B$368,$A87)</f>
        <v>805</v>
      </c>
      <c r="G87" s="4" cm="1">
        <f t="array" ref="G87">INDEX(Data!C$2:C$368,$A87)</f>
        <v>713</v>
      </c>
      <c r="H87" s="4" cm="1">
        <f t="array" ref="H87">INDEX(Data!D$2:D$368,$A87)</f>
        <v>273</v>
      </c>
      <c r="I87" s="4" cm="1">
        <f t="array" ref="I87">INDEX(Data!E$2:E$368,$A87)</f>
        <v>476</v>
      </c>
      <c r="J87" s="4" cm="1">
        <f t="array" ref="J87">INDEX(Data!F$2:F$368,$A87)</f>
        <v>56</v>
      </c>
      <c r="K87" s="4" cm="1">
        <f t="array" ref="K87">INDEX(Data!G$2:G$368,$A87)</f>
        <v>292</v>
      </c>
      <c r="L87" s="4" cm="1">
        <f t="array" ref="L87">INDEX(Data!H$2:H$368,$A87)</f>
        <v>307</v>
      </c>
      <c r="M87" s="4" cm="1">
        <f t="array" ref="M87">INDEX(Data!I$2:I$368,$A87)</f>
        <v>114</v>
      </c>
      <c r="N87" s="4" cm="1">
        <f t="array" ref="N87">INDEX(Data!J$2:J$368,$A87)</f>
        <v>209</v>
      </c>
      <c r="O87" s="4" cm="1">
        <f t="array" ref="O87">INDEX(Data!K$2:K$368,$A87)</f>
        <v>134</v>
      </c>
      <c r="P87" s="4" cm="1">
        <f t="array" ref="P87">INDEX(Data!L$2:L$368,$A87)</f>
        <v>49</v>
      </c>
      <c r="Q87" s="4" cm="1">
        <f t="array" ref="Q87">INDEX(Data!M$2:M$368,$A87)</f>
        <v>69</v>
      </c>
      <c r="R87" s="4" cm="1">
        <f t="array" ref="R87">INDEX(Data!N$2:N$368,$A87)</f>
        <v>19</v>
      </c>
      <c r="S87" s="4" cm="1">
        <f t="array" ref="S87">INDEX(Data!O$2:O$368,$A87)</f>
        <v>156</v>
      </c>
      <c r="T87" s="4" cm="1">
        <f t="array" ref="T87">INDEX(Data!P$2:P$368,$A87)</f>
        <v>42</v>
      </c>
      <c r="U87" s="4" cm="1">
        <f t="array" ref="U87">INDEX(Data!Q$2:Q$368,$A87)</f>
        <v>33</v>
      </c>
      <c r="V87" s="4" cm="1">
        <f t="array" ref="V87">INDEX(Data!R$2:R$368,$A87)</f>
        <v>21</v>
      </c>
      <c r="W87" s="4" cm="1">
        <f t="array" ref="W87">INDEX(Data!S$2:S$368,$A87)</f>
        <v>73</v>
      </c>
      <c r="X87" s="4" cm="1">
        <f t="array" ref="X87">INDEX(Data!T$2:T$368,$A87)</f>
        <v>42</v>
      </c>
      <c r="Y87" s="4" cm="1">
        <f t="array" ref="Y87">INDEX(Data!U$2:U$368,$A87)</f>
        <v>21</v>
      </c>
      <c r="Z87" s="4" cm="1">
        <f t="array" ref="Z87">INDEX(Data!V$2:V$368,$A87)</f>
        <v>21</v>
      </c>
      <c r="AA87" s="4" cm="1">
        <f t="array" ref="AA87">INDEX(Data!W$2:W$368,$A87)</f>
        <v>21</v>
      </c>
      <c r="AB87" s="4" cm="1">
        <f t="array" ref="AB87">INDEX(Data!X$2:X$368,$A87)</f>
        <v>49</v>
      </c>
      <c r="AC87" s="4" cm="1">
        <f t="array" ref="AC87">INDEX(Data!Y$2:Y$368,$A87)</f>
        <v>42</v>
      </c>
      <c r="AD87" s="4" cm="1">
        <f t="array" ref="AD87">INDEX(Data!Z$2:Z$368,$A87)</f>
        <v>21</v>
      </c>
      <c r="AE87" s="4" cm="1">
        <f t="array" ref="AE87">INDEX(Data!AA$2:AA$368,$A87)</f>
        <v>0</v>
      </c>
      <c r="AF87" s="4" cm="1">
        <f t="array" ref="AF87">INDEX(Data!AB$2:AB$368,$A87)</f>
        <v>42</v>
      </c>
      <c r="AG87" s="4" cm="1">
        <f t="array" ref="AG87">INDEX(Data!AC$2:AC$368,$A87)</f>
        <v>0</v>
      </c>
      <c r="AH87" s="4" cm="1">
        <f t="array" ref="AH87">INDEX(Data!AD$2:AD$368,$A87)</f>
        <v>7</v>
      </c>
      <c r="AI87" s="4" cm="1">
        <f t="array" ref="AI87">INDEX(Data!AE$2:AE$368,$A87)</f>
        <v>28</v>
      </c>
      <c r="AJ87" s="4" cm="1">
        <f t="array" ref="AJ87">INDEX(Data!AF$2:AF$368,$A87)</f>
        <v>14</v>
      </c>
      <c r="AK87" s="4" cm="1">
        <f t="array" ref="AK87">INDEX(Data!AG$2:AG$368,$A87)</f>
        <v>21</v>
      </c>
      <c r="AL87" s="4" cm="1">
        <f t="array" ref="AL87">INDEX(Data!AH$2:AH$368,$A87)</f>
        <v>7</v>
      </c>
      <c r="AM87" s="4" cm="1">
        <f t="array" ref="AM87">INDEX(Data!AI$2:AI$368,$A87)</f>
        <v>35</v>
      </c>
      <c r="AN87" s="4" cm="1">
        <f t="array" ref="AN87">INDEX(Data!AJ$2:AJ$368,$A87)</f>
        <v>35</v>
      </c>
      <c r="AO87" s="4" cm="1">
        <f t="array" ref="AO87">INDEX(Data!AK$2:AK$368,$A87)</f>
        <v>21</v>
      </c>
      <c r="AP87" s="4" cm="1">
        <f t="array" ref="AP87">INDEX(Data!AL$2:AL$368,$A87)</f>
        <v>21</v>
      </c>
      <c r="AQ87" s="4" cm="1">
        <f t="array" ref="AQ87">INDEX(Data!AM$2:AM$368,$A87)</f>
        <v>0</v>
      </c>
      <c r="AR87" s="4" cm="1">
        <f t="array" ref="AR87">INDEX(Data!AN$2:AN$368,$A87)</f>
        <v>7</v>
      </c>
      <c r="AS87" s="4" cm="1">
        <f t="array" ref="AS87">INDEX(Data!AO$2:AO$368,$A87)</f>
        <v>21</v>
      </c>
      <c r="AT87" s="4" cm="1">
        <f t="array" ref="AT87">INDEX(Data!AP$2:AP$368,$A87)</f>
        <v>78</v>
      </c>
      <c r="AU87" s="4" cm="1">
        <f t="array" ref="AU87">INDEX(Data!AQ$2:AQ$368,$A87)</f>
        <v>21</v>
      </c>
      <c r="AV87" s="4" cm="1">
        <f t="array" ref="AV87">INDEX(Data!AR$2:AR$368,$A87)</f>
        <v>57</v>
      </c>
      <c r="AW87" s="4" cm="1">
        <f t="array" ref="AW87">INDEX(Data!AS$2:AS$368,$A87)</f>
        <v>21</v>
      </c>
      <c r="AX87" s="4" cm="1">
        <f t="array" ref="AX87">INDEX(Data!AT$2:AT$368,$A87)</f>
        <v>0</v>
      </c>
      <c r="AY87" s="4" cm="1">
        <f t="array" ref="AY87">INDEX(Data!AU$2:AU$368,$A87)</f>
        <v>28</v>
      </c>
      <c r="AZ87" s="4" cm="1">
        <f t="array" ref="AZ87">INDEX(Data!AV$2:AV$368,$A87)</f>
        <v>14</v>
      </c>
      <c r="BA87" s="4" cm="1">
        <f t="array" ref="BA87">INDEX(Data!AW$2:AW$368,$A87)</f>
        <v>0</v>
      </c>
      <c r="BB87" s="4" cm="1">
        <f t="array" ref="BB87">INDEX(Data!AX$2:AX$368,$A87)</f>
        <v>18</v>
      </c>
    </row>
    <row r="88" spans="1:54" x14ac:dyDescent="0.25">
      <c r="A88">
        <v>77</v>
      </c>
      <c r="B88" s="3">
        <v>45368</v>
      </c>
      <c r="C88" s="4">
        <v>2024</v>
      </c>
      <c r="D88" s="4" t="s">
        <v>6</v>
      </c>
      <c r="E88" s="4">
        <v>17</v>
      </c>
      <c r="F88" s="4" cm="1">
        <f t="array" ref="F88">INDEX(Data!B$2:B$368,$A88)</f>
        <v>816</v>
      </c>
      <c r="G88" s="4" cm="1">
        <f t="array" ref="G88">INDEX(Data!C$2:C$368,$A88)</f>
        <v>665</v>
      </c>
      <c r="H88" s="4" cm="1">
        <f t="array" ref="H88">INDEX(Data!D$2:D$368,$A88)</f>
        <v>285</v>
      </c>
      <c r="I88" s="4" cm="1">
        <f t="array" ref="I88">INDEX(Data!E$2:E$368,$A88)</f>
        <v>376</v>
      </c>
      <c r="J88" s="4" cm="1">
        <f t="array" ref="J88">INDEX(Data!F$2:F$368,$A88)</f>
        <v>155</v>
      </c>
      <c r="K88" s="4" cm="1">
        <f t="array" ref="K88">INDEX(Data!G$2:G$368,$A88)</f>
        <v>352</v>
      </c>
      <c r="L88" s="4" cm="1">
        <f t="array" ref="L88">INDEX(Data!H$2:H$368,$A88)</f>
        <v>227</v>
      </c>
      <c r="M88" s="4" cm="1">
        <f t="array" ref="M88">INDEX(Data!I$2:I$368,$A88)</f>
        <v>86</v>
      </c>
      <c r="N88" s="4" cm="1">
        <f t="array" ref="N88">INDEX(Data!J$2:J$368,$A88)</f>
        <v>202</v>
      </c>
      <c r="O88" s="4" cm="1">
        <f t="array" ref="O88">INDEX(Data!K$2:K$368,$A88)</f>
        <v>65</v>
      </c>
      <c r="P88" s="4" cm="1">
        <f t="array" ref="P88">INDEX(Data!L$2:L$368,$A88)</f>
        <v>50</v>
      </c>
      <c r="Q88" s="4" cm="1">
        <f t="array" ref="Q88">INDEX(Data!M$2:M$368,$A88)</f>
        <v>35</v>
      </c>
      <c r="R88" s="4" cm="1">
        <f t="array" ref="R88">INDEX(Data!N$2:N$368,$A88)</f>
        <v>45</v>
      </c>
      <c r="S88" s="4" cm="1">
        <f t="array" ref="S88">INDEX(Data!O$2:O$368,$A88)</f>
        <v>105</v>
      </c>
      <c r="T88" s="4" cm="1">
        <f t="array" ref="T88">INDEX(Data!P$2:P$368,$A88)</f>
        <v>55</v>
      </c>
      <c r="U88" s="4" cm="1">
        <f t="array" ref="U88">INDEX(Data!Q$2:Q$368,$A88)</f>
        <v>40</v>
      </c>
      <c r="V88" s="4" cm="1">
        <f t="array" ref="V88">INDEX(Data!R$2:R$368,$A88)</f>
        <v>34</v>
      </c>
      <c r="W88" s="4" cm="1">
        <f t="array" ref="W88">INDEX(Data!S$2:S$368,$A88)</f>
        <v>185</v>
      </c>
      <c r="X88" s="4" cm="1">
        <f t="array" ref="X88">INDEX(Data!T$2:T$368,$A88)</f>
        <v>86</v>
      </c>
      <c r="Y88" s="4" cm="1">
        <f t="array" ref="Y88">INDEX(Data!U$2:U$368,$A88)</f>
        <v>13</v>
      </c>
      <c r="Z88" s="4" cm="1">
        <f t="array" ref="Z88">INDEX(Data!V$2:V$368,$A88)</f>
        <v>46</v>
      </c>
      <c r="AA88" s="4" cm="1">
        <f t="array" ref="AA88">INDEX(Data!W$2:W$368,$A88)</f>
        <v>13</v>
      </c>
      <c r="AB88" s="4" cm="1">
        <f t="array" ref="AB88">INDEX(Data!X$2:X$368,$A88)</f>
        <v>2</v>
      </c>
      <c r="AC88" s="4" cm="1">
        <f t="array" ref="AC88">INDEX(Data!Y$2:Y$368,$A88)</f>
        <v>46</v>
      </c>
      <c r="AD88" s="4" cm="1">
        <f t="array" ref="AD88">INDEX(Data!Z$2:Z$368,$A88)</f>
        <v>13</v>
      </c>
      <c r="AE88" s="4" cm="1">
        <f t="array" ref="AE88">INDEX(Data!AA$2:AA$368,$A88)</f>
        <v>6</v>
      </c>
      <c r="AF88" s="4" cm="1">
        <f t="array" ref="AF88">INDEX(Data!AB$2:AB$368,$A88)</f>
        <v>13</v>
      </c>
      <c r="AG88" s="4" cm="1">
        <f t="array" ref="AG88">INDEX(Data!AC$2:AC$368,$A88)</f>
        <v>6</v>
      </c>
      <c r="AH88" s="4" cm="1">
        <f t="array" ref="AH88">INDEX(Data!AD$2:AD$368,$A88)</f>
        <v>6</v>
      </c>
      <c r="AI88" s="4" cm="1">
        <f t="array" ref="AI88">INDEX(Data!AE$2:AE$368,$A88)</f>
        <v>13</v>
      </c>
      <c r="AJ88" s="4" cm="1">
        <f t="array" ref="AJ88">INDEX(Data!AF$2:AF$368,$A88)</f>
        <v>19</v>
      </c>
      <c r="AK88" s="4" cm="1">
        <f t="array" ref="AK88">INDEX(Data!AG$2:AG$368,$A88)</f>
        <v>13</v>
      </c>
      <c r="AL88" s="4" cm="1">
        <f t="array" ref="AL88">INDEX(Data!AH$2:AH$368,$A88)</f>
        <v>19</v>
      </c>
      <c r="AM88" s="4" cm="1">
        <f t="array" ref="AM88">INDEX(Data!AI$2:AI$368,$A88)</f>
        <v>39</v>
      </c>
      <c r="AN88" s="4" cm="1">
        <f t="array" ref="AN88">INDEX(Data!AJ$2:AJ$368,$A88)</f>
        <v>46</v>
      </c>
      <c r="AO88" s="4" cm="1">
        <f t="array" ref="AO88">INDEX(Data!AK$2:AK$368,$A88)</f>
        <v>6</v>
      </c>
      <c r="AP88" s="4" cm="1">
        <f t="array" ref="AP88">INDEX(Data!AL$2:AL$368,$A88)</f>
        <v>13</v>
      </c>
      <c r="AQ88" s="4" cm="1">
        <f t="array" ref="AQ88">INDEX(Data!AM$2:AM$368,$A88)</f>
        <v>6</v>
      </c>
      <c r="AR88" s="4" cm="1">
        <f t="array" ref="AR88">INDEX(Data!AN$2:AN$368,$A88)</f>
        <v>26</v>
      </c>
      <c r="AS88" s="4" cm="1">
        <f t="array" ref="AS88">INDEX(Data!AO$2:AO$368,$A88)</f>
        <v>19</v>
      </c>
      <c r="AT88" s="4" cm="1">
        <f t="array" ref="AT88">INDEX(Data!AP$2:AP$368,$A88)</f>
        <v>66</v>
      </c>
      <c r="AU88" s="4" cm="1">
        <f t="array" ref="AU88">INDEX(Data!AQ$2:AQ$368,$A88)</f>
        <v>19</v>
      </c>
      <c r="AV88" s="4" cm="1">
        <f t="array" ref="AV88">INDEX(Data!AR$2:AR$368,$A88)</f>
        <v>53</v>
      </c>
      <c r="AW88" s="4" cm="1">
        <f t="array" ref="AW88">INDEX(Data!AS$2:AS$368,$A88)</f>
        <v>33</v>
      </c>
      <c r="AX88" s="4" cm="1">
        <f t="array" ref="AX88">INDEX(Data!AT$2:AT$368,$A88)</f>
        <v>6</v>
      </c>
      <c r="AY88" s="4" cm="1">
        <f t="array" ref="AY88">INDEX(Data!AU$2:AU$368,$A88)</f>
        <v>6</v>
      </c>
      <c r="AZ88" s="4" cm="1">
        <f t="array" ref="AZ88">INDEX(Data!AV$2:AV$368,$A88)</f>
        <v>13</v>
      </c>
      <c r="BA88" s="4" cm="1">
        <f t="array" ref="BA88">INDEX(Data!AW$2:AW$368,$A88)</f>
        <v>0</v>
      </c>
      <c r="BB88" s="4" cm="1">
        <f t="array" ref="BB88">INDEX(Data!AX$2:AX$368,$A88)</f>
        <v>0</v>
      </c>
    </row>
    <row r="89" spans="1:54" x14ac:dyDescent="0.25">
      <c r="A89">
        <v>78</v>
      </c>
      <c r="B89" s="3">
        <v>45369</v>
      </c>
      <c r="C89" s="4">
        <v>2024</v>
      </c>
      <c r="D89" s="4" t="s">
        <v>6</v>
      </c>
      <c r="E89" s="4">
        <v>18</v>
      </c>
      <c r="F89" s="4" cm="1">
        <f t="array" ref="F89">INDEX(Data!B$2:B$368,$A89)</f>
        <v>819</v>
      </c>
      <c r="G89" s="4" cm="1">
        <f t="array" ref="G89">INDEX(Data!C$2:C$368,$A89)</f>
        <v>619</v>
      </c>
      <c r="H89" s="4" cm="1">
        <f t="array" ref="H89">INDEX(Data!D$2:D$368,$A89)</f>
        <v>352</v>
      </c>
      <c r="I89" s="4" cm="1">
        <f t="array" ref="I89">INDEX(Data!E$2:E$368,$A89)</f>
        <v>361</v>
      </c>
      <c r="J89" s="4" cm="1">
        <f t="array" ref="J89">INDEX(Data!F$2:F$368,$A89)</f>
        <v>106</v>
      </c>
      <c r="K89" s="4" cm="1">
        <f t="array" ref="K89">INDEX(Data!G$2:G$368,$A89)</f>
        <v>136</v>
      </c>
      <c r="L89" s="4" cm="1">
        <f t="array" ref="L89">INDEX(Data!H$2:H$368,$A89)</f>
        <v>415</v>
      </c>
      <c r="M89" s="4" cm="1">
        <f t="array" ref="M89">INDEX(Data!I$2:I$368,$A89)</f>
        <v>68</v>
      </c>
      <c r="N89" s="4" cm="1">
        <f t="array" ref="N89">INDEX(Data!J$2:J$368,$A89)</f>
        <v>203</v>
      </c>
      <c r="O89" s="4" cm="1">
        <f t="array" ref="O89">INDEX(Data!K$2:K$368,$A89)</f>
        <v>177</v>
      </c>
      <c r="P89" s="4" cm="1">
        <f t="array" ref="P89">INDEX(Data!L$2:L$368,$A89)</f>
        <v>55</v>
      </c>
      <c r="Q89" s="4" cm="1">
        <f t="array" ref="Q89">INDEX(Data!M$2:M$368,$A89)</f>
        <v>35</v>
      </c>
      <c r="R89" s="4" cm="1">
        <f t="array" ref="R89">INDEX(Data!N$2:N$368,$A89)</f>
        <v>35</v>
      </c>
      <c r="S89" s="4" cm="1">
        <f t="array" ref="S89">INDEX(Data!O$2:O$368,$A89)</f>
        <v>121</v>
      </c>
      <c r="T89" s="4" cm="1">
        <f t="array" ref="T89">INDEX(Data!P$2:P$368,$A89)</f>
        <v>87</v>
      </c>
      <c r="U89" s="4" cm="1">
        <f t="array" ref="U89">INDEX(Data!Q$2:Q$368,$A89)</f>
        <v>28</v>
      </c>
      <c r="V89" s="4" cm="1">
        <f t="array" ref="V89">INDEX(Data!R$2:R$368,$A89)</f>
        <v>34</v>
      </c>
      <c r="W89" s="4" cm="1">
        <f t="array" ref="W89">INDEX(Data!S$2:S$368,$A89)</f>
        <v>44</v>
      </c>
      <c r="X89" s="4" cm="1">
        <f t="array" ref="X89">INDEX(Data!T$2:T$368,$A89)</f>
        <v>24</v>
      </c>
      <c r="Y89" s="4" cm="1">
        <f t="array" ref="Y89">INDEX(Data!U$2:U$368,$A89)</f>
        <v>12</v>
      </c>
      <c r="Z89" s="4" cm="1">
        <f t="array" ref="Z89">INDEX(Data!V$2:V$368,$A89)</f>
        <v>37</v>
      </c>
      <c r="AA89" s="4" cm="1">
        <f t="array" ref="AA89">INDEX(Data!W$2:W$368,$A89)</f>
        <v>6</v>
      </c>
      <c r="AB89" s="4" cm="1">
        <f t="array" ref="AB89">INDEX(Data!X$2:X$368,$A89)</f>
        <v>18</v>
      </c>
      <c r="AC89" s="4" cm="1">
        <f t="array" ref="AC89">INDEX(Data!Y$2:Y$368,$A89)</f>
        <v>55</v>
      </c>
      <c r="AD89" s="4" cm="1">
        <f t="array" ref="AD89">INDEX(Data!Z$2:Z$368,$A89)</f>
        <v>12</v>
      </c>
      <c r="AE89" s="4" cm="1">
        <f t="array" ref="AE89">INDEX(Data!AA$2:AA$368,$A89)</f>
        <v>0</v>
      </c>
      <c r="AF89" s="4" cm="1">
        <f t="array" ref="AF89">INDEX(Data!AB$2:AB$368,$A89)</f>
        <v>18</v>
      </c>
      <c r="AG89" s="4" cm="1">
        <f t="array" ref="AG89">INDEX(Data!AC$2:AC$368,$A89)</f>
        <v>12</v>
      </c>
      <c r="AH89" s="4" cm="1">
        <f t="array" ref="AH89">INDEX(Data!AD$2:AD$368,$A89)</f>
        <v>0</v>
      </c>
      <c r="AI89" s="4" cm="1">
        <f t="array" ref="AI89">INDEX(Data!AE$2:AE$368,$A89)</f>
        <v>12</v>
      </c>
      <c r="AJ89" s="4" cm="1">
        <f t="array" ref="AJ89">INDEX(Data!AF$2:AF$368,$A89)</f>
        <v>18</v>
      </c>
      <c r="AK89" s="4" cm="1">
        <f t="array" ref="AK89">INDEX(Data!AG$2:AG$368,$A89)</f>
        <v>12</v>
      </c>
      <c r="AL89" s="4" cm="1">
        <f t="array" ref="AL89">INDEX(Data!AH$2:AH$368,$A89)</f>
        <v>12</v>
      </c>
      <c r="AM89" s="4" cm="1">
        <f t="array" ref="AM89">INDEX(Data!AI$2:AI$368,$A89)</f>
        <v>61</v>
      </c>
      <c r="AN89" s="4" cm="1">
        <f t="array" ref="AN89">INDEX(Data!AJ$2:AJ$368,$A89)</f>
        <v>43</v>
      </c>
      <c r="AO89" s="4" cm="1">
        <f t="array" ref="AO89">INDEX(Data!AK$2:AK$368,$A89)</f>
        <v>18</v>
      </c>
      <c r="AP89" s="4" cm="1">
        <f t="array" ref="AP89">INDEX(Data!AL$2:AL$368,$A89)</f>
        <v>12</v>
      </c>
      <c r="AQ89" s="4" cm="1">
        <f t="array" ref="AQ89">INDEX(Data!AM$2:AM$368,$A89)</f>
        <v>6</v>
      </c>
      <c r="AR89" s="4" cm="1">
        <f t="array" ref="AR89">INDEX(Data!AN$2:AN$368,$A89)</f>
        <v>18</v>
      </c>
      <c r="AS89" s="4" cm="1">
        <f t="array" ref="AS89">INDEX(Data!AO$2:AO$368,$A89)</f>
        <v>18</v>
      </c>
      <c r="AT89" s="4" cm="1">
        <f t="array" ref="AT89">INDEX(Data!AP$2:AP$368,$A89)</f>
        <v>43</v>
      </c>
      <c r="AU89" s="4" cm="1">
        <f t="array" ref="AU89">INDEX(Data!AQ$2:AQ$368,$A89)</f>
        <v>18</v>
      </c>
      <c r="AV89" s="4" cm="1">
        <f t="array" ref="AV89">INDEX(Data!AR$2:AR$368,$A89)</f>
        <v>55</v>
      </c>
      <c r="AW89" s="4" cm="1">
        <f t="array" ref="AW89">INDEX(Data!AS$2:AS$368,$A89)</f>
        <v>12</v>
      </c>
      <c r="AX89" s="4" cm="1">
        <f t="array" ref="AX89">INDEX(Data!AT$2:AT$368,$A89)</f>
        <v>6</v>
      </c>
      <c r="AY89" s="4" cm="1">
        <f t="array" ref="AY89">INDEX(Data!AU$2:AU$368,$A89)</f>
        <v>43</v>
      </c>
      <c r="AZ89" s="4" cm="1">
        <f t="array" ref="AZ89">INDEX(Data!AV$2:AV$368,$A89)</f>
        <v>18</v>
      </c>
      <c r="BA89" s="4" cm="1">
        <f t="array" ref="BA89">INDEX(Data!AW$2:AW$368,$A89)</f>
        <v>0</v>
      </c>
      <c r="BB89" s="4" cm="1">
        <f t="array" ref="BB89">INDEX(Data!AX$2:AX$368,$A89)</f>
        <v>0</v>
      </c>
    </row>
    <row r="90" spans="1:54" x14ac:dyDescent="0.25">
      <c r="A90">
        <v>79</v>
      </c>
      <c r="B90" s="3">
        <v>45370</v>
      </c>
      <c r="C90" s="4">
        <v>2024</v>
      </c>
      <c r="D90" s="4" t="s">
        <v>6</v>
      </c>
      <c r="E90" s="4">
        <v>19</v>
      </c>
      <c r="F90" s="4" cm="1">
        <f t="array" ref="F90">INDEX(Data!B$2:B$368,$A90)</f>
        <v>822</v>
      </c>
      <c r="G90" s="4" cm="1">
        <f t="array" ref="G90">INDEX(Data!C$2:C$368,$A90)</f>
        <v>596</v>
      </c>
      <c r="H90" s="4" cm="1">
        <f t="array" ref="H90">INDEX(Data!D$2:D$368,$A90)</f>
        <v>419</v>
      </c>
      <c r="I90" s="4" cm="1">
        <f t="array" ref="I90">INDEX(Data!E$2:E$368,$A90)</f>
        <v>321</v>
      </c>
      <c r="J90" s="4" cm="1">
        <f t="array" ref="J90">INDEX(Data!F$2:F$368,$A90)</f>
        <v>82</v>
      </c>
      <c r="K90" s="4" cm="1">
        <f t="array" ref="K90">INDEX(Data!G$2:G$368,$A90)</f>
        <v>202</v>
      </c>
      <c r="L90" s="4" cm="1">
        <f t="array" ref="L90">INDEX(Data!H$2:H$368,$A90)</f>
        <v>281</v>
      </c>
      <c r="M90" s="4" cm="1">
        <f t="array" ref="M90">INDEX(Data!I$2:I$368,$A90)</f>
        <v>113</v>
      </c>
      <c r="N90" s="4" cm="1">
        <f t="array" ref="N90">INDEX(Data!J$2:J$368,$A90)</f>
        <v>193</v>
      </c>
      <c r="O90" s="4" cm="1">
        <f t="array" ref="O90">INDEX(Data!K$2:K$368,$A90)</f>
        <v>107</v>
      </c>
      <c r="P90" s="4" cm="1">
        <f t="array" ref="P90">INDEX(Data!L$2:L$368,$A90)</f>
        <v>45</v>
      </c>
      <c r="Q90" s="4" cm="1">
        <f t="array" ref="Q90">INDEX(Data!M$2:M$368,$A90)</f>
        <v>30</v>
      </c>
      <c r="R90" s="4" cm="1">
        <f t="array" ref="R90">INDEX(Data!N$2:N$368,$A90)</f>
        <v>40</v>
      </c>
      <c r="S90" s="4" cm="1">
        <f t="array" ref="S90">INDEX(Data!O$2:O$368,$A90)</f>
        <v>106</v>
      </c>
      <c r="T90" s="4" cm="1">
        <f t="array" ref="T90">INDEX(Data!P$2:P$368,$A90)</f>
        <v>24</v>
      </c>
      <c r="U90" s="4" cm="1">
        <f t="array" ref="U90">INDEX(Data!Q$2:Q$368,$A90)</f>
        <v>31</v>
      </c>
      <c r="V90" s="4" cm="1">
        <f t="array" ref="V90">INDEX(Data!R$2:R$368,$A90)</f>
        <v>21</v>
      </c>
      <c r="W90" s="4" cm="1">
        <f t="array" ref="W90">INDEX(Data!S$2:S$368,$A90)</f>
        <v>225</v>
      </c>
      <c r="X90" s="4" cm="1">
        <f t="array" ref="X90">INDEX(Data!T$2:T$368,$A90)</f>
        <v>65</v>
      </c>
      <c r="Y90" s="4" cm="1">
        <f t="array" ref="Y90">INDEX(Data!U$2:U$368,$A90)</f>
        <v>11</v>
      </c>
      <c r="Z90" s="4" cm="1">
        <f t="array" ref="Z90">INDEX(Data!V$2:V$368,$A90)</f>
        <v>23</v>
      </c>
      <c r="AA90" s="4" cm="1">
        <f t="array" ref="AA90">INDEX(Data!W$2:W$368,$A90)</f>
        <v>11</v>
      </c>
      <c r="AB90" s="4" cm="1">
        <f t="array" ref="AB90">INDEX(Data!X$2:X$368,$A90)</f>
        <v>39</v>
      </c>
      <c r="AC90" s="4" cm="1">
        <f t="array" ref="AC90">INDEX(Data!Y$2:Y$368,$A90)</f>
        <v>53</v>
      </c>
      <c r="AD90" s="4" cm="1">
        <f t="array" ref="AD90">INDEX(Data!Z$2:Z$368,$A90)</f>
        <v>17</v>
      </c>
      <c r="AE90" s="4" cm="1">
        <f t="array" ref="AE90">INDEX(Data!AA$2:AA$368,$A90)</f>
        <v>17</v>
      </c>
      <c r="AF90" s="4" cm="1">
        <f t="array" ref="AF90">INDEX(Data!AB$2:AB$368,$A90)</f>
        <v>23</v>
      </c>
      <c r="AG90" s="4" cm="1">
        <f t="array" ref="AG90">INDEX(Data!AC$2:AC$368,$A90)</f>
        <v>17</v>
      </c>
      <c r="AH90" s="4" cm="1">
        <f t="array" ref="AH90">INDEX(Data!AD$2:AD$368,$A90)</f>
        <v>5</v>
      </c>
      <c r="AI90" s="4" cm="1">
        <f t="array" ref="AI90">INDEX(Data!AE$2:AE$368,$A90)</f>
        <v>11</v>
      </c>
      <c r="AJ90" s="4" cm="1">
        <f t="array" ref="AJ90">INDEX(Data!AF$2:AF$368,$A90)</f>
        <v>0</v>
      </c>
      <c r="AK90" s="4" cm="1">
        <f t="array" ref="AK90">INDEX(Data!AG$2:AG$368,$A90)</f>
        <v>0</v>
      </c>
      <c r="AL90" s="4" cm="1">
        <f t="array" ref="AL90">INDEX(Data!AH$2:AH$368,$A90)</f>
        <v>11</v>
      </c>
      <c r="AM90" s="4" cm="1">
        <f t="array" ref="AM90">INDEX(Data!AI$2:AI$368,$A90)</f>
        <v>35</v>
      </c>
      <c r="AN90" s="4" cm="1">
        <f t="array" ref="AN90">INDEX(Data!AJ$2:AJ$368,$A90)</f>
        <v>29</v>
      </c>
      <c r="AO90" s="4" cm="1">
        <f t="array" ref="AO90">INDEX(Data!AK$2:AK$368,$A90)</f>
        <v>23</v>
      </c>
      <c r="AP90" s="4" cm="1">
        <f t="array" ref="AP90">INDEX(Data!AL$2:AL$368,$A90)</f>
        <v>5</v>
      </c>
      <c r="AQ90" s="4" cm="1">
        <f t="array" ref="AQ90">INDEX(Data!AM$2:AM$368,$A90)</f>
        <v>0</v>
      </c>
      <c r="AR90" s="4" cm="1">
        <f t="array" ref="AR90">INDEX(Data!AN$2:AN$368,$A90)</f>
        <v>5</v>
      </c>
      <c r="AS90" s="4" cm="1">
        <f t="array" ref="AS90">INDEX(Data!AO$2:AO$368,$A90)</f>
        <v>11</v>
      </c>
      <c r="AT90" s="4" cm="1">
        <f t="array" ref="AT90">INDEX(Data!AP$2:AP$368,$A90)</f>
        <v>65</v>
      </c>
      <c r="AU90" s="4" cm="1">
        <f t="array" ref="AU90">INDEX(Data!AQ$2:AQ$368,$A90)</f>
        <v>11</v>
      </c>
      <c r="AV90" s="4" cm="1">
        <f t="array" ref="AV90">INDEX(Data!AR$2:AR$368,$A90)</f>
        <v>29</v>
      </c>
      <c r="AW90" s="4" cm="1">
        <f t="array" ref="AW90">INDEX(Data!AS$2:AS$368,$A90)</f>
        <v>23</v>
      </c>
      <c r="AX90" s="4" cm="1">
        <f t="array" ref="AX90">INDEX(Data!AT$2:AT$368,$A90)</f>
        <v>0</v>
      </c>
      <c r="AY90" s="4" cm="1">
        <f t="array" ref="AY90">INDEX(Data!AU$2:AU$368,$A90)</f>
        <v>17</v>
      </c>
      <c r="AZ90" s="4" cm="1">
        <f t="array" ref="AZ90">INDEX(Data!AV$2:AV$368,$A90)</f>
        <v>23</v>
      </c>
      <c r="BA90" s="4" cm="1">
        <f t="array" ref="BA90">INDEX(Data!AW$2:AW$368,$A90)</f>
        <v>17</v>
      </c>
      <c r="BB90" s="4" cm="1">
        <f t="array" ref="BB90">INDEX(Data!AX$2:AX$368,$A90)</f>
        <v>0</v>
      </c>
    </row>
    <row r="91" spans="1:54" x14ac:dyDescent="0.25">
      <c r="A91">
        <v>80</v>
      </c>
      <c r="B91" s="3">
        <v>45371</v>
      </c>
      <c r="C91" s="4">
        <v>2024</v>
      </c>
      <c r="D91" s="4" t="s">
        <v>6</v>
      </c>
      <c r="E91" s="4">
        <v>20</v>
      </c>
      <c r="F91" s="4" cm="1">
        <f t="array" ref="F91">INDEX(Data!B$2:B$368,$A91)</f>
        <v>820</v>
      </c>
      <c r="G91" s="4" cm="1">
        <f t="array" ref="G91">INDEX(Data!C$2:C$368,$A91)</f>
        <v>583</v>
      </c>
      <c r="H91" s="4" cm="1">
        <f t="array" ref="H91">INDEX(Data!D$2:D$368,$A91)</f>
        <v>188</v>
      </c>
      <c r="I91" s="4" cm="1">
        <f t="array" ref="I91">INDEX(Data!E$2:E$368,$A91)</f>
        <v>452</v>
      </c>
      <c r="J91" s="4" cm="1">
        <f t="array" ref="J91">INDEX(Data!F$2:F$368,$A91)</f>
        <v>180</v>
      </c>
      <c r="K91" s="4" cm="1">
        <f t="array" ref="K91">INDEX(Data!G$2:G$368,$A91)</f>
        <v>122</v>
      </c>
      <c r="L91" s="4" cm="1">
        <f t="array" ref="L91">INDEX(Data!H$2:H$368,$A91)</f>
        <v>345</v>
      </c>
      <c r="M91" s="4" cm="1">
        <f t="array" ref="M91">INDEX(Data!I$2:I$368,$A91)</f>
        <v>116</v>
      </c>
      <c r="N91" s="4" cm="1">
        <f t="array" ref="N91">INDEX(Data!J$2:J$368,$A91)</f>
        <v>183</v>
      </c>
      <c r="O91" s="4" cm="1">
        <f t="array" ref="O91">INDEX(Data!K$2:K$368,$A91)</f>
        <v>81</v>
      </c>
      <c r="P91" s="4" cm="1">
        <f t="array" ref="P91">INDEX(Data!L$2:L$368,$A91)</f>
        <v>45</v>
      </c>
      <c r="Q91" s="4" cm="1">
        <f t="array" ref="Q91">INDEX(Data!M$2:M$368,$A91)</f>
        <v>71</v>
      </c>
      <c r="R91" s="4" cm="1">
        <f t="array" ref="R91">INDEX(Data!N$2:N$368,$A91)</f>
        <v>10</v>
      </c>
      <c r="S91" s="4" cm="1">
        <f t="array" ref="S91">INDEX(Data!O$2:O$368,$A91)</f>
        <v>168</v>
      </c>
      <c r="T91" s="4" cm="1">
        <f t="array" ref="T91">INDEX(Data!P$2:P$368,$A91)</f>
        <v>68</v>
      </c>
      <c r="U91" s="4" cm="1">
        <f t="array" ref="U91">INDEX(Data!Q$2:Q$368,$A91)</f>
        <v>37</v>
      </c>
      <c r="V91" s="4" cm="1">
        <f t="array" ref="V91">INDEX(Data!R$2:R$368,$A91)</f>
        <v>24</v>
      </c>
      <c r="W91" s="4" cm="1">
        <f t="array" ref="W91">INDEX(Data!S$2:S$368,$A91)</f>
        <v>133</v>
      </c>
      <c r="X91" s="4" cm="1">
        <f t="array" ref="X91">INDEX(Data!T$2:T$368,$A91)</f>
        <v>75</v>
      </c>
      <c r="Y91" s="4" cm="1">
        <f t="array" ref="Y91">INDEX(Data!U$2:U$368,$A91)</f>
        <v>0</v>
      </c>
      <c r="Z91" s="4" cm="1">
        <f t="array" ref="Z91">INDEX(Data!V$2:V$368,$A91)</f>
        <v>17</v>
      </c>
      <c r="AA91" s="4" cm="1">
        <f t="array" ref="AA91">INDEX(Data!W$2:W$368,$A91)</f>
        <v>0</v>
      </c>
      <c r="AB91" s="4" cm="1">
        <f t="array" ref="AB91">INDEX(Data!X$2:X$368,$A91)</f>
        <v>49</v>
      </c>
      <c r="AC91" s="4" cm="1">
        <f t="array" ref="AC91">INDEX(Data!Y$2:Y$368,$A91)</f>
        <v>40</v>
      </c>
      <c r="AD91" s="4" cm="1">
        <f t="array" ref="AD91">INDEX(Data!Z$2:Z$368,$A91)</f>
        <v>0</v>
      </c>
      <c r="AE91" s="4" cm="1">
        <f t="array" ref="AE91">INDEX(Data!AA$2:AA$368,$A91)</f>
        <v>5</v>
      </c>
      <c r="AF91" s="4" cm="1">
        <f t="array" ref="AF91">INDEX(Data!AB$2:AB$368,$A91)</f>
        <v>34</v>
      </c>
      <c r="AG91" s="4" cm="1">
        <f t="array" ref="AG91">INDEX(Data!AC$2:AC$368,$A91)</f>
        <v>0</v>
      </c>
      <c r="AH91" s="4" cm="1">
        <f t="array" ref="AH91">INDEX(Data!AD$2:AD$368,$A91)</f>
        <v>5</v>
      </c>
      <c r="AI91" s="4" cm="1">
        <f t="array" ref="AI91">INDEX(Data!AE$2:AE$368,$A91)</f>
        <v>29</v>
      </c>
      <c r="AJ91" s="4" cm="1">
        <f t="array" ref="AJ91">INDEX(Data!AF$2:AF$368,$A91)</f>
        <v>5</v>
      </c>
      <c r="AK91" s="4" cm="1">
        <f t="array" ref="AK91">INDEX(Data!AG$2:AG$368,$A91)</f>
        <v>0</v>
      </c>
      <c r="AL91" s="4" cm="1">
        <f t="array" ref="AL91">INDEX(Data!AH$2:AH$368,$A91)</f>
        <v>11</v>
      </c>
      <c r="AM91" s="4" cm="1">
        <f t="array" ref="AM91">INDEX(Data!AI$2:AI$368,$A91)</f>
        <v>52</v>
      </c>
      <c r="AN91" s="4" cm="1">
        <f t="array" ref="AN91">INDEX(Data!AJ$2:AJ$368,$A91)</f>
        <v>11</v>
      </c>
      <c r="AO91" s="4" cm="1">
        <f t="array" ref="AO91">INDEX(Data!AK$2:AK$368,$A91)</f>
        <v>17</v>
      </c>
      <c r="AP91" s="4" cm="1">
        <f t="array" ref="AP91">INDEX(Data!AL$2:AL$368,$A91)</f>
        <v>17</v>
      </c>
      <c r="AQ91" s="4" cm="1">
        <f t="array" ref="AQ91">INDEX(Data!AM$2:AM$368,$A91)</f>
        <v>0</v>
      </c>
      <c r="AR91" s="4" cm="1">
        <f t="array" ref="AR91">INDEX(Data!AN$2:AN$368,$A91)</f>
        <v>23</v>
      </c>
      <c r="AS91" s="4" cm="1">
        <f t="array" ref="AS91">INDEX(Data!AO$2:AO$368,$A91)</f>
        <v>23</v>
      </c>
      <c r="AT91" s="4" cm="1">
        <f t="array" ref="AT91">INDEX(Data!AP$2:AP$368,$A91)</f>
        <v>46</v>
      </c>
      <c r="AU91" s="4" cm="1">
        <f t="array" ref="AU91">INDEX(Data!AQ$2:AQ$368,$A91)</f>
        <v>17</v>
      </c>
      <c r="AV91" s="4" cm="1">
        <f t="array" ref="AV91">INDEX(Data!AR$2:AR$368,$A91)</f>
        <v>23</v>
      </c>
      <c r="AW91" s="4" cm="1">
        <f t="array" ref="AW91">INDEX(Data!AS$2:AS$368,$A91)</f>
        <v>11</v>
      </c>
      <c r="AX91" s="4" cm="1">
        <f t="array" ref="AX91">INDEX(Data!AT$2:AT$368,$A91)</f>
        <v>5</v>
      </c>
      <c r="AY91" s="4" cm="1">
        <f t="array" ref="AY91">INDEX(Data!AU$2:AU$368,$A91)</f>
        <v>40</v>
      </c>
      <c r="AZ91" s="4" cm="1">
        <f t="array" ref="AZ91">INDEX(Data!AV$2:AV$368,$A91)</f>
        <v>23</v>
      </c>
      <c r="BA91" s="4" cm="1">
        <f t="array" ref="BA91">INDEX(Data!AW$2:AW$368,$A91)</f>
        <v>5</v>
      </c>
      <c r="BB91" s="4" cm="1">
        <f t="array" ref="BB91">INDEX(Data!AX$2:AX$368,$A91)</f>
        <v>0</v>
      </c>
    </row>
    <row r="92" spans="1:54" x14ac:dyDescent="0.25">
      <c r="A92">
        <v>81</v>
      </c>
      <c r="B92" s="3">
        <v>45372</v>
      </c>
      <c r="C92" s="4">
        <v>2024</v>
      </c>
      <c r="D92" s="4" t="s">
        <v>6</v>
      </c>
      <c r="E92" s="4">
        <v>21</v>
      </c>
      <c r="F92" s="4" cm="1">
        <f t="array" ref="F92">INDEX(Data!B$2:B$368,$A92)</f>
        <v>812</v>
      </c>
      <c r="G92" s="4" cm="1">
        <f t="array" ref="G92">INDEX(Data!C$2:C$368,$A92)</f>
        <v>580</v>
      </c>
      <c r="H92" s="4" cm="1">
        <f t="array" ref="H92">INDEX(Data!D$2:D$368,$A92)</f>
        <v>414</v>
      </c>
      <c r="I92" s="4" cm="1">
        <f t="array" ref="I92">INDEX(Data!E$2:E$368,$A92)</f>
        <v>204</v>
      </c>
      <c r="J92" s="4" cm="1">
        <f t="array" ref="J92">INDEX(Data!F$2:F$368,$A92)</f>
        <v>194</v>
      </c>
      <c r="K92" s="4" cm="1">
        <f t="array" ref="K92">INDEX(Data!G$2:G$368,$A92)</f>
        <v>284</v>
      </c>
      <c r="L92" s="4" cm="1">
        <f t="array" ref="L92">INDEX(Data!H$2:H$368,$A92)</f>
        <v>215</v>
      </c>
      <c r="M92" s="4" cm="1">
        <f t="array" ref="M92">INDEX(Data!I$2:I$368,$A92)</f>
        <v>81</v>
      </c>
      <c r="N92" s="4" cm="1">
        <f t="array" ref="N92">INDEX(Data!J$2:J$368,$A92)</f>
        <v>191</v>
      </c>
      <c r="O92" s="4" cm="1">
        <f t="array" ref="O92">INDEX(Data!K$2:K$368,$A92)</f>
        <v>161</v>
      </c>
      <c r="P92" s="4" cm="1">
        <f t="array" ref="P92">INDEX(Data!L$2:L$368,$A92)</f>
        <v>50</v>
      </c>
      <c r="Q92" s="4" cm="1">
        <f t="array" ref="Q92">INDEX(Data!M$2:M$368,$A92)</f>
        <v>60</v>
      </c>
      <c r="R92" s="4" cm="1">
        <f t="array" ref="R92">INDEX(Data!N$2:N$368,$A92)</f>
        <v>45</v>
      </c>
      <c r="S92" s="4" cm="1">
        <f t="array" ref="S92">INDEX(Data!O$2:O$368,$A92)</f>
        <v>145</v>
      </c>
      <c r="T92" s="4" cm="1">
        <f t="array" ref="T92">INDEX(Data!P$2:P$368,$A92)</f>
        <v>86</v>
      </c>
      <c r="U92" s="4" cm="1">
        <f t="array" ref="U92">INDEX(Data!Q$2:Q$368,$A92)</f>
        <v>37</v>
      </c>
      <c r="V92" s="4" cm="1">
        <f t="array" ref="V92">INDEX(Data!R$2:R$368,$A92)</f>
        <v>37</v>
      </c>
      <c r="W92" s="4" cm="1">
        <f t="array" ref="W92">INDEX(Data!S$2:S$368,$A92)</f>
        <v>0</v>
      </c>
      <c r="X92" s="4" cm="1">
        <f t="array" ref="X92">INDEX(Data!T$2:T$368,$A92)</f>
        <v>40</v>
      </c>
      <c r="Y92" s="4" cm="1">
        <f t="array" ref="Y92">INDEX(Data!U$2:U$368,$A92)</f>
        <v>0</v>
      </c>
      <c r="Z92" s="4" cm="1">
        <f t="array" ref="Z92">INDEX(Data!V$2:V$368,$A92)</f>
        <v>17</v>
      </c>
      <c r="AA92" s="4" cm="1">
        <f t="array" ref="AA92">INDEX(Data!W$2:W$368,$A92)</f>
        <v>17</v>
      </c>
      <c r="AB92" s="4" cm="1">
        <f t="array" ref="AB92">INDEX(Data!X$2:X$368,$A92)</f>
        <v>75</v>
      </c>
      <c r="AC92" s="4" cm="1">
        <f t="array" ref="AC92">INDEX(Data!Y$2:Y$368,$A92)</f>
        <v>52</v>
      </c>
      <c r="AD92" s="4" cm="1">
        <f t="array" ref="AD92">INDEX(Data!Z$2:Z$368,$A92)</f>
        <v>0</v>
      </c>
      <c r="AE92" s="4" cm="1">
        <f t="array" ref="AE92">INDEX(Data!AA$2:AA$368,$A92)</f>
        <v>17</v>
      </c>
      <c r="AF92" s="4" cm="1">
        <f t="array" ref="AF92">INDEX(Data!AB$2:AB$368,$A92)</f>
        <v>17</v>
      </c>
      <c r="AG92" s="4" cm="1">
        <f t="array" ref="AG92">INDEX(Data!AC$2:AC$368,$A92)</f>
        <v>11</v>
      </c>
      <c r="AH92" s="4" cm="1">
        <f t="array" ref="AH92">INDEX(Data!AD$2:AD$368,$A92)</f>
        <v>0</v>
      </c>
      <c r="AI92" s="4" cm="1">
        <f t="array" ref="AI92">INDEX(Data!AE$2:AE$368,$A92)</f>
        <v>23</v>
      </c>
      <c r="AJ92" s="4" cm="1">
        <f t="array" ref="AJ92">INDEX(Data!AF$2:AF$368,$A92)</f>
        <v>0</v>
      </c>
      <c r="AK92" s="4" cm="1">
        <f t="array" ref="AK92">INDEX(Data!AG$2:AG$368,$A92)</f>
        <v>17</v>
      </c>
      <c r="AL92" s="4" cm="1">
        <f t="array" ref="AL92">INDEX(Data!AH$2:AH$368,$A92)</f>
        <v>11</v>
      </c>
      <c r="AM92" s="4" cm="1">
        <f t="array" ref="AM92">INDEX(Data!AI$2:AI$368,$A92)</f>
        <v>58</v>
      </c>
      <c r="AN92" s="4" cm="1">
        <f t="array" ref="AN92">INDEX(Data!AJ$2:AJ$368,$A92)</f>
        <v>11</v>
      </c>
      <c r="AO92" s="4" cm="1">
        <f t="array" ref="AO92">INDEX(Data!AK$2:AK$368,$A92)</f>
        <v>11</v>
      </c>
      <c r="AP92" s="4" cm="1">
        <f t="array" ref="AP92">INDEX(Data!AL$2:AL$368,$A92)</f>
        <v>17</v>
      </c>
      <c r="AQ92" s="4" cm="1">
        <f t="array" ref="AQ92">INDEX(Data!AM$2:AM$368,$A92)</f>
        <v>0</v>
      </c>
      <c r="AR92" s="4" cm="1">
        <f t="array" ref="AR92">INDEX(Data!AN$2:AN$368,$A92)</f>
        <v>11</v>
      </c>
      <c r="AS92" s="4" cm="1">
        <f t="array" ref="AS92">INDEX(Data!AO$2:AO$368,$A92)</f>
        <v>23</v>
      </c>
      <c r="AT92" s="4" cm="1">
        <f t="array" ref="AT92">INDEX(Data!AP$2:AP$368,$A92)</f>
        <v>63</v>
      </c>
      <c r="AU92" s="4" cm="1">
        <f t="array" ref="AU92">INDEX(Data!AQ$2:AQ$368,$A92)</f>
        <v>11</v>
      </c>
      <c r="AV92" s="4" cm="1">
        <f t="array" ref="AV92">INDEX(Data!AR$2:AR$368,$A92)</f>
        <v>34</v>
      </c>
      <c r="AW92" s="4" cm="1">
        <f t="array" ref="AW92">INDEX(Data!AS$2:AS$368,$A92)</f>
        <v>5</v>
      </c>
      <c r="AX92" s="4" cm="1">
        <f t="array" ref="AX92">INDEX(Data!AT$2:AT$368,$A92)</f>
        <v>0</v>
      </c>
      <c r="AY92" s="4" cm="1">
        <f t="array" ref="AY92">INDEX(Data!AU$2:AU$368,$A92)</f>
        <v>17</v>
      </c>
      <c r="AZ92" s="4" cm="1">
        <f t="array" ref="AZ92">INDEX(Data!AV$2:AV$368,$A92)</f>
        <v>5</v>
      </c>
      <c r="BA92" s="4" cm="1">
        <f t="array" ref="BA92">INDEX(Data!AW$2:AW$368,$A92)</f>
        <v>0</v>
      </c>
      <c r="BB92" s="4" cm="1">
        <f t="array" ref="BB92">INDEX(Data!AX$2:AX$368,$A92)</f>
        <v>17</v>
      </c>
    </row>
    <row r="93" spans="1:54" x14ac:dyDescent="0.25">
      <c r="A93">
        <v>82</v>
      </c>
      <c r="B93" s="3">
        <v>45373</v>
      </c>
      <c r="C93" s="4">
        <v>2024</v>
      </c>
      <c r="D93" s="4" t="s">
        <v>6</v>
      </c>
      <c r="E93" s="4">
        <v>22</v>
      </c>
      <c r="F93" s="4" cm="1">
        <f t="array" ref="F93">INDEX(Data!B$2:B$368,$A93)</f>
        <v>794</v>
      </c>
      <c r="G93" s="4" cm="1">
        <f t="array" ref="G93">INDEX(Data!C$2:C$368,$A93)</f>
        <v>583</v>
      </c>
      <c r="H93" s="4" cm="1">
        <f t="array" ref="H93">INDEX(Data!D$2:D$368,$A93)</f>
        <v>198</v>
      </c>
      <c r="I93" s="4" cm="1">
        <f t="array" ref="I93">INDEX(Data!E$2:E$368,$A93)</f>
        <v>517</v>
      </c>
      <c r="J93" s="4" cm="1">
        <f t="array" ref="J93">INDEX(Data!F$2:F$368,$A93)</f>
        <v>79</v>
      </c>
      <c r="K93" s="4" cm="1">
        <f t="array" ref="K93">INDEX(Data!G$2:G$368,$A93)</f>
        <v>279</v>
      </c>
      <c r="L93" s="4" cm="1">
        <f t="array" ref="L93">INDEX(Data!H$2:H$368,$A93)</f>
        <v>264</v>
      </c>
      <c r="M93" s="4" cm="1">
        <f t="array" ref="M93">INDEX(Data!I$2:I$368,$A93)</f>
        <v>40</v>
      </c>
      <c r="N93" s="4" cm="1">
        <f t="array" ref="N93">INDEX(Data!J$2:J$368,$A93)</f>
        <v>193</v>
      </c>
      <c r="O93" s="4" cm="1">
        <f t="array" ref="O93">INDEX(Data!K$2:K$368,$A93)</f>
        <v>167</v>
      </c>
      <c r="P93" s="4" cm="1">
        <f t="array" ref="P93">INDEX(Data!L$2:L$368,$A93)</f>
        <v>39</v>
      </c>
      <c r="Q93" s="4" cm="1">
        <f t="array" ref="Q93">INDEX(Data!M$2:M$368,$A93)</f>
        <v>59</v>
      </c>
      <c r="R93" s="4" cm="1">
        <f t="array" ref="R93">INDEX(Data!N$2:N$368,$A93)</f>
        <v>39</v>
      </c>
      <c r="S93" s="4" cm="1">
        <f t="array" ref="S93">INDEX(Data!O$2:O$368,$A93)</f>
        <v>159</v>
      </c>
      <c r="T93" s="4" cm="1">
        <f t="array" ref="T93">INDEX(Data!P$2:P$368,$A93)</f>
        <v>87</v>
      </c>
      <c r="U93" s="4" cm="1">
        <f t="array" ref="U93">INDEX(Data!Q$2:Q$368,$A93)</f>
        <v>36</v>
      </c>
      <c r="V93" s="4" cm="1">
        <f t="array" ref="V93">INDEX(Data!R$2:R$368,$A93)</f>
        <v>15</v>
      </c>
      <c r="W93" s="4" cm="1">
        <f t="array" ref="W93">INDEX(Data!S$2:S$368,$A93)</f>
        <v>0</v>
      </c>
      <c r="X93" s="4" cm="1">
        <f t="array" ref="X93">INDEX(Data!T$2:T$368,$A93)</f>
        <v>46</v>
      </c>
      <c r="Y93" s="4" cm="1">
        <f t="array" ref="Y93">INDEX(Data!U$2:U$368,$A93)</f>
        <v>17</v>
      </c>
      <c r="Z93" s="4" cm="1">
        <f t="array" ref="Z93">INDEX(Data!V$2:V$368,$A93)</f>
        <v>29</v>
      </c>
      <c r="AA93" s="4" cm="1">
        <f t="array" ref="AA93">INDEX(Data!W$2:W$368,$A93)</f>
        <v>11</v>
      </c>
      <c r="AB93" s="4" cm="1">
        <f t="array" ref="AB93">INDEX(Data!X$2:X$368,$A93)</f>
        <v>46</v>
      </c>
      <c r="AC93" s="4" cm="1">
        <f t="array" ref="AC93">INDEX(Data!Y$2:Y$368,$A93)</f>
        <v>46</v>
      </c>
      <c r="AD93" s="4" cm="1">
        <f t="array" ref="AD93">INDEX(Data!Z$2:Z$368,$A93)</f>
        <v>5</v>
      </c>
      <c r="AE93" s="4" cm="1">
        <f t="array" ref="AE93">INDEX(Data!AA$2:AA$368,$A93)</f>
        <v>0</v>
      </c>
      <c r="AF93" s="4" cm="1">
        <f t="array" ref="AF93">INDEX(Data!AB$2:AB$368,$A93)</f>
        <v>34</v>
      </c>
      <c r="AG93" s="4" cm="1">
        <f t="array" ref="AG93">INDEX(Data!AC$2:AC$368,$A93)</f>
        <v>0</v>
      </c>
      <c r="AH93" s="4" cm="1">
        <f t="array" ref="AH93">INDEX(Data!AD$2:AD$368,$A93)</f>
        <v>0</v>
      </c>
      <c r="AI93" s="4" cm="1">
        <f t="array" ref="AI93">INDEX(Data!AE$2:AE$368,$A93)</f>
        <v>11</v>
      </c>
      <c r="AJ93" s="4" cm="1">
        <f t="array" ref="AJ93">INDEX(Data!AF$2:AF$368,$A93)</f>
        <v>5</v>
      </c>
      <c r="AK93" s="4" cm="1">
        <f t="array" ref="AK93">INDEX(Data!AG$2:AG$368,$A93)</f>
        <v>11</v>
      </c>
      <c r="AL93" s="4" cm="1">
        <f t="array" ref="AL93">INDEX(Data!AH$2:AH$368,$A93)</f>
        <v>5</v>
      </c>
      <c r="AM93" s="4" cm="1">
        <f t="array" ref="AM93">INDEX(Data!AI$2:AI$368,$A93)</f>
        <v>40</v>
      </c>
      <c r="AN93" s="4" cm="1">
        <f t="array" ref="AN93">INDEX(Data!AJ$2:AJ$368,$A93)</f>
        <v>40</v>
      </c>
      <c r="AO93" s="4" cm="1">
        <f t="array" ref="AO93">INDEX(Data!AK$2:AK$368,$A93)</f>
        <v>5</v>
      </c>
      <c r="AP93" s="4" cm="1">
        <f t="array" ref="AP93">INDEX(Data!AL$2:AL$368,$A93)</f>
        <v>5</v>
      </c>
      <c r="AQ93" s="4" cm="1">
        <f t="array" ref="AQ93">INDEX(Data!AM$2:AM$368,$A93)</f>
        <v>0</v>
      </c>
      <c r="AR93" s="4" cm="1">
        <f t="array" ref="AR93">INDEX(Data!AN$2:AN$368,$A93)</f>
        <v>5</v>
      </c>
      <c r="AS93" s="4" cm="1">
        <f t="array" ref="AS93">INDEX(Data!AO$2:AO$368,$A93)</f>
        <v>23</v>
      </c>
      <c r="AT93" s="4" cm="1">
        <f t="array" ref="AT93">INDEX(Data!AP$2:AP$368,$A93)</f>
        <v>58</v>
      </c>
      <c r="AU93" s="4" cm="1">
        <f t="array" ref="AU93">INDEX(Data!AQ$2:AQ$368,$A93)</f>
        <v>5</v>
      </c>
      <c r="AV93" s="4" cm="1">
        <f t="array" ref="AV93">INDEX(Data!AR$2:AR$368,$A93)</f>
        <v>40</v>
      </c>
      <c r="AW93" s="4" cm="1">
        <f t="array" ref="AW93">INDEX(Data!AS$2:AS$368,$A93)</f>
        <v>29</v>
      </c>
      <c r="AX93" s="4" cm="1">
        <f t="array" ref="AX93">INDEX(Data!AT$2:AT$368,$A93)</f>
        <v>0</v>
      </c>
      <c r="AY93" s="4" cm="1">
        <f t="array" ref="AY93">INDEX(Data!AU$2:AU$368,$A93)</f>
        <v>5</v>
      </c>
      <c r="AZ93" s="4" cm="1">
        <f t="array" ref="AZ93">INDEX(Data!AV$2:AV$368,$A93)</f>
        <v>11</v>
      </c>
      <c r="BA93" s="4" cm="1">
        <f t="array" ref="BA93">INDEX(Data!AW$2:AW$368,$A93)</f>
        <v>23</v>
      </c>
      <c r="BB93" s="4" cm="1">
        <f t="array" ref="BB93">INDEX(Data!AX$2:AX$368,$A93)</f>
        <v>28</v>
      </c>
    </row>
    <row r="94" spans="1:54" x14ac:dyDescent="0.25">
      <c r="A94">
        <v>83</v>
      </c>
      <c r="B94" s="3">
        <v>45374</v>
      </c>
      <c r="C94" s="4">
        <v>2024</v>
      </c>
      <c r="D94" s="4" t="s">
        <v>6</v>
      </c>
      <c r="E94" s="4">
        <v>23</v>
      </c>
      <c r="F94" s="4" cm="1">
        <f t="array" ref="F94">INDEX(Data!B$2:B$368,$A94)</f>
        <v>768</v>
      </c>
      <c r="G94" s="4" cm="1">
        <f t="array" ref="G94">INDEX(Data!C$2:C$368,$A94)</f>
        <v>594</v>
      </c>
      <c r="H94" s="4" cm="1">
        <f t="array" ref="H94">INDEX(Data!D$2:D$368,$A94)</f>
        <v>192</v>
      </c>
      <c r="I94" s="4" cm="1">
        <f t="array" ref="I94">INDEX(Data!E$2:E$368,$A94)</f>
        <v>392</v>
      </c>
      <c r="J94" s="4" cm="1">
        <f t="array" ref="J94">INDEX(Data!F$2:F$368,$A94)</f>
        <v>184</v>
      </c>
      <c r="K94" s="4" cm="1">
        <f t="array" ref="K94">INDEX(Data!G$2:G$368,$A94)</f>
        <v>273</v>
      </c>
      <c r="L94" s="4" cm="1">
        <f t="array" ref="L94">INDEX(Data!H$2:H$368,$A94)</f>
        <v>262</v>
      </c>
      <c r="M94" s="4" cm="1">
        <f t="array" ref="M94">INDEX(Data!I$2:I$368,$A94)</f>
        <v>59</v>
      </c>
      <c r="N94" s="4" cm="1">
        <f t="array" ref="N94">INDEX(Data!J$2:J$368,$A94)</f>
        <v>257</v>
      </c>
      <c r="O94" s="4" cm="1">
        <f t="array" ref="O94">INDEX(Data!K$2:K$368,$A94)</f>
        <v>80</v>
      </c>
      <c r="P94" s="4" cm="1">
        <f t="array" ref="P94">INDEX(Data!L$2:L$368,$A94)</f>
        <v>52</v>
      </c>
      <c r="Q94" s="4" cm="1">
        <f t="array" ref="Q94">INDEX(Data!M$2:M$368,$A94)</f>
        <v>57</v>
      </c>
      <c r="R94" s="4" cm="1">
        <f t="array" ref="R94">INDEX(Data!N$2:N$368,$A94)</f>
        <v>33</v>
      </c>
      <c r="S94" s="4" cm="1">
        <f t="array" ref="S94">INDEX(Data!O$2:O$368,$A94)</f>
        <v>116</v>
      </c>
      <c r="T94" s="4" cm="1">
        <f t="array" ref="T94">INDEX(Data!P$2:P$368,$A94)</f>
        <v>64</v>
      </c>
      <c r="U94" s="4" cm="1">
        <f t="array" ref="U94">INDEX(Data!Q$2:Q$368,$A94)</f>
        <v>26</v>
      </c>
      <c r="V94" s="4" cm="1">
        <f t="array" ref="V94">INDEX(Data!R$2:R$368,$A94)</f>
        <v>37</v>
      </c>
      <c r="W94" s="4" cm="1">
        <f t="array" ref="W94">INDEX(Data!S$2:S$368,$A94)</f>
        <v>46</v>
      </c>
      <c r="X94" s="4" cm="1">
        <f t="array" ref="X94">INDEX(Data!T$2:T$368,$A94)</f>
        <v>59</v>
      </c>
      <c r="Y94" s="4" cm="1">
        <f t="array" ref="Y94">INDEX(Data!U$2:U$368,$A94)</f>
        <v>11</v>
      </c>
      <c r="Z94" s="4" cm="1">
        <f t="array" ref="Z94">INDEX(Data!V$2:V$368,$A94)</f>
        <v>35</v>
      </c>
      <c r="AA94" s="4" cm="1">
        <f t="array" ref="AA94">INDEX(Data!W$2:W$368,$A94)</f>
        <v>0</v>
      </c>
      <c r="AB94" s="4" cm="1">
        <f t="array" ref="AB94">INDEX(Data!X$2:X$368,$A94)</f>
        <v>0</v>
      </c>
      <c r="AC94" s="4" cm="1">
        <f t="array" ref="AC94">INDEX(Data!Y$2:Y$368,$A94)</f>
        <v>35</v>
      </c>
      <c r="AD94" s="4" cm="1">
        <f t="array" ref="AD94">INDEX(Data!Z$2:Z$368,$A94)</f>
        <v>0</v>
      </c>
      <c r="AE94" s="4" cm="1">
        <f t="array" ref="AE94">INDEX(Data!AA$2:AA$368,$A94)</f>
        <v>17</v>
      </c>
      <c r="AF94" s="4" cm="1">
        <f t="array" ref="AF94">INDEX(Data!AB$2:AB$368,$A94)</f>
        <v>23</v>
      </c>
      <c r="AG94" s="4" cm="1">
        <f t="array" ref="AG94">INDEX(Data!AC$2:AC$368,$A94)</f>
        <v>17</v>
      </c>
      <c r="AH94" s="4" cm="1">
        <f t="array" ref="AH94">INDEX(Data!AD$2:AD$368,$A94)</f>
        <v>5</v>
      </c>
      <c r="AI94" s="4" cm="1">
        <f t="array" ref="AI94">INDEX(Data!AE$2:AE$368,$A94)</f>
        <v>17</v>
      </c>
      <c r="AJ94" s="4" cm="1">
        <f t="array" ref="AJ94">INDEX(Data!AF$2:AF$368,$A94)</f>
        <v>17</v>
      </c>
      <c r="AK94" s="4" cm="1">
        <f t="array" ref="AK94">INDEX(Data!AG$2:AG$368,$A94)</f>
        <v>5</v>
      </c>
      <c r="AL94" s="4" cm="1">
        <f t="array" ref="AL94">INDEX(Data!AH$2:AH$368,$A94)</f>
        <v>0</v>
      </c>
      <c r="AM94" s="4" cm="1">
        <f t="array" ref="AM94">INDEX(Data!AI$2:AI$368,$A94)</f>
        <v>53</v>
      </c>
      <c r="AN94" s="4" cm="1">
        <f t="array" ref="AN94">INDEX(Data!AJ$2:AJ$368,$A94)</f>
        <v>41</v>
      </c>
      <c r="AO94" s="4" cm="1">
        <f t="array" ref="AO94">INDEX(Data!AK$2:AK$368,$A94)</f>
        <v>29</v>
      </c>
      <c r="AP94" s="4" cm="1">
        <f t="array" ref="AP94">INDEX(Data!AL$2:AL$368,$A94)</f>
        <v>17</v>
      </c>
      <c r="AQ94" s="4" cm="1">
        <f t="array" ref="AQ94">INDEX(Data!AM$2:AM$368,$A94)</f>
        <v>5</v>
      </c>
      <c r="AR94" s="4" cm="1">
        <f t="array" ref="AR94">INDEX(Data!AN$2:AN$368,$A94)</f>
        <v>0</v>
      </c>
      <c r="AS94" s="4" cm="1">
        <f t="array" ref="AS94">INDEX(Data!AO$2:AO$368,$A94)</f>
        <v>5</v>
      </c>
      <c r="AT94" s="4" cm="1">
        <f t="array" ref="AT94">INDEX(Data!AP$2:AP$368,$A94)</f>
        <v>65</v>
      </c>
      <c r="AU94" s="4" cm="1">
        <f t="array" ref="AU94">INDEX(Data!AQ$2:AQ$368,$A94)</f>
        <v>5</v>
      </c>
      <c r="AV94" s="4" cm="1">
        <f t="array" ref="AV94">INDEX(Data!AR$2:AR$368,$A94)</f>
        <v>53</v>
      </c>
      <c r="AW94" s="4" cm="1">
        <f t="array" ref="AW94">INDEX(Data!AS$2:AS$368,$A94)</f>
        <v>17</v>
      </c>
      <c r="AX94" s="4" cm="1">
        <f t="array" ref="AX94">INDEX(Data!AT$2:AT$368,$A94)</f>
        <v>0</v>
      </c>
      <c r="AY94" s="4" cm="1">
        <f t="array" ref="AY94">INDEX(Data!AU$2:AU$368,$A94)</f>
        <v>35</v>
      </c>
      <c r="AZ94" s="4" cm="1">
        <f t="array" ref="AZ94">INDEX(Data!AV$2:AV$368,$A94)</f>
        <v>17</v>
      </c>
      <c r="BA94" s="4" cm="1">
        <f t="array" ref="BA94">INDEX(Data!AW$2:AW$368,$A94)</f>
        <v>11</v>
      </c>
      <c r="BB94" s="4" cm="1">
        <f t="array" ref="BB94">INDEX(Data!AX$2:AX$368,$A94)</f>
        <v>0</v>
      </c>
    </row>
    <row r="95" spans="1:54" x14ac:dyDescent="0.25">
      <c r="A95">
        <v>84</v>
      </c>
      <c r="B95" s="3">
        <v>45375</v>
      </c>
      <c r="C95" s="4">
        <v>2024</v>
      </c>
      <c r="D95" s="4" t="s">
        <v>6</v>
      </c>
      <c r="E95" s="4">
        <v>24</v>
      </c>
      <c r="F95" s="4" cm="1">
        <f t="array" ref="F95">INDEX(Data!B$2:B$368,$A95)</f>
        <v>747</v>
      </c>
      <c r="G95" s="4" cm="1">
        <f t="array" ref="G95">INDEX(Data!C$2:C$368,$A95)</f>
        <v>619</v>
      </c>
      <c r="H95" s="4" cm="1">
        <f t="array" ref="H95">INDEX(Data!D$2:D$368,$A95)</f>
        <v>395</v>
      </c>
      <c r="I95" s="4" cm="1">
        <f t="array" ref="I95">INDEX(Data!E$2:E$368,$A95)</f>
        <v>315</v>
      </c>
      <c r="J95" s="4" cm="1">
        <f t="array" ref="J95">INDEX(Data!F$2:F$368,$A95)</f>
        <v>37</v>
      </c>
      <c r="K95" s="4" cm="1">
        <f t="array" ref="K95">INDEX(Data!G$2:G$368,$A95)</f>
        <v>160</v>
      </c>
      <c r="L95" s="4" cm="1">
        <f t="array" ref="L95">INDEX(Data!H$2:H$368,$A95)</f>
        <v>385</v>
      </c>
      <c r="M95" s="4" cm="1">
        <f t="array" ref="M95">INDEX(Data!I$2:I$368,$A95)</f>
        <v>74</v>
      </c>
      <c r="N95" s="4" cm="1">
        <f t="array" ref="N95">INDEX(Data!J$2:J$368,$A95)</f>
        <v>185</v>
      </c>
      <c r="O95" s="4" cm="1">
        <f t="array" ref="O95">INDEX(Data!K$2:K$368,$A95)</f>
        <v>101</v>
      </c>
      <c r="P95" s="4" cm="1">
        <f t="array" ref="P95">INDEX(Data!L$2:L$368,$A95)</f>
        <v>55</v>
      </c>
      <c r="Q95" s="4" cm="1">
        <f t="array" ref="Q95">INDEX(Data!M$2:M$368,$A95)</f>
        <v>64</v>
      </c>
      <c r="R95" s="4" cm="1">
        <f t="array" ref="R95">INDEX(Data!N$2:N$368,$A95)</f>
        <v>23</v>
      </c>
      <c r="S95" s="4" cm="1">
        <f t="array" ref="S95">INDEX(Data!O$2:O$368,$A95)</f>
        <v>105</v>
      </c>
      <c r="T95" s="4" cm="1">
        <f t="array" ref="T95">INDEX(Data!P$2:P$368,$A95)</f>
        <v>79</v>
      </c>
      <c r="U95" s="4" cm="1">
        <f t="array" ref="U95">INDEX(Data!Q$2:Q$368,$A95)</f>
        <v>28</v>
      </c>
      <c r="V95" s="4" cm="1">
        <f t="array" ref="V95">INDEX(Data!R$2:R$368,$A95)</f>
        <v>22</v>
      </c>
      <c r="W95" s="4" cm="1">
        <f t="array" ref="W95">INDEX(Data!S$2:S$368,$A95)</f>
        <v>85</v>
      </c>
      <c r="X95" s="4" cm="1">
        <f t="array" ref="X95">INDEX(Data!T$2:T$368,$A95)</f>
        <v>24</v>
      </c>
      <c r="Y95" s="4" cm="1">
        <f t="array" ref="Y95">INDEX(Data!U$2:U$368,$A95)</f>
        <v>0</v>
      </c>
      <c r="Z95" s="4" cm="1">
        <f t="array" ref="Z95">INDEX(Data!V$2:V$368,$A95)</f>
        <v>43</v>
      </c>
      <c r="AA95" s="4" cm="1">
        <f t="array" ref="AA95">INDEX(Data!W$2:W$368,$A95)</f>
        <v>0</v>
      </c>
      <c r="AB95" s="4" cm="1">
        <f t="array" ref="AB95">INDEX(Data!X$2:X$368,$A95)</f>
        <v>61</v>
      </c>
      <c r="AC95" s="4" cm="1">
        <f t="array" ref="AC95">INDEX(Data!Y$2:Y$368,$A95)</f>
        <v>55</v>
      </c>
      <c r="AD95" s="4" cm="1">
        <f t="array" ref="AD95">INDEX(Data!Z$2:Z$368,$A95)</f>
        <v>18</v>
      </c>
      <c r="AE95" s="4" cm="1">
        <f t="array" ref="AE95">INDEX(Data!AA$2:AA$368,$A95)</f>
        <v>12</v>
      </c>
      <c r="AF95" s="4" cm="1">
        <f t="array" ref="AF95">INDEX(Data!AB$2:AB$368,$A95)</f>
        <v>37</v>
      </c>
      <c r="AG95" s="4" cm="1">
        <f t="array" ref="AG95">INDEX(Data!AC$2:AC$368,$A95)</f>
        <v>0</v>
      </c>
      <c r="AH95" s="4" cm="1">
        <f t="array" ref="AH95">INDEX(Data!AD$2:AD$368,$A95)</f>
        <v>0</v>
      </c>
      <c r="AI95" s="4" cm="1">
        <f t="array" ref="AI95">INDEX(Data!AE$2:AE$368,$A95)</f>
        <v>18</v>
      </c>
      <c r="AJ95" s="4" cm="1">
        <f t="array" ref="AJ95">INDEX(Data!AF$2:AF$368,$A95)</f>
        <v>12</v>
      </c>
      <c r="AK95" s="4" cm="1">
        <f t="array" ref="AK95">INDEX(Data!AG$2:AG$368,$A95)</f>
        <v>6</v>
      </c>
      <c r="AL95" s="4" cm="1">
        <f t="array" ref="AL95">INDEX(Data!AH$2:AH$368,$A95)</f>
        <v>6</v>
      </c>
      <c r="AM95" s="4" cm="1">
        <f t="array" ref="AM95">INDEX(Data!AI$2:AI$368,$A95)</f>
        <v>61</v>
      </c>
      <c r="AN95" s="4" cm="1">
        <f t="array" ref="AN95">INDEX(Data!AJ$2:AJ$368,$A95)</f>
        <v>18</v>
      </c>
      <c r="AO95" s="4" cm="1">
        <f t="array" ref="AO95">INDEX(Data!AK$2:AK$368,$A95)</f>
        <v>12</v>
      </c>
      <c r="AP95" s="4" cm="1">
        <f t="array" ref="AP95">INDEX(Data!AL$2:AL$368,$A95)</f>
        <v>0</v>
      </c>
      <c r="AQ95" s="4" cm="1">
        <f t="array" ref="AQ95">INDEX(Data!AM$2:AM$368,$A95)</f>
        <v>0</v>
      </c>
      <c r="AR95" s="4" cm="1">
        <f t="array" ref="AR95">INDEX(Data!AN$2:AN$368,$A95)</f>
        <v>0</v>
      </c>
      <c r="AS95" s="4" cm="1">
        <f t="array" ref="AS95">INDEX(Data!AO$2:AO$368,$A95)</f>
        <v>18</v>
      </c>
      <c r="AT95" s="4" cm="1">
        <f t="array" ref="AT95">INDEX(Data!AP$2:AP$368,$A95)</f>
        <v>61</v>
      </c>
      <c r="AU95" s="4" cm="1">
        <f t="array" ref="AU95">INDEX(Data!AQ$2:AQ$368,$A95)</f>
        <v>12</v>
      </c>
      <c r="AV95" s="4" cm="1">
        <f t="array" ref="AV95">INDEX(Data!AR$2:AR$368,$A95)</f>
        <v>55</v>
      </c>
      <c r="AW95" s="4" cm="1">
        <f t="array" ref="AW95">INDEX(Data!AS$2:AS$368,$A95)</f>
        <v>30</v>
      </c>
      <c r="AX95" s="4" cm="1">
        <f t="array" ref="AX95">INDEX(Data!AT$2:AT$368,$A95)</f>
        <v>0</v>
      </c>
      <c r="AY95" s="4" cm="1">
        <f t="array" ref="AY95">INDEX(Data!AU$2:AU$368,$A95)</f>
        <v>37</v>
      </c>
      <c r="AZ95" s="4" cm="1">
        <f t="array" ref="AZ95">INDEX(Data!AV$2:AV$368,$A95)</f>
        <v>0</v>
      </c>
      <c r="BA95" s="4" cm="1">
        <f t="array" ref="BA95">INDEX(Data!AW$2:AW$368,$A95)</f>
        <v>6</v>
      </c>
      <c r="BB95" s="4" cm="1">
        <f t="array" ref="BB95">INDEX(Data!AX$2:AX$368,$A95)</f>
        <v>17</v>
      </c>
    </row>
    <row r="96" spans="1:54" x14ac:dyDescent="0.25">
      <c r="A96">
        <v>85</v>
      </c>
      <c r="B96" s="3">
        <v>45376</v>
      </c>
      <c r="C96" s="4">
        <v>2024</v>
      </c>
      <c r="D96" s="4" t="s">
        <v>6</v>
      </c>
      <c r="E96" s="4">
        <v>25</v>
      </c>
      <c r="F96" s="4" cm="1">
        <f t="array" ref="F96">INDEX(Data!B$2:B$368,$A96)</f>
        <v>725</v>
      </c>
      <c r="G96" s="4" cm="1">
        <f t="array" ref="G96">INDEX(Data!C$2:C$368,$A96)</f>
        <v>659</v>
      </c>
      <c r="H96" s="4" cm="1">
        <f t="array" ref="H96">INDEX(Data!D$2:D$368,$A96)</f>
        <v>261</v>
      </c>
      <c r="I96" s="4" cm="1">
        <f t="array" ref="I96">INDEX(Data!E$2:E$368,$A96)</f>
        <v>334</v>
      </c>
      <c r="J96" s="4" cm="1">
        <f t="array" ref="J96">INDEX(Data!F$2:F$368,$A96)</f>
        <v>130</v>
      </c>
      <c r="K96" s="4" cm="1">
        <f t="array" ref="K96">INDEX(Data!G$2:G$368,$A96)</f>
        <v>342</v>
      </c>
      <c r="L96" s="4" cm="1">
        <f t="array" ref="L96">INDEX(Data!H$2:H$368,$A96)</f>
        <v>173</v>
      </c>
      <c r="M96" s="4" cm="1">
        <f t="array" ref="M96">INDEX(Data!I$2:I$368,$A96)</f>
        <v>144</v>
      </c>
      <c r="N96" s="4" cm="1">
        <f t="array" ref="N96">INDEX(Data!J$2:J$368,$A96)</f>
        <v>202</v>
      </c>
      <c r="O96" s="4" cm="1">
        <f t="array" ref="O96">INDEX(Data!K$2:K$368,$A96)</f>
        <v>98</v>
      </c>
      <c r="P96" s="4" cm="1">
        <f t="array" ref="P96">INDEX(Data!L$2:L$368,$A96)</f>
        <v>44</v>
      </c>
      <c r="Q96" s="4" cm="1">
        <f t="array" ref="Q96">INDEX(Data!M$2:M$368,$A96)</f>
        <v>49</v>
      </c>
      <c r="R96" s="4" cm="1">
        <f t="array" ref="R96">INDEX(Data!N$2:N$368,$A96)</f>
        <v>35</v>
      </c>
      <c r="S96" s="4" cm="1">
        <f t="array" ref="S96">INDEX(Data!O$2:O$368,$A96)</f>
        <v>123</v>
      </c>
      <c r="T96" s="4" cm="1">
        <f t="array" ref="T96">INDEX(Data!P$2:P$368,$A96)</f>
        <v>44</v>
      </c>
      <c r="U96" s="4" cm="1">
        <f t="array" ref="U96">INDEX(Data!Q$2:Q$368,$A96)</f>
        <v>30</v>
      </c>
      <c r="V96" s="4" cm="1">
        <f t="array" ref="V96">INDEX(Data!R$2:R$368,$A96)</f>
        <v>22</v>
      </c>
      <c r="W96" s="4" cm="1">
        <f t="array" ref="W96">INDEX(Data!S$2:S$368,$A96)</f>
        <v>78</v>
      </c>
      <c r="X96" s="4" cm="1">
        <f t="array" ref="X96">INDEX(Data!T$2:T$368,$A96)</f>
        <v>65</v>
      </c>
      <c r="Y96" s="4" cm="1">
        <f t="array" ref="Y96">INDEX(Data!U$2:U$368,$A96)</f>
        <v>6</v>
      </c>
      <c r="Z96" s="4" cm="1">
        <f t="array" ref="Z96">INDEX(Data!V$2:V$368,$A96)</f>
        <v>32</v>
      </c>
      <c r="AA96" s="4" cm="1">
        <f t="array" ref="AA96">INDEX(Data!W$2:W$368,$A96)</f>
        <v>0</v>
      </c>
      <c r="AB96" s="4" cm="1">
        <f t="array" ref="AB96">INDEX(Data!X$2:X$368,$A96)</f>
        <v>52</v>
      </c>
      <c r="AC96" s="4" cm="1">
        <f t="array" ref="AC96">INDEX(Data!Y$2:Y$368,$A96)</f>
        <v>52</v>
      </c>
      <c r="AD96" s="4" cm="1">
        <f t="array" ref="AD96">INDEX(Data!Z$2:Z$368,$A96)</f>
        <v>13</v>
      </c>
      <c r="AE96" s="4" cm="1">
        <f t="array" ref="AE96">INDEX(Data!AA$2:AA$368,$A96)</f>
        <v>13</v>
      </c>
      <c r="AF96" s="4" cm="1">
        <f t="array" ref="AF96">INDEX(Data!AB$2:AB$368,$A96)</f>
        <v>19</v>
      </c>
      <c r="AG96" s="4" cm="1">
        <f t="array" ref="AG96">INDEX(Data!AC$2:AC$368,$A96)</f>
        <v>6</v>
      </c>
      <c r="AH96" s="4" cm="1">
        <f t="array" ref="AH96">INDEX(Data!AD$2:AD$368,$A96)</f>
        <v>0</v>
      </c>
      <c r="AI96" s="4" cm="1">
        <f t="array" ref="AI96">INDEX(Data!AE$2:AE$368,$A96)</f>
        <v>6</v>
      </c>
      <c r="AJ96" s="4" cm="1">
        <f t="array" ref="AJ96">INDEX(Data!AF$2:AF$368,$A96)</f>
        <v>13</v>
      </c>
      <c r="AK96" s="4" cm="1">
        <f t="array" ref="AK96">INDEX(Data!AG$2:AG$368,$A96)</f>
        <v>13</v>
      </c>
      <c r="AL96" s="4" cm="1">
        <f t="array" ref="AL96">INDEX(Data!AH$2:AH$368,$A96)</f>
        <v>13</v>
      </c>
      <c r="AM96" s="4" cm="1">
        <f t="array" ref="AM96">INDEX(Data!AI$2:AI$368,$A96)</f>
        <v>39</v>
      </c>
      <c r="AN96" s="4" cm="1">
        <f t="array" ref="AN96">INDEX(Data!AJ$2:AJ$368,$A96)</f>
        <v>32</v>
      </c>
      <c r="AO96" s="4" cm="1">
        <f t="array" ref="AO96">INDEX(Data!AK$2:AK$368,$A96)</f>
        <v>6</v>
      </c>
      <c r="AP96" s="4" cm="1">
        <f t="array" ref="AP96">INDEX(Data!AL$2:AL$368,$A96)</f>
        <v>0</v>
      </c>
      <c r="AQ96" s="4" cm="1">
        <f t="array" ref="AQ96">INDEX(Data!AM$2:AM$368,$A96)</f>
        <v>6</v>
      </c>
      <c r="AR96" s="4" cm="1">
        <f t="array" ref="AR96">INDEX(Data!AN$2:AN$368,$A96)</f>
        <v>19</v>
      </c>
      <c r="AS96" s="4" cm="1">
        <f t="array" ref="AS96">INDEX(Data!AO$2:AO$368,$A96)</f>
        <v>13</v>
      </c>
      <c r="AT96" s="4" cm="1">
        <f t="array" ref="AT96">INDEX(Data!AP$2:AP$368,$A96)</f>
        <v>46</v>
      </c>
      <c r="AU96" s="4" cm="1">
        <f t="array" ref="AU96">INDEX(Data!AQ$2:AQ$368,$A96)</f>
        <v>13</v>
      </c>
      <c r="AV96" s="4" cm="1">
        <f t="array" ref="AV96">INDEX(Data!AR$2:AR$368,$A96)</f>
        <v>19</v>
      </c>
      <c r="AW96" s="4" cm="1">
        <f t="array" ref="AW96">INDEX(Data!AS$2:AS$368,$A96)</f>
        <v>26</v>
      </c>
      <c r="AX96" s="4" cm="1">
        <f t="array" ref="AX96">INDEX(Data!AT$2:AT$368,$A96)</f>
        <v>6</v>
      </c>
      <c r="AY96" s="4" cm="1">
        <f t="array" ref="AY96">INDEX(Data!AU$2:AU$368,$A96)</f>
        <v>6</v>
      </c>
      <c r="AZ96" s="4" cm="1">
        <f t="array" ref="AZ96">INDEX(Data!AV$2:AV$368,$A96)</f>
        <v>0</v>
      </c>
      <c r="BA96" s="4" cm="1">
        <f t="array" ref="BA96">INDEX(Data!AW$2:AW$368,$A96)</f>
        <v>26</v>
      </c>
      <c r="BB96" s="4" cm="1">
        <f t="array" ref="BB96">INDEX(Data!AX$2:AX$368,$A96)</f>
        <v>99</v>
      </c>
    </row>
    <row r="97" spans="1:54" x14ac:dyDescent="0.25">
      <c r="A97">
        <v>86</v>
      </c>
      <c r="B97" s="3">
        <v>45377</v>
      </c>
      <c r="C97" s="4">
        <v>2024</v>
      </c>
      <c r="D97" s="4" t="s">
        <v>6</v>
      </c>
      <c r="E97" s="4">
        <v>26</v>
      </c>
      <c r="F97" s="4" cm="1">
        <f t="array" ref="F97">INDEX(Data!B$2:B$368,$A97)</f>
        <v>713</v>
      </c>
      <c r="G97" s="4" cm="1">
        <f t="array" ref="G97">INDEX(Data!C$2:C$368,$A97)</f>
        <v>714</v>
      </c>
      <c r="H97" s="4" cm="1">
        <f t="array" ref="H97">INDEX(Data!D$2:D$368,$A97)</f>
        <v>171</v>
      </c>
      <c r="I97" s="4" cm="1">
        <f t="array" ref="I97">INDEX(Data!E$2:E$368,$A97)</f>
        <v>464</v>
      </c>
      <c r="J97" s="4" cm="1">
        <f t="array" ref="J97">INDEX(Data!F$2:F$368,$A97)</f>
        <v>78</v>
      </c>
      <c r="K97" s="4" cm="1">
        <f t="array" ref="K97">INDEX(Data!G$2:G$368,$A97)</f>
        <v>278</v>
      </c>
      <c r="L97" s="4" cm="1">
        <f t="array" ref="L97">INDEX(Data!H$2:H$368,$A97)</f>
        <v>358</v>
      </c>
      <c r="M97" s="4" cm="1">
        <f t="array" ref="M97">INDEX(Data!I$2:I$368,$A97)</f>
        <v>78</v>
      </c>
      <c r="N97" s="4" cm="1">
        <f t="array" ref="N97">INDEX(Data!J$2:J$368,$A97)</f>
        <v>194</v>
      </c>
      <c r="O97" s="4" cm="1">
        <f t="array" ref="O97">INDEX(Data!K$2:K$368,$A97)</f>
        <v>110</v>
      </c>
      <c r="P97" s="4" cm="1">
        <f t="array" ref="P97">INDEX(Data!L$2:L$368,$A97)</f>
        <v>53</v>
      </c>
      <c r="Q97" s="4" cm="1">
        <f t="array" ref="Q97">INDEX(Data!M$2:M$368,$A97)</f>
        <v>66</v>
      </c>
      <c r="R97" s="4" cm="1">
        <f t="array" ref="R97">INDEX(Data!N$2:N$368,$A97)</f>
        <v>22</v>
      </c>
      <c r="S97" s="4" cm="1">
        <f t="array" ref="S97">INDEX(Data!O$2:O$368,$A97)</f>
        <v>113</v>
      </c>
      <c r="T97" s="4" cm="1">
        <f t="array" ref="T97">INDEX(Data!P$2:P$368,$A97)</f>
        <v>62</v>
      </c>
      <c r="U97" s="4" cm="1">
        <f t="array" ref="U97">INDEX(Data!Q$2:Q$368,$A97)</f>
        <v>37</v>
      </c>
      <c r="V97" s="4" cm="1">
        <f t="array" ref="V97">INDEX(Data!R$2:R$368,$A97)</f>
        <v>24</v>
      </c>
      <c r="W97" s="4" cm="1">
        <f t="array" ref="W97">INDEX(Data!S$2:S$368,$A97)</f>
        <v>32</v>
      </c>
      <c r="X97" s="4" cm="1">
        <f t="array" ref="X97">INDEX(Data!T$2:T$368,$A97)</f>
        <v>64</v>
      </c>
      <c r="Y97" s="4" cm="1">
        <f t="array" ref="Y97">INDEX(Data!U$2:U$368,$A97)</f>
        <v>14</v>
      </c>
      <c r="Z97" s="4" cm="1">
        <f t="array" ref="Z97">INDEX(Data!V$2:V$368,$A97)</f>
        <v>35</v>
      </c>
      <c r="AA97" s="4" cm="1">
        <f t="array" ref="AA97">INDEX(Data!W$2:W$368,$A97)</f>
        <v>21</v>
      </c>
      <c r="AB97" s="4" cm="1">
        <f t="array" ref="AB97">INDEX(Data!X$2:X$368,$A97)</f>
        <v>67</v>
      </c>
      <c r="AC97" s="4" cm="1">
        <f t="array" ref="AC97">INDEX(Data!Y$2:Y$368,$A97)</f>
        <v>49</v>
      </c>
      <c r="AD97" s="4" cm="1">
        <f t="array" ref="AD97">INDEX(Data!Z$2:Z$368,$A97)</f>
        <v>14</v>
      </c>
      <c r="AE97" s="4" cm="1">
        <f t="array" ref="AE97">INDEX(Data!AA$2:AA$368,$A97)</f>
        <v>7</v>
      </c>
      <c r="AF97" s="4" cm="1">
        <f t="array" ref="AF97">INDEX(Data!AB$2:AB$368,$A97)</f>
        <v>28</v>
      </c>
      <c r="AG97" s="4" cm="1">
        <f t="array" ref="AG97">INDEX(Data!AC$2:AC$368,$A97)</f>
        <v>7</v>
      </c>
      <c r="AH97" s="4" cm="1">
        <f t="array" ref="AH97">INDEX(Data!AD$2:AD$368,$A97)</f>
        <v>0</v>
      </c>
      <c r="AI97" s="4" cm="1">
        <f t="array" ref="AI97">INDEX(Data!AE$2:AE$368,$A97)</f>
        <v>35</v>
      </c>
      <c r="AJ97" s="4" cm="1">
        <f t="array" ref="AJ97">INDEX(Data!AF$2:AF$368,$A97)</f>
        <v>7</v>
      </c>
      <c r="AK97" s="4" cm="1">
        <f t="array" ref="AK97">INDEX(Data!AG$2:AG$368,$A97)</f>
        <v>21</v>
      </c>
      <c r="AL97" s="4" cm="1">
        <f t="array" ref="AL97">INDEX(Data!AH$2:AH$368,$A97)</f>
        <v>21</v>
      </c>
      <c r="AM97" s="4" cm="1">
        <f t="array" ref="AM97">INDEX(Data!AI$2:AI$368,$A97)</f>
        <v>64</v>
      </c>
      <c r="AN97" s="4" cm="1">
        <f t="array" ref="AN97">INDEX(Data!AJ$2:AJ$368,$A97)</f>
        <v>7</v>
      </c>
      <c r="AO97" s="4" cm="1">
        <f t="array" ref="AO97">INDEX(Data!AK$2:AK$368,$A97)</f>
        <v>7</v>
      </c>
      <c r="AP97" s="4" cm="1">
        <f t="array" ref="AP97">INDEX(Data!AL$2:AL$368,$A97)</f>
        <v>7</v>
      </c>
      <c r="AQ97" s="4" cm="1">
        <f t="array" ref="AQ97">INDEX(Data!AM$2:AM$368,$A97)</f>
        <v>0</v>
      </c>
      <c r="AR97" s="4" cm="1">
        <f t="array" ref="AR97">INDEX(Data!AN$2:AN$368,$A97)</f>
        <v>7</v>
      </c>
      <c r="AS97" s="4" cm="1">
        <f t="array" ref="AS97">INDEX(Data!AO$2:AO$368,$A97)</f>
        <v>7</v>
      </c>
      <c r="AT97" s="4" cm="1">
        <f t="array" ref="AT97">INDEX(Data!AP$2:AP$368,$A97)</f>
        <v>64</v>
      </c>
      <c r="AU97" s="4" cm="1">
        <f t="array" ref="AU97">INDEX(Data!AQ$2:AQ$368,$A97)</f>
        <v>21</v>
      </c>
      <c r="AV97" s="4" cm="1">
        <f t="array" ref="AV97">INDEX(Data!AR$2:AR$368,$A97)</f>
        <v>42</v>
      </c>
      <c r="AW97" s="4" cm="1">
        <f t="array" ref="AW97">INDEX(Data!AS$2:AS$368,$A97)</f>
        <v>35</v>
      </c>
      <c r="AX97" s="4" cm="1">
        <f t="array" ref="AX97">INDEX(Data!AT$2:AT$368,$A97)</f>
        <v>7</v>
      </c>
      <c r="AY97" s="4" cm="1">
        <f t="array" ref="AY97">INDEX(Data!AU$2:AU$368,$A97)</f>
        <v>49</v>
      </c>
      <c r="AZ97" s="4" cm="1">
        <f t="array" ref="AZ97">INDEX(Data!AV$2:AV$368,$A97)</f>
        <v>7</v>
      </c>
      <c r="BA97" s="4" cm="1">
        <f t="array" ref="BA97">INDEX(Data!AW$2:AW$368,$A97)</f>
        <v>0</v>
      </c>
      <c r="BB97" s="4" cm="1">
        <f t="array" ref="BB97">INDEX(Data!AX$2:AX$368,$A97)</f>
        <v>0</v>
      </c>
    </row>
    <row r="98" spans="1:54" x14ac:dyDescent="0.25">
      <c r="A98">
        <v>87</v>
      </c>
      <c r="B98" s="3">
        <v>45378</v>
      </c>
      <c r="C98" s="4">
        <v>2024</v>
      </c>
      <c r="D98" s="4" t="s">
        <v>6</v>
      </c>
      <c r="E98" s="4">
        <v>27</v>
      </c>
      <c r="F98" s="4" cm="1">
        <f t="array" ref="F98">INDEX(Data!B$2:B$368,$A98)</f>
        <v>710</v>
      </c>
      <c r="G98" s="4" cm="1">
        <f t="array" ref="G98">INDEX(Data!C$2:C$368,$A98)</f>
        <v>759</v>
      </c>
      <c r="H98" s="4" cm="1">
        <f t="array" ref="H98">INDEX(Data!D$2:D$368,$A98)</f>
        <v>227</v>
      </c>
      <c r="I98" s="4" cm="1">
        <f t="array" ref="I98">INDEX(Data!E$2:E$368,$A98)</f>
        <v>327</v>
      </c>
      <c r="J98" s="4" cm="1">
        <f t="array" ref="J98">INDEX(Data!F$2:F$368,$A98)</f>
        <v>156</v>
      </c>
      <c r="K98" s="4" cm="1">
        <f t="array" ref="K98">INDEX(Data!G$2:G$368,$A98)</f>
        <v>174</v>
      </c>
      <c r="L98" s="4" cm="1">
        <f t="array" ref="L98">INDEX(Data!H$2:H$368,$A98)</f>
        <v>494</v>
      </c>
      <c r="M98" s="4" cm="1">
        <f t="array" ref="M98">INDEX(Data!I$2:I$368,$A98)</f>
        <v>91</v>
      </c>
      <c r="N98" s="4" cm="1">
        <f t="array" ref="N98">INDEX(Data!J$2:J$368,$A98)</f>
        <v>198</v>
      </c>
      <c r="O98" s="4" cm="1">
        <f t="array" ref="O98">INDEX(Data!K$2:K$368,$A98)</f>
        <v>132</v>
      </c>
      <c r="P98" s="4" cm="1">
        <f t="array" ref="P98">INDEX(Data!L$2:L$368,$A98)</f>
        <v>39</v>
      </c>
      <c r="Q98" s="4" cm="1">
        <f t="array" ref="Q98">INDEX(Data!M$2:M$368,$A98)</f>
        <v>48</v>
      </c>
      <c r="R98" s="4" cm="1">
        <f t="array" ref="R98">INDEX(Data!N$2:N$368,$A98)</f>
        <v>8</v>
      </c>
      <c r="S98" s="4" cm="1">
        <f t="array" ref="S98">INDEX(Data!O$2:O$368,$A98)</f>
        <v>102</v>
      </c>
      <c r="T98" s="4" cm="1">
        <f t="array" ref="T98">INDEX(Data!P$2:P$368,$A98)</f>
        <v>45</v>
      </c>
      <c r="U98" s="4" cm="1">
        <f t="array" ref="U98">INDEX(Data!Q$2:Q$368,$A98)</f>
        <v>21</v>
      </c>
      <c r="V98" s="4" cm="1">
        <f t="array" ref="V98">INDEX(Data!R$2:R$368,$A98)</f>
        <v>29</v>
      </c>
      <c r="W98" s="4" cm="1">
        <f t="array" ref="W98">INDEX(Data!S$2:S$368,$A98)</f>
        <v>88</v>
      </c>
      <c r="X98" s="4" cm="1">
        <f t="array" ref="X98">INDEX(Data!T$2:T$368,$A98)</f>
        <v>91</v>
      </c>
      <c r="Y98" s="4" cm="1">
        <f t="array" ref="Y98">INDEX(Data!U$2:U$368,$A98)</f>
        <v>7</v>
      </c>
      <c r="Z98" s="4" cm="1">
        <f t="array" ref="Z98">INDEX(Data!V$2:V$368,$A98)</f>
        <v>53</v>
      </c>
      <c r="AA98" s="4" cm="1">
        <f t="array" ref="AA98">INDEX(Data!W$2:W$368,$A98)</f>
        <v>15</v>
      </c>
      <c r="AB98" s="4" cm="1">
        <f t="array" ref="AB98">INDEX(Data!X$2:X$368,$A98)</f>
        <v>98</v>
      </c>
      <c r="AC98" s="4" cm="1">
        <f t="array" ref="AC98">INDEX(Data!Y$2:Y$368,$A98)</f>
        <v>60</v>
      </c>
      <c r="AD98" s="4" cm="1">
        <f t="array" ref="AD98">INDEX(Data!Z$2:Z$368,$A98)</f>
        <v>7</v>
      </c>
      <c r="AE98" s="4" cm="1">
        <f t="array" ref="AE98">INDEX(Data!AA$2:AA$368,$A98)</f>
        <v>7</v>
      </c>
      <c r="AF98" s="4" cm="1">
        <f t="array" ref="AF98">INDEX(Data!AB$2:AB$368,$A98)</f>
        <v>22</v>
      </c>
      <c r="AG98" s="4" cm="1">
        <f t="array" ref="AG98">INDEX(Data!AC$2:AC$368,$A98)</f>
        <v>15</v>
      </c>
      <c r="AH98" s="4" cm="1">
        <f t="array" ref="AH98">INDEX(Data!AD$2:AD$368,$A98)</f>
        <v>7</v>
      </c>
      <c r="AI98" s="4" cm="1">
        <f t="array" ref="AI98">INDEX(Data!AE$2:AE$368,$A98)</f>
        <v>15</v>
      </c>
      <c r="AJ98" s="4" cm="1">
        <f t="array" ref="AJ98">INDEX(Data!AF$2:AF$368,$A98)</f>
        <v>7</v>
      </c>
      <c r="AK98" s="4" cm="1">
        <f t="array" ref="AK98">INDEX(Data!AG$2:AG$368,$A98)</f>
        <v>7</v>
      </c>
      <c r="AL98" s="4" cm="1">
        <f t="array" ref="AL98">INDEX(Data!AH$2:AH$368,$A98)</f>
        <v>0</v>
      </c>
      <c r="AM98" s="4" cm="1">
        <f t="array" ref="AM98">INDEX(Data!AI$2:AI$368,$A98)</f>
        <v>60</v>
      </c>
      <c r="AN98" s="4" cm="1">
        <f t="array" ref="AN98">INDEX(Data!AJ$2:AJ$368,$A98)</f>
        <v>7</v>
      </c>
      <c r="AO98" s="4" cm="1">
        <f t="array" ref="AO98">INDEX(Data!AK$2:AK$368,$A98)</f>
        <v>30</v>
      </c>
      <c r="AP98" s="4" cm="1">
        <f t="array" ref="AP98">INDEX(Data!AL$2:AL$368,$A98)</f>
        <v>22</v>
      </c>
      <c r="AQ98" s="4" cm="1">
        <f t="array" ref="AQ98">INDEX(Data!AM$2:AM$368,$A98)</f>
        <v>7</v>
      </c>
      <c r="AR98" s="4" cm="1">
        <f t="array" ref="AR98">INDEX(Data!AN$2:AN$368,$A98)</f>
        <v>7</v>
      </c>
      <c r="AS98" s="4" cm="1">
        <f t="array" ref="AS98">INDEX(Data!AO$2:AO$368,$A98)</f>
        <v>15</v>
      </c>
      <c r="AT98" s="4" cm="1">
        <f t="array" ref="AT98">INDEX(Data!AP$2:AP$368,$A98)</f>
        <v>53</v>
      </c>
      <c r="AU98" s="4" cm="1">
        <f t="array" ref="AU98">INDEX(Data!AQ$2:AQ$368,$A98)</f>
        <v>7</v>
      </c>
      <c r="AV98" s="4" cm="1">
        <f t="array" ref="AV98">INDEX(Data!AR$2:AR$368,$A98)</f>
        <v>37</v>
      </c>
      <c r="AW98" s="4" cm="1">
        <f t="array" ref="AW98">INDEX(Data!AS$2:AS$368,$A98)</f>
        <v>15</v>
      </c>
      <c r="AX98" s="4" cm="1">
        <f t="array" ref="AX98">INDEX(Data!AT$2:AT$368,$A98)</f>
        <v>0</v>
      </c>
      <c r="AY98" s="4" cm="1">
        <f t="array" ref="AY98">INDEX(Data!AU$2:AU$368,$A98)</f>
        <v>15</v>
      </c>
      <c r="AZ98" s="4" cm="1">
        <f t="array" ref="AZ98">INDEX(Data!AV$2:AV$368,$A98)</f>
        <v>7</v>
      </c>
      <c r="BA98" s="4" cm="1">
        <f t="array" ref="BA98">INDEX(Data!AW$2:AW$368,$A98)</f>
        <v>15</v>
      </c>
      <c r="BB98" s="4" cm="1">
        <f t="array" ref="BB98">INDEX(Data!AX$2:AX$368,$A98)</f>
        <v>51</v>
      </c>
    </row>
    <row r="99" spans="1:54" x14ac:dyDescent="0.25">
      <c r="A99">
        <v>88</v>
      </c>
      <c r="B99" s="3">
        <v>45379</v>
      </c>
      <c r="C99" s="4">
        <v>2024</v>
      </c>
      <c r="D99" s="4" t="s">
        <v>6</v>
      </c>
      <c r="E99" s="4">
        <v>28</v>
      </c>
      <c r="F99" s="4" cm="1">
        <f t="array" ref="F99">INDEX(Data!B$2:B$368,$A99)</f>
        <v>710</v>
      </c>
      <c r="G99" s="4" cm="1">
        <f t="array" ref="G99">INDEX(Data!C$2:C$368,$A99)</f>
        <v>788</v>
      </c>
      <c r="H99" s="4" cm="1">
        <f t="array" ref="H99">INDEX(Data!D$2:D$368,$A99)</f>
        <v>163</v>
      </c>
      <c r="I99" s="4" cm="1">
        <f t="array" ref="I99">INDEX(Data!E$2:E$368,$A99)</f>
        <v>498</v>
      </c>
      <c r="J99" s="4" cm="1">
        <f t="array" ref="J99">INDEX(Data!F$2:F$368,$A99)</f>
        <v>49</v>
      </c>
      <c r="K99" s="4" cm="1">
        <f t="array" ref="K99">INDEX(Data!G$2:G$368,$A99)</f>
        <v>283</v>
      </c>
      <c r="L99" s="4" cm="1">
        <f t="array" ref="L99">INDEX(Data!H$2:H$368,$A99)</f>
        <v>387</v>
      </c>
      <c r="M99" s="4" cm="1">
        <f t="array" ref="M99">INDEX(Data!I$2:I$368,$A99)</f>
        <v>118</v>
      </c>
      <c r="N99" s="4" cm="1">
        <f t="array" ref="N99">INDEX(Data!J$2:J$368,$A99)</f>
        <v>215</v>
      </c>
      <c r="O99" s="4" cm="1">
        <f t="array" ref="O99">INDEX(Data!K$2:K$368,$A99)</f>
        <v>92</v>
      </c>
      <c r="P99" s="4" cm="1">
        <f t="array" ref="P99">INDEX(Data!L$2:L$368,$A99)</f>
        <v>44</v>
      </c>
      <c r="Q99" s="4" cm="1">
        <f t="array" ref="Q99">INDEX(Data!M$2:M$368,$A99)</f>
        <v>35</v>
      </c>
      <c r="R99" s="4" cm="1">
        <f t="array" ref="R99">INDEX(Data!N$2:N$368,$A99)</f>
        <v>13</v>
      </c>
      <c r="S99" s="4" cm="1">
        <f t="array" ref="S99">INDEX(Data!O$2:O$368,$A99)</f>
        <v>140</v>
      </c>
      <c r="T99" s="4" cm="1">
        <f t="array" ref="T99">INDEX(Data!P$2:P$368,$A99)</f>
        <v>18</v>
      </c>
      <c r="U99" s="4" cm="1">
        <f t="array" ref="U99">INDEX(Data!Q$2:Q$368,$A99)</f>
        <v>18</v>
      </c>
      <c r="V99" s="4" cm="1">
        <f t="array" ref="V99">INDEX(Data!R$2:R$368,$A99)</f>
        <v>32</v>
      </c>
      <c r="W99" s="4" cm="1">
        <f t="array" ref="W99">INDEX(Data!S$2:S$368,$A99)</f>
        <v>103</v>
      </c>
      <c r="X99" s="4" cm="1">
        <f t="array" ref="X99">INDEX(Data!T$2:T$368,$A99)</f>
        <v>94</v>
      </c>
      <c r="Y99" s="4" cm="1">
        <f t="array" ref="Y99">INDEX(Data!U$2:U$368,$A99)</f>
        <v>23</v>
      </c>
      <c r="Z99" s="4" cm="1">
        <f t="array" ref="Z99">INDEX(Data!V$2:V$368,$A99)</f>
        <v>55</v>
      </c>
      <c r="AA99" s="4" cm="1">
        <f t="array" ref="AA99">INDEX(Data!W$2:W$368,$A99)</f>
        <v>0</v>
      </c>
      <c r="AB99" s="4" cm="1">
        <f t="array" ref="AB99">INDEX(Data!X$2:X$368,$A99)</f>
        <v>29</v>
      </c>
      <c r="AC99" s="4" cm="1">
        <f t="array" ref="AC99">INDEX(Data!Y$2:Y$368,$A99)</f>
        <v>63</v>
      </c>
      <c r="AD99" s="4" cm="1">
        <f t="array" ref="AD99">INDEX(Data!Z$2:Z$368,$A99)</f>
        <v>23</v>
      </c>
      <c r="AE99" s="4" cm="1">
        <f t="array" ref="AE99">INDEX(Data!AA$2:AA$368,$A99)</f>
        <v>0</v>
      </c>
      <c r="AF99" s="4" cm="1">
        <f t="array" ref="AF99">INDEX(Data!AB$2:AB$368,$A99)</f>
        <v>47</v>
      </c>
      <c r="AG99" s="4" cm="1">
        <f t="array" ref="AG99">INDEX(Data!AC$2:AC$368,$A99)</f>
        <v>0</v>
      </c>
      <c r="AH99" s="4" cm="1">
        <f t="array" ref="AH99">INDEX(Data!AD$2:AD$368,$A99)</f>
        <v>0</v>
      </c>
      <c r="AI99" s="4" cm="1">
        <f t="array" ref="AI99">INDEX(Data!AE$2:AE$368,$A99)</f>
        <v>7</v>
      </c>
      <c r="AJ99" s="4" cm="1">
        <f t="array" ref="AJ99">INDEX(Data!AF$2:AF$368,$A99)</f>
        <v>7</v>
      </c>
      <c r="AK99" s="4" cm="1">
        <f t="array" ref="AK99">INDEX(Data!AG$2:AG$368,$A99)</f>
        <v>7</v>
      </c>
      <c r="AL99" s="4" cm="1">
        <f t="array" ref="AL99">INDEX(Data!AH$2:AH$368,$A99)</f>
        <v>0</v>
      </c>
      <c r="AM99" s="4" cm="1">
        <f t="array" ref="AM99">INDEX(Data!AI$2:AI$368,$A99)</f>
        <v>70</v>
      </c>
      <c r="AN99" s="4" cm="1">
        <f t="array" ref="AN99">INDEX(Data!AJ$2:AJ$368,$A99)</f>
        <v>47</v>
      </c>
      <c r="AO99" s="4" cm="1">
        <f t="array" ref="AO99">INDEX(Data!AK$2:AK$368,$A99)</f>
        <v>23</v>
      </c>
      <c r="AP99" s="4" cm="1">
        <f t="array" ref="AP99">INDEX(Data!AL$2:AL$368,$A99)</f>
        <v>0</v>
      </c>
      <c r="AQ99" s="4" cm="1">
        <f t="array" ref="AQ99">INDEX(Data!AM$2:AM$368,$A99)</f>
        <v>0</v>
      </c>
      <c r="AR99" s="4" cm="1">
        <f t="array" ref="AR99">INDEX(Data!AN$2:AN$368,$A99)</f>
        <v>31</v>
      </c>
      <c r="AS99" s="4" cm="1">
        <f t="array" ref="AS99">INDEX(Data!AO$2:AO$368,$A99)</f>
        <v>7</v>
      </c>
      <c r="AT99" s="4" cm="1">
        <f t="array" ref="AT99">INDEX(Data!AP$2:AP$368,$A99)</f>
        <v>70</v>
      </c>
      <c r="AU99" s="4" cm="1">
        <f t="array" ref="AU99">INDEX(Data!AQ$2:AQ$368,$A99)</f>
        <v>7</v>
      </c>
      <c r="AV99" s="4" cm="1">
        <f t="array" ref="AV99">INDEX(Data!AR$2:AR$368,$A99)</f>
        <v>47</v>
      </c>
      <c r="AW99" s="4" cm="1">
        <f t="array" ref="AW99">INDEX(Data!AS$2:AS$368,$A99)</f>
        <v>39</v>
      </c>
      <c r="AX99" s="4" cm="1">
        <f t="array" ref="AX99">INDEX(Data!AT$2:AT$368,$A99)</f>
        <v>7</v>
      </c>
      <c r="AY99" s="4" cm="1">
        <f t="array" ref="AY99">INDEX(Data!AU$2:AU$368,$A99)</f>
        <v>55</v>
      </c>
      <c r="AZ99" s="4" cm="1">
        <f t="array" ref="AZ99">INDEX(Data!AV$2:AV$368,$A99)</f>
        <v>23</v>
      </c>
      <c r="BA99" s="4" cm="1">
        <f t="array" ref="BA99">INDEX(Data!AW$2:AW$368,$A99)</f>
        <v>7</v>
      </c>
      <c r="BB99" s="4" cm="1">
        <f t="array" ref="BB99">INDEX(Data!AX$2:AX$368,$A99)</f>
        <v>0</v>
      </c>
    </row>
    <row r="100" spans="1:54" x14ac:dyDescent="0.25">
      <c r="A100">
        <v>89</v>
      </c>
      <c r="B100" s="3">
        <v>45380</v>
      </c>
      <c r="C100" s="4">
        <v>2024</v>
      </c>
      <c r="D100" s="4" t="s">
        <v>6</v>
      </c>
      <c r="E100" s="4">
        <v>29</v>
      </c>
      <c r="F100" s="4" cm="1">
        <f t="array" ref="F100">INDEX(Data!B$2:B$368,$A100)</f>
        <v>716</v>
      </c>
      <c r="G100" s="4" cm="1">
        <f t="array" ref="G100">INDEX(Data!C$2:C$368,$A100)</f>
        <v>809</v>
      </c>
      <c r="H100" s="4" cm="1">
        <f t="array" ref="H100">INDEX(Data!D$2:D$368,$A100)</f>
        <v>343</v>
      </c>
      <c r="I100" s="4" cm="1">
        <f t="array" ref="I100">INDEX(Data!E$2:E$368,$A100)</f>
        <v>252</v>
      </c>
      <c r="J100" s="4" cm="1">
        <f t="array" ref="J100">INDEX(Data!F$2:F$368,$A100)</f>
        <v>121</v>
      </c>
      <c r="K100" s="4" cm="1">
        <f t="array" ref="K100">INDEX(Data!G$2:G$368,$A100)</f>
        <v>258</v>
      </c>
      <c r="L100" s="4" cm="1">
        <f t="array" ref="L100">INDEX(Data!H$2:H$368,$A100)</f>
        <v>487</v>
      </c>
      <c r="M100" s="4" cm="1">
        <f t="array" ref="M100">INDEX(Data!I$2:I$368,$A100)</f>
        <v>64</v>
      </c>
      <c r="N100" s="4" cm="1">
        <f t="array" ref="N100">INDEX(Data!J$2:J$368,$A100)</f>
        <v>173</v>
      </c>
      <c r="O100" s="4" cm="1">
        <f t="array" ref="O100">INDEX(Data!K$2:K$368,$A100)</f>
        <v>62</v>
      </c>
      <c r="P100" s="4" cm="1">
        <f t="array" ref="P100">INDEX(Data!L$2:L$368,$A100)</f>
        <v>57</v>
      </c>
      <c r="Q100" s="4" cm="1">
        <f t="array" ref="Q100">INDEX(Data!M$2:M$368,$A100)</f>
        <v>31</v>
      </c>
      <c r="R100" s="4" cm="1">
        <f t="array" ref="R100">INDEX(Data!N$2:N$368,$A100)</f>
        <v>26</v>
      </c>
      <c r="S100" s="4" cm="1">
        <f t="array" ref="S100">INDEX(Data!O$2:O$368,$A100)</f>
        <v>125</v>
      </c>
      <c r="T100" s="4" cm="1">
        <f t="array" ref="T100">INDEX(Data!P$2:P$368,$A100)</f>
        <v>51</v>
      </c>
      <c r="U100" s="4" cm="1">
        <f t="array" ref="U100">INDEX(Data!Q$2:Q$368,$A100)</f>
        <v>21</v>
      </c>
      <c r="V100" s="4" cm="1">
        <f t="array" ref="V100">INDEX(Data!R$2:R$368,$A100)</f>
        <v>40</v>
      </c>
      <c r="W100" s="4" cm="1">
        <f t="array" ref="W100">INDEX(Data!S$2:S$368,$A100)</f>
        <v>130</v>
      </c>
      <c r="X100" s="4" cm="1">
        <f t="array" ref="X100">INDEX(Data!T$2:T$368,$A100)</f>
        <v>40</v>
      </c>
      <c r="Y100" s="4" cm="1">
        <f t="array" ref="Y100">INDEX(Data!U$2:U$368,$A100)</f>
        <v>0</v>
      </c>
      <c r="Z100" s="4" cm="1">
        <f t="array" ref="Z100">INDEX(Data!V$2:V$368,$A100)</f>
        <v>48</v>
      </c>
      <c r="AA100" s="4" cm="1">
        <f t="array" ref="AA100">INDEX(Data!W$2:W$368,$A100)</f>
        <v>24</v>
      </c>
      <c r="AB100" s="4" cm="1">
        <f t="array" ref="AB100">INDEX(Data!X$2:X$368,$A100)</f>
        <v>80</v>
      </c>
      <c r="AC100" s="4" cm="1">
        <f t="array" ref="AC100">INDEX(Data!Y$2:Y$368,$A100)</f>
        <v>40</v>
      </c>
      <c r="AD100" s="4" cm="1">
        <f t="array" ref="AD100">INDEX(Data!Z$2:Z$368,$A100)</f>
        <v>0</v>
      </c>
      <c r="AE100" s="4" cm="1">
        <f t="array" ref="AE100">INDEX(Data!AA$2:AA$368,$A100)</f>
        <v>8</v>
      </c>
      <c r="AF100" s="4" cm="1">
        <f t="array" ref="AF100">INDEX(Data!AB$2:AB$368,$A100)</f>
        <v>48</v>
      </c>
      <c r="AG100" s="4" cm="1">
        <f t="array" ref="AG100">INDEX(Data!AC$2:AC$368,$A100)</f>
        <v>8</v>
      </c>
      <c r="AH100" s="4" cm="1">
        <f t="array" ref="AH100">INDEX(Data!AD$2:AD$368,$A100)</f>
        <v>0</v>
      </c>
      <c r="AI100" s="4" cm="1">
        <f t="array" ref="AI100">INDEX(Data!AE$2:AE$368,$A100)</f>
        <v>16</v>
      </c>
      <c r="AJ100" s="4" cm="1">
        <f t="array" ref="AJ100">INDEX(Data!AF$2:AF$368,$A100)</f>
        <v>24</v>
      </c>
      <c r="AK100" s="4" cm="1">
        <f t="array" ref="AK100">INDEX(Data!AG$2:AG$368,$A100)</f>
        <v>8</v>
      </c>
      <c r="AL100" s="4" cm="1">
        <f t="array" ref="AL100">INDEX(Data!AH$2:AH$368,$A100)</f>
        <v>0</v>
      </c>
      <c r="AM100" s="4" cm="1">
        <f t="array" ref="AM100">INDEX(Data!AI$2:AI$368,$A100)</f>
        <v>64</v>
      </c>
      <c r="AN100" s="4" cm="1">
        <f t="array" ref="AN100">INDEX(Data!AJ$2:AJ$368,$A100)</f>
        <v>8</v>
      </c>
      <c r="AO100" s="4" cm="1">
        <f t="array" ref="AO100">INDEX(Data!AK$2:AK$368,$A100)</f>
        <v>8</v>
      </c>
      <c r="AP100" s="4" cm="1">
        <f t="array" ref="AP100">INDEX(Data!AL$2:AL$368,$A100)</f>
        <v>8</v>
      </c>
      <c r="AQ100" s="4" cm="1">
        <f t="array" ref="AQ100">INDEX(Data!AM$2:AM$368,$A100)</f>
        <v>8</v>
      </c>
      <c r="AR100" s="4" cm="1">
        <f t="array" ref="AR100">INDEX(Data!AN$2:AN$368,$A100)</f>
        <v>16</v>
      </c>
      <c r="AS100" s="4" cm="1">
        <f t="array" ref="AS100">INDEX(Data!AO$2:AO$368,$A100)</f>
        <v>24</v>
      </c>
      <c r="AT100" s="4" cm="1">
        <f t="array" ref="AT100">INDEX(Data!AP$2:AP$368,$A100)</f>
        <v>88</v>
      </c>
      <c r="AU100" s="4" cm="1">
        <f t="array" ref="AU100">INDEX(Data!AQ$2:AQ$368,$A100)</f>
        <v>16</v>
      </c>
      <c r="AV100" s="4" cm="1">
        <f t="array" ref="AV100">INDEX(Data!AR$2:AR$368,$A100)</f>
        <v>24</v>
      </c>
      <c r="AW100" s="4" cm="1">
        <f t="array" ref="AW100">INDEX(Data!AS$2:AS$368,$A100)</f>
        <v>40</v>
      </c>
      <c r="AX100" s="4" cm="1">
        <f t="array" ref="AX100">INDEX(Data!AT$2:AT$368,$A100)</f>
        <v>0</v>
      </c>
      <c r="AY100" s="4" cm="1">
        <f t="array" ref="AY100">INDEX(Data!AU$2:AU$368,$A100)</f>
        <v>48</v>
      </c>
      <c r="AZ100" s="4" cm="1">
        <f t="array" ref="AZ100">INDEX(Data!AV$2:AV$368,$A100)</f>
        <v>0</v>
      </c>
      <c r="BA100" s="4" cm="1">
        <f t="array" ref="BA100">INDEX(Data!AW$2:AW$368,$A100)</f>
        <v>8</v>
      </c>
      <c r="BB100" s="4" cm="1">
        <f t="array" ref="BB100">INDEX(Data!AX$2:AX$368,$A100)</f>
        <v>105</v>
      </c>
    </row>
    <row r="101" spans="1:54" x14ac:dyDescent="0.25">
      <c r="A101">
        <v>90</v>
      </c>
      <c r="B101" s="3">
        <v>45381</v>
      </c>
      <c r="C101" s="4">
        <v>2024</v>
      </c>
      <c r="D101" s="4" t="s">
        <v>6</v>
      </c>
      <c r="E101" s="4">
        <v>30</v>
      </c>
      <c r="F101" s="4" cm="1">
        <f t="array" ref="F101">INDEX(Data!B$2:B$368,$A101)</f>
        <v>726</v>
      </c>
      <c r="G101" s="4" cm="1">
        <f t="array" ref="G101">INDEX(Data!C$2:C$368,$A101)</f>
        <v>816</v>
      </c>
      <c r="H101" s="4" cm="1">
        <f t="array" ref="H101">INDEX(Data!D$2:D$368,$A101)</f>
        <v>203</v>
      </c>
      <c r="I101" s="4" cm="1">
        <f t="array" ref="I101">INDEX(Data!E$2:E$368,$A101)</f>
        <v>415</v>
      </c>
      <c r="J101" s="4" cm="1">
        <f t="array" ref="J101">INDEX(Data!F$2:F$368,$A101)</f>
        <v>108</v>
      </c>
      <c r="K101" s="4" cm="1">
        <f t="array" ref="K101">INDEX(Data!G$2:G$368,$A101)</f>
        <v>375</v>
      </c>
      <c r="L101" s="4" cm="1">
        <f t="array" ref="L101">INDEX(Data!H$2:H$368,$A101)</f>
        <v>278</v>
      </c>
      <c r="M101" s="4" cm="1">
        <f t="array" ref="M101">INDEX(Data!I$2:I$368,$A101)</f>
        <v>163</v>
      </c>
      <c r="N101" s="4" cm="1">
        <f t="array" ref="N101">INDEX(Data!J$2:J$368,$A101)</f>
        <v>202</v>
      </c>
      <c r="O101" s="4" cm="1">
        <f t="array" ref="O101">INDEX(Data!K$2:K$368,$A101)</f>
        <v>103</v>
      </c>
      <c r="P101" s="4" cm="1">
        <f t="array" ref="P101">INDEX(Data!L$2:L$368,$A101)</f>
        <v>40</v>
      </c>
      <c r="Q101" s="4" cm="1">
        <f t="array" ref="Q101">INDEX(Data!M$2:M$368,$A101)</f>
        <v>49</v>
      </c>
      <c r="R101" s="4" cm="1">
        <f t="array" ref="R101">INDEX(Data!N$2:N$368,$A101)</f>
        <v>45</v>
      </c>
      <c r="S101" s="4" cm="1">
        <f t="array" ref="S101">INDEX(Data!O$2:O$368,$A101)</f>
        <v>121</v>
      </c>
      <c r="T101" s="4" cm="1">
        <f t="array" ref="T101">INDEX(Data!P$2:P$368,$A101)</f>
        <v>49</v>
      </c>
      <c r="U101" s="4" cm="1">
        <f t="array" ref="U101">INDEX(Data!Q$2:Q$368,$A101)</f>
        <v>35</v>
      </c>
      <c r="V101" s="4" cm="1">
        <f t="array" ref="V101">INDEX(Data!R$2:R$368,$A101)</f>
        <v>19</v>
      </c>
      <c r="W101" s="4" cm="1">
        <f t="array" ref="W101">INDEX(Data!S$2:S$368,$A101)</f>
        <v>63</v>
      </c>
      <c r="X101" s="4" cm="1">
        <f t="array" ref="X101">INDEX(Data!T$2:T$368,$A101)</f>
        <v>48</v>
      </c>
      <c r="Y101" s="4" cm="1">
        <f t="array" ref="Y101">INDEX(Data!U$2:U$368,$A101)</f>
        <v>16</v>
      </c>
      <c r="Z101" s="4" cm="1">
        <f t="array" ref="Z101">INDEX(Data!V$2:V$368,$A101)</f>
        <v>24</v>
      </c>
      <c r="AA101" s="4" cm="1">
        <f t="array" ref="AA101">INDEX(Data!W$2:W$368,$A101)</f>
        <v>16</v>
      </c>
      <c r="AB101" s="4" cm="1">
        <f t="array" ref="AB101">INDEX(Data!X$2:X$368,$A101)</f>
        <v>65</v>
      </c>
      <c r="AC101" s="4" cm="1">
        <f t="array" ref="AC101">INDEX(Data!Y$2:Y$368,$A101)</f>
        <v>73</v>
      </c>
      <c r="AD101" s="4" cm="1">
        <f t="array" ref="AD101">INDEX(Data!Z$2:Z$368,$A101)</f>
        <v>24</v>
      </c>
      <c r="AE101" s="4" cm="1">
        <f t="array" ref="AE101">INDEX(Data!AA$2:AA$368,$A101)</f>
        <v>8</v>
      </c>
      <c r="AF101" s="4" cm="1">
        <f t="array" ref="AF101">INDEX(Data!AB$2:AB$368,$A101)</f>
        <v>40</v>
      </c>
      <c r="AG101" s="4" cm="1">
        <f t="array" ref="AG101">INDEX(Data!AC$2:AC$368,$A101)</f>
        <v>16</v>
      </c>
      <c r="AH101" s="4" cm="1">
        <f t="array" ref="AH101">INDEX(Data!AD$2:AD$368,$A101)</f>
        <v>0</v>
      </c>
      <c r="AI101" s="4" cm="1">
        <f t="array" ref="AI101">INDEX(Data!AE$2:AE$368,$A101)</f>
        <v>32</v>
      </c>
      <c r="AJ101" s="4" cm="1">
        <f t="array" ref="AJ101">INDEX(Data!AF$2:AF$368,$A101)</f>
        <v>8</v>
      </c>
      <c r="AK101" s="4" cm="1">
        <f t="array" ref="AK101">INDEX(Data!AG$2:AG$368,$A101)</f>
        <v>8</v>
      </c>
      <c r="AL101" s="4" cm="1">
        <f t="array" ref="AL101">INDEX(Data!AH$2:AH$368,$A101)</f>
        <v>8</v>
      </c>
      <c r="AM101" s="4" cm="1">
        <f t="array" ref="AM101">INDEX(Data!AI$2:AI$368,$A101)</f>
        <v>81</v>
      </c>
      <c r="AN101" s="4" cm="1">
        <f t="array" ref="AN101">INDEX(Data!AJ$2:AJ$368,$A101)</f>
        <v>24</v>
      </c>
      <c r="AO101" s="4" cm="1">
        <f t="array" ref="AO101">INDEX(Data!AK$2:AK$368,$A101)</f>
        <v>24</v>
      </c>
      <c r="AP101" s="4" cm="1">
        <f t="array" ref="AP101">INDEX(Data!AL$2:AL$368,$A101)</f>
        <v>24</v>
      </c>
      <c r="AQ101" s="4" cm="1">
        <f t="array" ref="AQ101">INDEX(Data!AM$2:AM$368,$A101)</f>
        <v>8</v>
      </c>
      <c r="AR101" s="4" cm="1">
        <f t="array" ref="AR101">INDEX(Data!AN$2:AN$368,$A101)</f>
        <v>16</v>
      </c>
      <c r="AS101" s="4" cm="1">
        <f t="array" ref="AS101">INDEX(Data!AO$2:AO$368,$A101)</f>
        <v>32</v>
      </c>
      <c r="AT101" s="4" cm="1">
        <f t="array" ref="AT101">INDEX(Data!AP$2:AP$368,$A101)</f>
        <v>65</v>
      </c>
      <c r="AU101" s="4" cm="1">
        <f t="array" ref="AU101">INDEX(Data!AQ$2:AQ$368,$A101)</f>
        <v>24</v>
      </c>
      <c r="AV101" s="4" cm="1">
        <f t="array" ref="AV101">INDEX(Data!AR$2:AR$368,$A101)</f>
        <v>32</v>
      </c>
      <c r="AW101" s="4" cm="1">
        <f t="array" ref="AW101">INDEX(Data!AS$2:AS$368,$A101)</f>
        <v>24</v>
      </c>
      <c r="AX101" s="4" cm="1">
        <f t="array" ref="AX101">INDEX(Data!AT$2:AT$368,$A101)</f>
        <v>0</v>
      </c>
      <c r="AY101" s="4" cm="1">
        <f t="array" ref="AY101">INDEX(Data!AU$2:AU$368,$A101)</f>
        <v>40</v>
      </c>
      <c r="AZ101" s="4" cm="1">
        <f t="array" ref="AZ101">INDEX(Data!AV$2:AV$368,$A101)</f>
        <v>32</v>
      </c>
      <c r="BA101" s="4" cm="1">
        <f t="array" ref="BA101">INDEX(Data!AW$2:AW$368,$A101)</f>
        <v>0</v>
      </c>
      <c r="BB101" s="4" cm="1">
        <f t="array" ref="BB101">INDEX(Data!AX$2:AX$368,$A101)</f>
        <v>4</v>
      </c>
    </row>
    <row r="102" spans="1:54" x14ac:dyDescent="0.25">
      <c r="A102">
        <v>91</v>
      </c>
      <c r="B102" s="3">
        <v>45382</v>
      </c>
      <c r="C102" s="4">
        <v>2024</v>
      </c>
      <c r="D102" s="4" t="s">
        <v>6</v>
      </c>
      <c r="E102" s="4">
        <v>31</v>
      </c>
      <c r="F102" s="4" cm="1">
        <f t="array" ref="F102">INDEX(Data!B$2:B$368,$A102)</f>
        <v>739</v>
      </c>
      <c r="G102" s="4" cm="1">
        <f t="array" ref="G102">INDEX(Data!C$2:C$368,$A102)</f>
        <v>819</v>
      </c>
      <c r="H102" s="4" cm="1">
        <f t="array" ref="H102">INDEX(Data!D$2:D$368,$A102)</f>
        <v>347</v>
      </c>
      <c r="I102" s="4" cm="1">
        <f t="array" ref="I102">INDEX(Data!E$2:E$368,$A102)</f>
        <v>348</v>
      </c>
      <c r="J102" s="4" cm="1">
        <f t="array" ref="J102">INDEX(Data!F$2:F$368,$A102)</f>
        <v>44</v>
      </c>
      <c r="K102" s="4" cm="1">
        <f t="array" ref="K102">INDEX(Data!G$2:G$368,$A102)</f>
        <v>368</v>
      </c>
      <c r="L102" s="4" cm="1">
        <f t="array" ref="L102">INDEX(Data!H$2:H$368,$A102)</f>
        <v>271</v>
      </c>
      <c r="M102" s="4" cm="1">
        <f t="array" ref="M102">INDEX(Data!I$2:I$368,$A102)</f>
        <v>180</v>
      </c>
      <c r="N102" s="4" cm="1">
        <f t="array" ref="N102">INDEX(Data!J$2:J$368,$A102)</f>
        <v>201</v>
      </c>
      <c r="O102" s="4" cm="1">
        <f t="array" ref="O102">INDEX(Data!K$2:K$368,$A102)</f>
        <v>50</v>
      </c>
      <c r="P102" s="4" cm="1">
        <f t="array" ref="P102">INDEX(Data!L$2:L$368,$A102)</f>
        <v>50</v>
      </c>
      <c r="Q102" s="4" cm="1">
        <f t="array" ref="Q102">INDEX(Data!M$2:M$368,$A102)</f>
        <v>59</v>
      </c>
      <c r="R102" s="4" cm="1">
        <f t="array" ref="R102">INDEX(Data!N$2:N$368,$A102)</f>
        <v>32</v>
      </c>
      <c r="S102" s="4" cm="1">
        <f t="array" ref="S102">INDEX(Data!O$2:O$368,$A102)</f>
        <v>115</v>
      </c>
      <c r="T102" s="4" cm="1">
        <f t="array" ref="T102">INDEX(Data!P$2:P$368,$A102)</f>
        <v>95</v>
      </c>
      <c r="U102" s="4" cm="1">
        <f t="array" ref="U102">INDEX(Data!Q$2:Q$368,$A102)</f>
        <v>19</v>
      </c>
      <c r="V102" s="4" cm="1">
        <f t="array" ref="V102">INDEX(Data!R$2:R$368,$A102)</f>
        <v>22</v>
      </c>
      <c r="W102" s="4" cm="1">
        <f t="array" ref="W102">INDEX(Data!S$2:S$368,$A102)</f>
        <v>96</v>
      </c>
      <c r="X102" s="4" cm="1">
        <f t="array" ref="X102">INDEX(Data!T$2:T$368,$A102)</f>
        <v>57</v>
      </c>
      <c r="Y102" s="4" cm="1">
        <f t="array" ref="Y102">INDEX(Data!U$2:U$368,$A102)</f>
        <v>16</v>
      </c>
      <c r="Z102" s="4" cm="1">
        <f t="array" ref="Z102">INDEX(Data!V$2:V$368,$A102)</f>
        <v>40</v>
      </c>
      <c r="AA102" s="4" cm="1">
        <f t="array" ref="AA102">INDEX(Data!W$2:W$368,$A102)</f>
        <v>8</v>
      </c>
      <c r="AB102" s="4" cm="1">
        <f t="array" ref="AB102">INDEX(Data!X$2:X$368,$A102)</f>
        <v>36</v>
      </c>
      <c r="AC102" s="4" cm="1">
        <f t="array" ref="AC102">INDEX(Data!Y$2:Y$368,$A102)</f>
        <v>49</v>
      </c>
      <c r="AD102" s="4" cm="1">
        <f t="array" ref="AD102">INDEX(Data!Z$2:Z$368,$A102)</f>
        <v>8</v>
      </c>
      <c r="AE102" s="4" cm="1">
        <f t="array" ref="AE102">INDEX(Data!AA$2:AA$368,$A102)</f>
        <v>8</v>
      </c>
      <c r="AF102" s="4" cm="1">
        <f t="array" ref="AF102">INDEX(Data!AB$2:AB$368,$A102)</f>
        <v>49</v>
      </c>
      <c r="AG102" s="4" cm="1">
        <f t="array" ref="AG102">INDEX(Data!AC$2:AC$368,$A102)</f>
        <v>8</v>
      </c>
      <c r="AH102" s="4" cm="1">
        <f t="array" ref="AH102">INDEX(Data!AD$2:AD$368,$A102)</f>
        <v>0</v>
      </c>
      <c r="AI102" s="4" cm="1">
        <f t="array" ref="AI102">INDEX(Data!AE$2:AE$368,$A102)</f>
        <v>16</v>
      </c>
      <c r="AJ102" s="4" cm="1">
        <f t="array" ref="AJ102">INDEX(Data!AF$2:AF$368,$A102)</f>
        <v>0</v>
      </c>
      <c r="AK102" s="4" cm="1">
        <f t="array" ref="AK102">INDEX(Data!AG$2:AG$368,$A102)</f>
        <v>8</v>
      </c>
      <c r="AL102" s="4" cm="1">
        <f t="array" ref="AL102">INDEX(Data!AH$2:AH$368,$A102)</f>
        <v>24</v>
      </c>
      <c r="AM102" s="4" cm="1">
        <f t="array" ref="AM102">INDEX(Data!AI$2:AI$368,$A102)</f>
        <v>81</v>
      </c>
      <c r="AN102" s="4" cm="1">
        <f t="array" ref="AN102">INDEX(Data!AJ$2:AJ$368,$A102)</f>
        <v>49</v>
      </c>
      <c r="AO102" s="4" cm="1">
        <f t="array" ref="AO102">INDEX(Data!AK$2:AK$368,$A102)</f>
        <v>40</v>
      </c>
      <c r="AP102" s="4" cm="1">
        <f t="array" ref="AP102">INDEX(Data!AL$2:AL$368,$A102)</f>
        <v>24</v>
      </c>
      <c r="AQ102" s="4" cm="1">
        <f t="array" ref="AQ102">INDEX(Data!AM$2:AM$368,$A102)</f>
        <v>8</v>
      </c>
      <c r="AR102" s="4" cm="1">
        <f t="array" ref="AR102">INDEX(Data!AN$2:AN$368,$A102)</f>
        <v>32</v>
      </c>
      <c r="AS102" s="4" cm="1">
        <f t="array" ref="AS102">INDEX(Data!AO$2:AO$368,$A102)</f>
        <v>24</v>
      </c>
      <c r="AT102" s="4" cm="1">
        <f t="array" ref="AT102">INDEX(Data!AP$2:AP$368,$A102)</f>
        <v>81</v>
      </c>
      <c r="AU102" s="4" cm="1">
        <f t="array" ref="AU102">INDEX(Data!AQ$2:AQ$368,$A102)</f>
        <v>16</v>
      </c>
      <c r="AV102" s="4" cm="1">
        <f t="array" ref="AV102">INDEX(Data!AR$2:AR$368,$A102)</f>
        <v>65</v>
      </c>
      <c r="AW102" s="4" cm="1">
        <f t="array" ref="AW102">INDEX(Data!AS$2:AS$368,$A102)</f>
        <v>24</v>
      </c>
      <c r="AX102" s="4" cm="1">
        <f t="array" ref="AX102">INDEX(Data!AT$2:AT$368,$A102)</f>
        <v>0</v>
      </c>
      <c r="AY102" s="4" cm="1">
        <f t="array" ref="AY102">INDEX(Data!AU$2:AU$368,$A102)</f>
        <v>8</v>
      </c>
      <c r="AZ102" s="4" cm="1">
        <f t="array" ref="AZ102">INDEX(Data!AV$2:AV$368,$A102)</f>
        <v>24</v>
      </c>
      <c r="BA102" s="4" cm="1">
        <f t="array" ref="BA102">INDEX(Data!AW$2:AW$368,$A102)</f>
        <v>16</v>
      </c>
      <c r="BB102" s="4" cm="1">
        <f t="array" ref="BB102">INDEX(Data!AX$2:AX$368,$A102)</f>
        <v>0</v>
      </c>
    </row>
    <row r="103" spans="1:54" x14ac:dyDescent="0.25">
      <c r="A103">
        <v>367</v>
      </c>
      <c r="C103" s="4">
        <v>2024</v>
      </c>
      <c r="D103" s="4" t="s">
        <v>7</v>
      </c>
      <c r="E103" s="4">
        <v>0.01</v>
      </c>
      <c r="F103" s="4" cm="1">
        <f t="array" ref="F103">INDEX(Data!B$2:B$368,$A103)</f>
        <v>0</v>
      </c>
      <c r="G103" s="4" cm="1">
        <f t="array" ref="G103">INDEX(Data!C$2:C$368,$A103)</f>
        <v>0</v>
      </c>
      <c r="H103" s="4" cm="1">
        <f t="array" ref="H103">INDEX(Data!D$2:D$368,$A103)</f>
        <v>0</v>
      </c>
      <c r="I103" s="4" cm="1">
        <f t="array" ref="I103">INDEX(Data!E$2:E$368,$A103)</f>
        <v>0</v>
      </c>
      <c r="J103" s="4" cm="1">
        <f t="array" ref="J103">INDEX(Data!F$2:F$368,$A103)</f>
        <v>0</v>
      </c>
      <c r="K103" s="4" cm="1">
        <f t="array" ref="K103">INDEX(Data!G$2:G$368,$A103)</f>
        <v>0</v>
      </c>
      <c r="L103" s="4" cm="1">
        <f t="array" ref="L103">INDEX(Data!H$2:H$368,$A103)</f>
        <v>0</v>
      </c>
      <c r="M103" s="4" cm="1">
        <f t="array" ref="M103">INDEX(Data!I$2:I$368,$A103)</f>
        <v>0</v>
      </c>
      <c r="N103" s="4" cm="1">
        <f t="array" ref="N103">INDEX(Data!J$2:J$368,$A103)</f>
        <v>0</v>
      </c>
      <c r="O103" s="4" cm="1">
        <f t="array" ref="O103">INDEX(Data!K$2:K$368,$A103)</f>
        <v>0</v>
      </c>
      <c r="P103" s="4" cm="1">
        <f t="array" ref="P103">INDEX(Data!L$2:L$368,$A103)</f>
        <v>0</v>
      </c>
      <c r="Q103" s="4" cm="1">
        <f t="array" ref="Q103">INDEX(Data!M$2:M$368,$A103)</f>
        <v>0</v>
      </c>
      <c r="R103" s="4" cm="1">
        <f t="array" ref="R103">INDEX(Data!N$2:N$368,$A103)</f>
        <v>0</v>
      </c>
      <c r="S103" s="4" cm="1">
        <f t="array" ref="S103">INDEX(Data!O$2:O$368,$A103)</f>
        <v>0</v>
      </c>
      <c r="T103" s="4" cm="1">
        <f t="array" ref="T103">INDEX(Data!P$2:P$368,$A103)</f>
        <v>0</v>
      </c>
      <c r="U103" s="4" cm="1">
        <f t="array" ref="U103">INDEX(Data!Q$2:Q$368,$A103)</f>
        <v>0</v>
      </c>
      <c r="V103" s="4" cm="1">
        <f t="array" ref="V103">INDEX(Data!R$2:R$368,$A103)</f>
        <v>0</v>
      </c>
      <c r="W103" s="4" cm="1">
        <f t="array" ref="W103">INDEX(Data!S$2:S$368,$A103)</f>
        <v>0</v>
      </c>
      <c r="X103" s="4" cm="1">
        <f t="array" ref="X103">INDEX(Data!T$2:T$368,$A103)</f>
        <v>0</v>
      </c>
      <c r="Y103" s="4" cm="1">
        <f t="array" ref="Y103">INDEX(Data!U$2:U$368,$A103)</f>
        <v>0</v>
      </c>
      <c r="Z103" s="4" cm="1">
        <f t="array" ref="Z103">INDEX(Data!V$2:V$368,$A103)</f>
        <v>0</v>
      </c>
      <c r="AA103" s="4" cm="1">
        <f t="array" ref="AA103">INDEX(Data!W$2:W$368,$A103)</f>
        <v>0</v>
      </c>
      <c r="AB103" s="4" cm="1">
        <f t="array" ref="AB103">INDEX(Data!X$2:X$368,$A103)</f>
        <v>0</v>
      </c>
      <c r="AC103" s="4" cm="1">
        <f t="array" ref="AC103">INDEX(Data!Y$2:Y$368,$A103)</f>
        <v>0</v>
      </c>
      <c r="AD103" s="4" cm="1">
        <f t="array" ref="AD103">INDEX(Data!Z$2:Z$368,$A103)</f>
        <v>0</v>
      </c>
      <c r="AE103" s="4" cm="1">
        <f t="array" ref="AE103">INDEX(Data!AA$2:AA$368,$A103)</f>
        <v>0</v>
      </c>
      <c r="AF103" s="4" cm="1">
        <f t="array" ref="AF103">INDEX(Data!AB$2:AB$368,$A103)</f>
        <v>0</v>
      </c>
      <c r="AG103" s="4" cm="1">
        <f t="array" ref="AG103">INDEX(Data!AC$2:AC$368,$A103)</f>
        <v>0</v>
      </c>
      <c r="AH103" s="4" cm="1">
        <f t="array" ref="AH103">INDEX(Data!AD$2:AD$368,$A103)</f>
        <v>0</v>
      </c>
      <c r="AI103" s="4" cm="1">
        <f t="array" ref="AI103">INDEX(Data!AE$2:AE$368,$A103)</f>
        <v>0</v>
      </c>
      <c r="AJ103" s="4" cm="1">
        <f t="array" ref="AJ103">INDEX(Data!AF$2:AF$368,$A103)</f>
        <v>0</v>
      </c>
      <c r="AK103" s="4" cm="1">
        <f t="array" ref="AK103">INDEX(Data!AG$2:AG$368,$A103)</f>
        <v>0</v>
      </c>
      <c r="AL103" s="4" cm="1">
        <f t="array" ref="AL103">INDEX(Data!AH$2:AH$368,$A103)</f>
        <v>0</v>
      </c>
      <c r="AM103" s="4" cm="1">
        <f t="array" ref="AM103">INDEX(Data!AI$2:AI$368,$A103)</f>
        <v>0</v>
      </c>
      <c r="AN103" s="4" cm="1">
        <f t="array" ref="AN103">INDEX(Data!AJ$2:AJ$368,$A103)</f>
        <v>0</v>
      </c>
      <c r="AO103" s="4" cm="1">
        <f t="array" ref="AO103">INDEX(Data!AK$2:AK$368,$A103)</f>
        <v>0</v>
      </c>
      <c r="AP103" s="4" cm="1">
        <f t="array" ref="AP103">INDEX(Data!AL$2:AL$368,$A103)</f>
        <v>0</v>
      </c>
      <c r="AQ103" s="4" cm="1">
        <f t="array" ref="AQ103">INDEX(Data!AM$2:AM$368,$A103)</f>
        <v>0</v>
      </c>
      <c r="AR103" s="4" cm="1">
        <f t="array" ref="AR103">INDEX(Data!AN$2:AN$368,$A103)</f>
        <v>0</v>
      </c>
      <c r="AS103" s="4" cm="1">
        <f t="array" ref="AS103">INDEX(Data!AO$2:AO$368,$A103)</f>
        <v>0</v>
      </c>
      <c r="AT103" s="4" cm="1">
        <f t="array" ref="AT103">INDEX(Data!AP$2:AP$368,$A103)</f>
        <v>0</v>
      </c>
      <c r="AU103" s="4" cm="1">
        <f t="array" ref="AU103">INDEX(Data!AQ$2:AQ$368,$A103)</f>
        <v>0</v>
      </c>
      <c r="AV103" s="4" cm="1">
        <f t="array" ref="AV103">INDEX(Data!AR$2:AR$368,$A103)</f>
        <v>0</v>
      </c>
      <c r="AW103" s="4" cm="1">
        <f t="array" ref="AW103">INDEX(Data!AS$2:AS$368,$A103)</f>
        <v>0</v>
      </c>
      <c r="AX103" s="4" cm="1">
        <f t="array" ref="AX103">INDEX(Data!AT$2:AT$368,$A103)</f>
        <v>0</v>
      </c>
      <c r="AY103" s="4" cm="1">
        <f t="array" ref="AY103">INDEX(Data!AU$2:AU$368,$A103)</f>
        <v>0</v>
      </c>
      <c r="AZ103" s="4" cm="1">
        <f t="array" ref="AZ103">INDEX(Data!AV$2:AV$368,$A103)</f>
        <v>0</v>
      </c>
      <c r="BA103" s="4" cm="1">
        <f t="array" ref="BA103">INDEX(Data!AW$2:AW$368,$A103)</f>
        <v>0</v>
      </c>
      <c r="BB103" s="4" cm="1">
        <f t="array" ref="BB103">INDEX(Data!AX$2:AX$368,$A103)</f>
        <v>0</v>
      </c>
    </row>
    <row r="104" spans="1:54" x14ac:dyDescent="0.25">
      <c r="A104">
        <v>92</v>
      </c>
      <c r="B104" s="3">
        <v>45383</v>
      </c>
      <c r="C104" s="4">
        <v>2024</v>
      </c>
      <c r="D104" s="4" t="s">
        <v>7</v>
      </c>
      <c r="E104" s="4">
        <v>1</v>
      </c>
      <c r="F104" s="4" cm="1">
        <f t="array" ref="F104">INDEX(Data!B$2:B$368,$A104)</f>
        <v>764</v>
      </c>
      <c r="G104" s="4" cm="1">
        <f t="array" ref="G104">INDEX(Data!C$2:C$368,$A104)</f>
        <v>714</v>
      </c>
      <c r="H104" s="4" cm="1">
        <f t="array" ref="H104">INDEX(Data!D$2:D$368,$A104)</f>
        <v>168</v>
      </c>
      <c r="I104" s="4" cm="1">
        <f t="array" ref="I104">INDEX(Data!E$2:E$368,$A104)</f>
        <v>413</v>
      </c>
      <c r="J104" s="4" cm="1">
        <f t="array" ref="J104">INDEX(Data!F$2:F$368,$A104)</f>
        <v>183</v>
      </c>
      <c r="K104" s="4" cm="1">
        <f t="array" ref="K104">INDEX(Data!G$2:G$368,$A104)</f>
        <v>214</v>
      </c>
      <c r="L104" s="4" cm="1">
        <f t="array" ref="L104">INDEX(Data!H$2:H$368,$A104)</f>
        <v>358</v>
      </c>
      <c r="M104" s="4" cm="1">
        <f t="array" ref="M104">INDEX(Data!I$2:I$368,$A104)</f>
        <v>142</v>
      </c>
      <c r="N104" s="4" cm="1">
        <f t="array" ref="N104">INDEX(Data!J$2:J$368,$A104)</f>
        <v>222</v>
      </c>
      <c r="O104" s="4" cm="1">
        <f t="array" ref="O104">INDEX(Data!K$2:K$368,$A104)</f>
        <v>165</v>
      </c>
      <c r="P104" s="4" cm="1">
        <f t="array" ref="P104">INDEX(Data!L$2:L$368,$A104)</f>
        <v>56</v>
      </c>
      <c r="Q104" s="4" cm="1">
        <f t="array" ref="Q104">INDEX(Data!M$2:M$368,$A104)</f>
        <v>33</v>
      </c>
      <c r="R104" s="4" cm="1">
        <f t="array" ref="R104">INDEX(Data!N$2:N$368,$A104)</f>
        <v>14</v>
      </c>
      <c r="S104" s="4" cm="1">
        <f t="array" ref="S104">INDEX(Data!O$2:O$368,$A104)</f>
        <v>121</v>
      </c>
      <c r="T104" s="4" cm="1">
        <f t="array" ref="T104">INDEX(Data!P$2:P$368,$A104)</f>
        <v>63</v>
      </c>
      <c r="U104" s="4" cm="1">
        <f t="array" ref="U104">INDEX(Data!Q$2:Q$368,$A104)</f>
        <v>40</v>
      </c>
      <c r="V104" s="4" cm="1">
        <f t="array" ref="V104">INDEX(Data!R$2:R$368,$A104)</f>
        <v>29</v>
      </c>
      <c r="W104" s="4" cm="1">
        <f t="array" ref="W104">INDEX(Data!S$2:S$368,$A104)</f>
        <v>21</v>
      </c>
      <c r="X104" s="4" cm="1">
        <f t="array" ref="X104">INDEX(Data!T$2:T$368,$A104)</f>
        <v>57</v>
      </c>
      <c r="Y104" s="4" cm="1">
        <f t="array" ref="Y104">INDEX(Data!U$2:U$368,$A104)</f>
        <v>0</v>
      </c>
      <c r="Z104" s="4" cm="1">
        <f t="array" ref="Z104">INDEX(Data!V$2:V$368,$A104)</f>
        <v>21</v>
      </c>
      <c r="AA104" s="4" cm="1">
        <f t="array" ref="AA104">INDEX(Data!W$2:W$368,$A104)</f>
        <v>0</v>
      </c>
      <c r="AB104" s="4" cm="1">
        <f t="array" ref="AB104">INDEX(Data!X$2:X$368,$A104)</f>
        <v>71</v>
      </c>
      <c r="AC104" s="4" cm="1">
        <f t="array" ref="AC104">INDEX(Data!Y$2:Y$368,$A104)</f>
        <v>64</v>
      </c>
      <c r="AD104" s="4" cm="1">
        <f t="array" ref="AD104">INDEX(Data!Z$2:Z$368,$A104)</f>
        <v>14</v>
      </c>
      <c r="AE104" s="4" cm="1">
        <f t="array" ref="AE104">INDEX(Data!AA$2:AA$368,$A104)</f>
        <v>0</v>
      </c>
      <c r="AF104" s="4" cm="1">
        <f t="array" ref="AF104">INDEX(Data!AB$2:AB$368,$A104)</f>
        <v>14</v>
      </c>
      <c r="AG104" s="4" cm="1">
        <f t="array" ref="AG104">INDEX(Data!AC$2:AC$368,$A104)</f>
        <v>14</v>
      </c>
      <c r="AH104" s="4" cm="1">
        <f t="array" ref="AH104">INDEX(Data!AD$2:AD$368,$A104)</f>
        <v>0</v>
      </c>
      <c r="AI104" s="4" cm="1">
        <f t="array" ref="AI104">INDEX(Data!AE$2:AE$368,$A104)</f>
        <v>35</v>
      </c>
      <c r="AJ104" s="4" cm="1">
        <f t="array" ref="AJ104">INDEX(Data!AF$2:AF$368,$A104)</f>
        <v>7</v>
      </c>
      <c r="AK104" s="4" cm="1">
        <f t="array" ref="AK104">INDEX(Data!AG$2:AG$368,$A104)</f>
        <v>14</v>
      </c>
      <c r="AL104" s="4" cm="1">
        <f t="array" ref="AL104">INDEX(Data!AH$2:AH$368,$A104)</f>
        <v>0</v>
      </c>
      <c r="AM104" s="4" cm="1">
        <f t="array" ref="AM104">INDEX(Data!AI$2:AI$368,$A104)</f>
        <v>71</v>
      </c>
      <c r="AN104" s="4" cm="1">
        <f t="array" ref="AN104">INDEX(Data!AJ$2:AJ$368,$A104)</f>
        <v>49</v>
      </c>
      <c r="AO104" s="4" cm="1">
        <f t="array" ref="AO104">INDEX(Data!AK$2:AK$368,$A104)</f>
        <v>14</v>
      </c>
      <c r="AP104" s="4" cm="1">
        <f t="array" ref="AP104">INDEX(Data!AL$2:AL$368,$A104)</f>
        <v>7</v>
      </c>
      <c r="AQ104" s="4" cm="1">
        <f t="array" ref="AQ104">INDEX(Data!AM$2:AM$368,$A104)</f>
        <v>0</v>
      </c>
      <c r="AR104" s="4" cm="1">
        <f t="array" ref="AR104">INDEX(Data!AN$2:AN$368,$A104)</f>
        <v>21</v>
      </c>
      <c r="AS104" s="4" cm="1">
        <f t="array" ref="AS104">INDEX(Data!AO$2:AO$368,$A104)</f>
        <v>7</v>
      </c>
      <c r="AT104" s="4" cm="1">
        <f t="array" ref="AT104">INDEX(Data!AP$2:AP$368,$A104)</f>
        <v>57</v>
      </c>
      <c r="AU104" s="4" cm="1">
        <f t="array" ref="AU104">INDEX(Data!AQ$2:AQ$368,$A104)</f>
        <v>21</v>
      </c>
      <c r="AV104" s="4" cm="1">
        <f t="array" ref="AV104">INDEX(Data!AR$2:AR$368,$A104)</f>
        <v>28</v>
      </c>
      <c r="AW104" s="4" cm="1">
        <f t="array" ref="AW104">INDEX(Data!AS$2:AS$368,$A104)</f>
        <v>28</v>
      </c>
      <c r="AX104" s="4" cm="1">
        <f t="array" ref="AX104">INDEX(Data!AT$2:AT$368,$A104)</f>
        <v>7</v>
      </c>
      <c r="AY104" s="4" cm="1">
        <f t="array" ref="AY104">INDEX(Data!AU$2:AU$368,$A104)</f>
        <v>49</v>
      </c>
      <c r="AZ104" s="4" cm="1">
        <f t="array" ref="AZ104">INDEX(Data!AV$2:AV$368,$A104)</f>
        <v>21</v>
      </c>
      <c r="BA104" s="4" cm="1">
        <f t="array" ref="BA104">INDEX(Data!AW$2:AW$368,$A104)</f>
        <v>21</v>
      </c>
      <c r="BB104" s="4" cm="1">
        <f t="array" ref="BB104">INDEX(Data!AX$2:AX$368,$A104)</f>
        <v>2</v>
      </c>
    </row>
    <row r="105" spans="1:54" x14ac:dyDescent="0.25">
      <c r="A105">
        <v>93</v>
      </c>
      <c r="B105" s="3">
        <v>45384</v>
      </c>
      <c r="C105" s="4">
        <v>2024</v>
      </c>
      <c r="D105" s="4" t="s">
        <v>7</v>
      </c>
      <c r="E105" s="4">
        <v>2</v>
      </c>
      <c r="F105" s="4" cm="1">
        <f t="array" ref="F105">INDEX(Data!B$2:B$368,$A105)</f>
        <v>790</v>
      </c>
      <c r="G105" s="4" cm="1">
        <f t="array" ref="G105">INDEX(Data!C$2:C$368,$A105)</f>
        <v>706</v>
      </c>
      <c r="H105" s="4" cm="1">
        <f t="array" ref="H105">INDEX(Data!D$2:D$368,$A105)</f>
        <v>410</v>
      </c>
      <c r="I105" s="4" cm="1">
        <f t="array" ref="I105">INDEX(Data!E$2:E$368,$A105)</f>
        <v>254</v>
      </c>
      <c r="J105" s="4" cm="1">
        <f t="array" ref="J105">INDEX(Data!F$2:F$368,$A105)</f>
        <v>126</v>
      </c>
      <c r="K105" s="4" cm="1">
        <f t="array" ref="K105">INDEX(Data!G$2:G$368,$A105)</f>
        <v>176</v>
      </c>
      <c r="L105" s="4" cm="1">
        <f t="array" ref="L105">INDEX(Data!H$2:H$368,$A105)</f>
        <v>389</v>
      </c>
      <c r="M105" s="4" cm="1">
        <f t="array" ref="M105">INDEX(Data!I$2:I$368,$A105)</f>
        <v>141</v>
      </c>
      <c r="N105" s="4" cm="1">
        <f t="array" ref="N105">INDEX(Data!J$2:J$368,$A105)</f>
        <v>210</v>
      </c>
      <c r="O105" s="4" cm="1">
        <f t="array" ref="O105">INDEX(Data!K$2:K$368,$A105)</f>
        <v>166</v>
      </c>
      <c r="P105" s="4" cm="1">
        <f t="array" ref="P105">INDEX(Data!L$2:L$368,$A105)</f>
        <v>44</v>
      </c>
      <c r="Q105" s="4" cm="1">
        <f t="array" ref="Q105">INDEX(Data!M$2:M$368,$A105)</f>
        <v>34</v>
      </c>
      <c r="R105" s="4" cm="1">
        <f t="array" ref="R105">INDEX(Data!N$2:N$368,$A105)</f>
        <v>48</v>
      </c>
      <c r="S105" s="4" cm="1">
        <f t="array" ref="S105">INDEX(Data!O$2:O$368,$A105)</f>
        <v>117</v>
      </c>
      <c r="T105" s="4" cm="1">
        <f t="array" ref="T105">INDEX(Data!P$2:P$368,$A105)</f>
        <v>81</v>
      </c>
      <c r="U105" s="4" cm="1">
        <f t="array" ref="U105">INDEX(Data!Q$2:Q$368,$A105)</f>
        <v>45</v>
      </c>
      <c r="V105" s="4" cm="1">
        <f t="array" ref="V105">INDEX(Data!R$2:R$368,$A105)</f>
        <v>45</v>
      </c>
      <c r="W105" s="4" cm="1">
        <f t="array" ref="W105">INDEX(Data!S$2:S$368,$A105)</f>
        <v>0</v>
      </c>
      <c r="X105" s="4" cm="1">
        <f t="array" ref="X105">INDEX(Data!T$2:T$368,$A105)</f>
        <v>56</v>
      </c>
      <c r="Y105" s="4" cm="1">
        <f t="array" ref="Y105">INDEX(Data!U$2:U$368,$A105)</f>
        <v>14</v>
      </c>
      <c r="Z105" s="4" cm="1">
        <f t="array" ref="Z105">INDEX(Data!V$2:V$368,$A105)</f>
        <v>35</v>
      </c>
      <c r="AA105" s="4" cm="1">
        <f t="array" ref="AA105">INDEX(Data!W$2:W$368,$A105)</f>
        <v>7</v>
      </c>
      <c r="AB105" s="4" cm="1">
        <f t="array" ref="AB105">INDEX(Data!X$2:X$368,$A105)</f>
        <v>98</v>
      </c>
      <c r="AC105" s="4" cm="1">
        <f t="array" ref="AC105">INDEX(Data!Y$2:Y$368,$A105)</f>
        <v>35</v>
      </c>
      <c r="AD105" s="4" cm="1">
        <f t="array" ref="AD105">INDEX(Data!Z$2:Z$368,$A105)</f>
        <v>0</v>
      </c>
      <c r="AE105" s="4" cm="1">
        <f t="array" ref="AE105">INDEX(Data!AA$2:AA$368,$A105)</f>
        <v>14</v>
      </c>
      <c r="AF105" s="4" cm="1">
        <f t="array" ref="AF105">INDEX(Data!AB$2:AB$368,$A105)</f>
        <v>35</v>
      </c>
      <c r="AG105" s="4" cm="1">
        <f t="array" ref="AG105">INDEX(Data!AC$2:AC$368,$A105)</f>
        <v>7</v>
      </c>
      <c r="AH105" s="4" cm="1">
        <f t="array" ref="AH105">INDEX(Data!AD$2:AD$368,$A105)</f>
        <v>7</v>
      </c>
      <c r="AI105" s="4" cm="1">
        <f t="array" ref="AI105">INDEX(Data!AE$2:AE$368,$A105)</f>
        <v>21</v>
      </c>
      <c r="AJ105" s="4" cm="1">
        <f t="array" ref="AJ105">INDEX(Data!AF$2:AF$368,$A105)</f>
        <v>7</v>
      </c>
      <c r="AK105" s="4" cm="1">
        <f t="array" ref="AK105">INDEX(Data!AG$2:AG$368,$A105)</f>
        <v>7</v>
      </c>
      <c r="AL105" s="4" cm="1">
        <f t="array" ref="AL105">INDEX(Data!AH$2:AH$368,$A105)</f>
        <v>14</v>
      </c>
      <c r="AM105" s="4" cm="1">
        <f t="array" ref="AM105">INDEX(Data!AI$2:AI$368,$A105)</f>
        <v>28</v>
      </c>
      <c r="AN105" s="4" cm="1">
        <f t="array" ref="AN105">INDEX(Data!AJ$2:AJ$368,$A105)</f>
        <v>14</v>
      </c>
      <c r="AO105" s="4" cm="1">
        <f t="array" ref="AO105">INDEX(Data!AK$2:AK$368,$A105)</f>
        <v>7</v>
      </c>
      <c r="AP105" s="4" cm="1">
        <f t="array" ref="AP105">INDEX(Data!AL$2:AL$368,$A105)</f>
        <v>21</v>
      </c>
      <c r="AQ105" s="4" cm="1">
        <f t="array" ref="AQ105">INDEX(Data!AM$2:AM$368,$A105)</f>
        <v>0</v>
      </c>
      <c r="AR105" s="4" cm="1">
        <f t="array" ref="AR105">INDEX(Data!AN$2:AN$368,$A105)</f>
        <v>14</v>
      </c>
      <c r="AS105" s="4" cm="1">
        <f t="array" ref="AS105">INDEX(Data!AO$2:AO$368,$A105)</f>
        <v>21</v>
      </c>
      <c r="AT105" s="4" cm="1">
        <f t="array" ref="AT105">INDEX(Data!AP$2:AP$368,$A105)</f>
        <v>56</v>
      </c>
      <c r="AU105" s="4" cm="1">
        <f t="array" ref="AU105">INDEX(Data!AQ$2:AQ$368,$A105)</f>
        <v>21</v>
      </c>
      <c r="AV105" s="4" cm="1">
        <f t="array" ref="AV105">INDEX(Data!AR$2:AR$368,$A105)</f>
        <v>56</v>
      </c>
      <c r="AW105" s="4" cm="1">
        <f t="array" ref="AW105">INDEX(Data!AS$2:AS$368,$A105)</f>
        <v>28</v>
      </c>
      <c r="AX105" s="4" cm="1">
        <f t="array" ref="AX105">INDEX(Data!AT$2:AT$368,$A105)</f>
        <v>7</v>
      </c>
      <c r="AY105" s="4" cm="1">
        <f t="array" ref="AY105">INDEX(Data!AU$2:AU$368,$A105)</f>
        <v>28</v>
      </c>
      <c r="AZ105" s="4" cm="1">
        <f t="array" ref="AZ105">INDEX(Data!AV$2:AV$368,$A105)</f>
        <v>28</v>
      </c>
      <c r="BA105" s="4" cm="1">
        <f t="array" ref="BA105">INDEX(Data!AW$2:AW$368,$A105)</f>
        <v>7</v>
      </c>
      <c r="BB105" s="4" cm="1">
        <f t="array" ref="BB105">INDEX(Data!AX$2:AX$368,$A105)</f>
        <v>13</v>
      </c>
    </row>
    <row r="106" spans="1:54" x14ac:dyDescent="0.25">
      <c r="A106">
        <v>94</v>
      </c>
      <c r="B106" s="3">
        <v>45385</v>
      </c>
      <c r="C106" s="4">
        <v>2024</v>
      </c>
      <c r="D106" s="4" t="s">
        <v>7</v>
      </c>
      <c r="E106" s="4">
        <v>3</v>
      </c>
      <c r="F106" s="4" cm="1">
        <f t="array" ref="F106">INDEX(Data!B$2:B$368,$A106)</f>
        <v>811</v>
      </c>
      <c r="G106" s="4" cm="1">
        <f t="array" ref="G106">INDEX(Data!C$2:C$368,$A106)</f>
        <v>691</v>
      </c>
      <c r="H106" s="4" cm="1">
        <f t="array" ref="H106">INDEX(Data!D$2:D$368,$A106)</f>
        <v>202</v>
      </c>
      <c r="I106" s="4" cm="1">
        <f t="array" ref="I106">INDEX(Data!E$2:E$368,$A106)</f>
        <v>504</v>
      </c>
      <c r="J106" s="4" cm="1">
        <f t="array" ref="J106">INDEX(Data!F$2:F$368,$A106)</f>
        <v>105</v>
      </c>
      <c r="K106" s="4" cm="1">
        <f t="array" ref="K106">INDEX(Data!G$2:G$368,$A106)</f>
        <v>283</v>
      </c>
      <c r="L106" s="4" cm="1">
        <f t="array" ref="L106">INDEX(Data!H$2:H$368,$A106)</f>
        <v>312</v>
      </c>
      <c r="M106" s="4" cm="1">
        <f t="array" ref="M106">INDEX(Data!I$2:I$368,$A106)</f>
        <v>96</v>
      </c>
      <c r="N106" s="4" cm="1">
        <f t="array" ref="N106">INDEX(Data!J$2:J$368,$A106)</f>
        <v>191</v>
      </c>
      <c r="O106" s="4" cm="1">
        <f t="array" ref="O106">INDEX(Data!K$2:K$368,$A106)</f>
        <v>160</v>
      </c>
      <c r="P106" s="4" cm="1">
        <f t="array" ref="P106">INDEX(Data!L$2:L$368,$A106)</f>
        <v>65</v>
      </c>
      <c r="Q106" s="4" cm="1">
        <f t="array" ref="Q106">INDEX(Data!M$2:M$368,$A106)</f>
        <v>50</v>
      </c>
      <c r="R106" s="4" cm="1">
        <f t="array" ref="R106">INDEX(Data!N$2:N$368,$A106)</f>
        <v>45</v>
      </c>
      <c r="S106" s="4" cm="1">
        <f t="array" ref="S106">INDEX(Data!O$2:O$368,$A106)</f>
        <v>107</v>
      </c>
      <c r="T106" s="4" cm="1">
        <f t="array" ref="T106">INDEX(Data!P$2:P$368,$A106)</f>
        <v>77</v>
      </c>
      <c r="U106" s="4" cm="1">
        <f t="array" ref="U106">INDEX(Data!Q$2:Q$368,$A106)</f>
        <v>27</v>
      </c>
      <c r="V106" s="4" cm="1">
        <f t="array" ref="V106">INDEX(Data!R$2:R$368,$A106)</f>
        <v>46</v>
      </c>
      <c r="W106" s="4" cm="1">
        <f t="array" ref="W106">INDEX(Data!S$2:S$368,$A106)</f>
        <v>43</v>
      </c>
      <c r="X106" s="4" cm="1">
        <f t="array" ref="X106">INDEX(Data!T$2:T$368,$A106)</f>
        <v>27</v>
      </c>
      <c r="Y106" s="4" cm="1">
        <f t="array" ref="Y106">INDEX(Data!U$2:U$368,$A106)</f>
        <v>13</v>
      </c>
      <c r="Z106" s="4" cm="1">
        <f t="array" ref="Z106">INDEX(Data!V$2:V$368,$A106)</f>
        <v>27</v>
      </c>
      <c r="AA106" s="4" cm="1">
        <f t="array" ref="AA106">INDEX(Data!W$2:W$368,$A106)</f>
        <v>0</v>
      </c>
      <c r="AB106" s="4" cm="1">
        <f t="array" ref="AB106">INDEX(Data!X$2:X$368,$A106)</f>
        <v>89</v>
      </c>
      <c r="AC106" s="4" cm="1">
        <f t="array" ref="AC106">INDEX(Data!Y$2:Y$368,$A106)</f>
        <v>41</v>
      </c>
      <c r="AD106" s="4" cm="1">
        <f t="array" ref="AD106">INDEX(Data!Z$2:Z$368,$A106)</f>
        <v>6</v>
      </c>
      <c r="AE106" s="4" cm="1">
        <f t="array" ref="AE106">INDEX(Data!AA$2:AA$368,$A106)</f>
        <v>13</v>
      </c>
      <c r="AF106" s="4" cm="1">
        <f t="array" ref="AF106">INDEX(Data!AB$2:AB$368,$A106)</f>
        <v>20</v>
      </c>
      <c r="AG106" s="4" cm="1">
        <f t="array" ref="AG106">INDEX(Data!AC$2:AC$368,$A106)</f>
        <v>20</v>
      </c>
      <c r="AH106" s="4" cm="1">
        <f t="array" ref="AH106">INDEX(Data!AD$2:AD$368,$A106)</f>
        <v>0</v>
      </c>
      <c r="AI106" s="4" cm="1">
        <f t="array" ref="AI106">INDEX(Data!AE$2:AE$368,$A106)</f>
        <v>34</v>
      </c>
      <c r="AJ106" s="4" cm="1">
        <f t="array" ref="AJ106">INDEX(Data!AF$2:AF$368,$A106)</f>
        <v>6</v>
      </c>
      <c r="AK106" s="4" cm="1">
        <f t="array" ref="AK106">INDEX(Data!AG$2:AG$368,$A106)</f>
        <v>6</v>
      </c>
      <c r="AL106" s="4" cm="1">
        <f t="array" ref="AL106">INDEX(Data!AH$2:AH$368,$A106)</f>
        <v>20</v>
      </c>
      <c r="AM106" s="4" cm="1">
        <f t="array" ref="AM106">INDEX(Data!AI$2:AI$368,$A106)</f>
        <v>69</v>
      </c>
      <c r="AN106" s="4" cm="1">
        <f t="array" ref="AN106">INDEX(Data!AJ$2:AJ$368,$A106)</f>
        <v>41</v>
      </c>
      <c r="AO106" s="4" cm="1">
        <f t="array" ref="AO106">INDEX(Data!AK$2:AK$368,$A106)</f>
        <v>13</v>
      </c>
      <c r="AP106" s="4" cm="1">
        <f t="array" ref="AP106">INDEX(Data!AL$2:AL$368,$A106)</f>
        <v>0</v>
      </c>
      <c r="AQ106" s="4" cm="1">
        <f t="array" ref="AQ106">INDEX(Data!AM$2:AM$368,$A106)</f>
        <v>0</v>
      </c>
      <c r="AR106" s="4" cm="1">
        <f t="array" ref="AR106">INDEX(Data!AN$2:AN$368,$A106)</f>
        <v>27</v>
      </c>
      <c r="AS106" s="4" cm="1">
        <f t="array" ref="AS106">INDEX(Data!AO$2:AO$368,$A106)</f>
        <v>20</v>
      </c>
      <c r="AT106" s="4" cm="1">
        <f t="array" ref="AT106">INDEX(Data!AP$2:AP$368,$A106)</f>
        <v>69</v>
      </c>
      <c r="AU106" s="4" cm="1">
        <f t="array" ref="AU106">INDEX(Data!AQ$2:AQ$368,$A106)</f>
        <v>6</v>
      </c>
      <c r="AV106" s="4" cm="1">
        <f t="array" ref="AV106">INDEX(Data!AR$2:AR$368,$A106)</f>
        <v>20</v>
      </c>
      <c r="AW106" s="4" cm="1">
        <f t="array" ref="AW106">INDEX(Data!AS$2:AS$368,$A106)</f>
        <v>13</v>
      </c>
      <c r="AX106" s="4" cm="1">
        <f t="array" ref="AX106">INDEX(Data!AT$2:AT$368,$A106)</f>
        <v>6</v>
      </c>
      <c r="AY106" s="4" cm="1">
        <f t="array" ref="AY106">INDEX(Data!AU$2:AU$368,$A106)</f>
        <v>13</v>
      </c>
      <c r="AZ106" s="4" cm="1">
        <f t="array" ref="AZ106">INDEX(Data!AV$2:AV$368,$A106)</f>
        <v>27</v>
      </c>
      <c r="BA106" s="4" cm="1">
        <f t="array" ref="BA106">INDEX(Data!AW$2:AW$368,$A106)</f>
        <v>6</v>
      </c>
      <c r="BB106" s="4" cm="1">
        <f t="array" ref="BB106">INDEX(Data!AX$2:AX$368,$A106)</f>
        <v>39</v>
      </c>
    </row>
    <row r="107" spans="1:54" x14ac:dyDescent="0.25">
      <c r="A107">
        <v>95</v>
      </c>
      <c r="B107" s="3">
        <v>45386</v>
      </c>
      <c r="C107" s="4">
        <v>2024</v>
      </c>
      <c r="D107" s="4" t="s">
        <v>7</v>
      </c>
      <c r="E107" s="4">
        <v>4</v>
      </c>
      <c r="F107" s="4" cm="1">
        <f t="array" ref="F107">INDEX(Data!B$2:B$368,$A107)</f>
        <v>842</v>
      </c>
      <c r="G107" s="4" cm="1">
        <f t="array" ref="G107">INDEX(Data!C$2:C$368,$A107)</f>
        <v>666</v>
      </c>
      <c r="H107" s="4" cm="1">
        <f t="array" ref="H107">INDEX(Data!D$2:D$368,$A107)</f>
        <v>311</v>
      </c>
      <c r="I107" s="4" cm="1">
        <f t="array" ref="I107">INDEX(Data!E$2:E$368,$A107)</f>
        <v>405</v>
      </c>
      <c r="J107" s="4" cm="1">
        <f t="array" ref="J107">INDEX(Data!F$2:F$368,$A107)</f>
        <v>126</v>
      </c>
      <c r="K107" s="4" cm="1">
        <f t="array" ref="K107">INDEX(Data!G$2:G$368,$A107)</f>
        <v>339</v>
      </c>
      <c r="L107" s="4" cm="1">
        <f t="array" ref="L107">INDEX(Data!H$2:H$368,$A107)</f>
        <v>268</v>
      </c>
      <c r="M107" s="4" cm="1">
        <f t="array" ref="M107">INDEX(Data!I$2:I$368,$A107)</f>
        <v>59</v>
      </c>
      <c r="N107" s="4" cm="1">
        <f t="array" ref="N107">INDEX(Data!J$2:J$368,$A107)</f>
        <v>203</v>
      </c>
      <c r="O107" s="4" cm="1">
        <f t="array" ref="O107">INDEX(Data!K$2:K$368,$A107)</f>
        <v>73</v>
      </c>
      <c r="P107" s="4" cm="1">
        <f t="array" ref="P107">INDEX(Data!L$2:L$368,$A107)</f>
        <v>73</v>
      </c>
      <c r="Q107" s="4" cm="1">
        <f t="array" ref="Q107">INDEX(Data!M$2:M$368,$A107)</f>
        <v>31</v>
      </c>
      <c r="R107" s="4" cm="1">
        <f t="array" ref="R107">INDEX(Data!N$2:N$368,$A107)</f>
        <v>20</v>
      </c>
      <c r="S107" s="4" cm="1">
        <f t="array" ref="S107">INDEX(Data!O$2:O$368,$A107)</f>
        <v>143</v>
      </c>
      <c r="T107" s="4" cm="1">
        <f t="array" ref="T107">INDEX(Data!P$2:P$368,$A107)</f>
        <v>99</v>
      </c>
      <c r="U107" s="4" cm="1">
        <f t="array" ref="U107">INDEX(Data!Q$2:Q$368,$A107)</f>
        <v>35</v>
      </c>
      <c r="V107" s="4" cm="1">
        <f t="array" ref="V107">INDEX(Data!R$2:R$368,$A107)</f>
        <v>47</v>
      </c>
      <c r="W107" s="4" cm="1">
        <f t="array" ref="W107">INDEX(Data!S$2:S$368,$A107)</f>
        <v>118</v>
      </c>
      <c r="X107" s="4" cm="1">
        <f t="array" ref="X107">INDEX(Data!T$2:T$368,$A107)</f>
        <v>33</v>
      </c>
      <c r="Y107" s="4" cm="1">
        <f t="array" ref="Y107">INDEX(Data!U$2:U$368,$A107)</f>
        <v>6</v>
      </c>
      <c r="Z107" s="4" cm="1">
        <f t="array" ref="Z107">INDEX(Data!V$2:V$368,$A107)</f>
        <v>33</v>
      </c>
      <c r="AA107" s="4" cm="1">
        <f t="array" ref="AA107">INDEX(Data!W$2:W$368,$A107)</f>
        <v>19</v>
      </c>
      <c r="AB107" s="4" cm="1">
        <f t="array" ref="AB107">INDEX(Data!X$2:X$368,$A107)</f>
        <v>71</v>
      </c>
      <c r="AC107" s="4" cm="1">
        <f t="array" ref="AC107">INDEX(Data!Y$2:Y$368,$A107)</f>
        <v>59</v>
      </c>
      <c r="AD107" s="4" cm="1">
        <f t="array" ref="AD107">INDEX(Data!Z$2:Z$368,$A107)</f>
        <v>0</v>
      </c>
      <c r="AE107" s="4" cm="1">
        <f t="array" ref="AE107">INDEX(Data!AA$2:AA$368,$A107)</f>
        <v>0</v>
      </c>
      <c r="AF107" s="4" cm="1">
        <f t="array" ref="AF107">INDEX(Data!AB$2:AB$368,$A107)</f>
        <v>13</v>
      </c>
      <c r="AG107" s="4" cm="1">
        <f t="array" ref="AG107">INDEX(Data!AC$2:AC$368,$A107)</f>
        <v>13</v>
      </c>
      <c r="AH107" s="4" cm="1">
        <f t="array" ref="AH107">INDEX(Data!AD$2:AD$368,$A107)</f>
        <v>6</v>
      </c>
      <c r="AI107" s="4" cm="1">
        <f t="array" ref="AI107">INDEX(Data!AE$2:AE$368,$A107)</f>
        <v>19</v>
      </c>
      <c r="AJ107" s="4" cm="1">
        <f t="array" ref="AJ107">INDEX(Data!AF$2:AF$368,$A107)</f>
        <v>19</v>
      </c>
      <c r="AK107" s="4" cm="1">
        <f t="array" ref="AK107">INDEX(Data!AG$2:AG$368,$A107)</f>
        <v>6</v>
      </c>
      <c r="AL107" s="4" cm="1">
        <f t="array" ref="AL107">INDEX(Data!AH$2:AH$368,$A107)</f>
        <v>6</v>
      </c>
      <c r="AM107" s="4" cm="1">
        <f t="array" ref="AM107">INDEX(Data!AI$2:AI$368,$A107)</f>
        <v>59</v>
      </c>
      <c r="AN107" s="4" cm="1">
        <f t="array" ref="AN107">INDEX(Data!AJ$2:AJ$368,$A107)</f>
        <v>19</v>
      </c>
      <c r="AO107" s="4" cm="1">
        <f t="array" ref="AO107">INDEX(Data!AK$2:AK$368,$A107)</f>
        <v>26</v>
      </c>
      <c r="AP107" s="4" cm="1">
        <f t="array" ref="AP107">INDEX(Data!AL$2:AL$368,$A107)</f>
        <v>19</v>
      </c>
      <c r="AQ107" s="4" cm="1">
        <f t="array" ref="AQ107">INDEX(Data!AM$2:AM$368,$A107)</f>
        <v>6</v>
      </c>
      <c r="AR107" s="4" cm="1">
        <f t="array" ref="AR107">INDEX(Data!AN$2:AN$368,$A107)</f>
        <v>26</v>
      </c>
      <c r="AS107" s="4" cm="1">
        <f t="array" ref="AS107">INDEX(Data!AO$2:AO$368,$A107)</f>
        <v>26</v>
      </c>
      <c r="AT107" s="4" cm="1">
        <f t="array" ref="AT107">INDEX(Data!AP$2:AP$368,$A107)</f>
        <v>53</v>
      </c>
      <c r="AU107" s="4" cm="1">
        <f t="array" ref="AU107">INDEX(Data!AQ$2:AQ$368,$A107)</f>
        <v>13</v>
      </c>
      <c r="AV107" s="4" cm="1">
        <f t="array" ref="AV107">INDEX(Data!AR$2:AR$368,$A107)</f>
        <v>39</v>
      </c>
      <c r="AW107" s="4" cm="1">
        <f t="array" ref="AW107">INDEX(Data!AS$2:AS$368,$A107)</f>
        <v>6</v>
      </c>
      <c r="AX107" s="4" cm="1">
        <f t="array" ref="AX107">INDEX(Data!AT$2:AT$368,$A107)</f>
        <v>6</v>
      </c>
      <c r="AY107" s="4" cm="1">
        <f t="array" ref="AY107">INDEX(Data!AU$2:AU$368,$A107)</f>
        <v>39</v>
      </c>
      <c r="AZ107" s="4" cm="1">
        <f t="array" ref="AZ107">INDEX(Data!AV$2:AV$368,$A107)</f>
        <v>13</v>
      </c>
      <c r="BA107" s="4" cm="1">
        <f t="array" ref="BA107">INDEX(Data!AW$2:AW$368,$A107)</f>
        <v>13</v>
      </c>
      <c r="BB107" s="4" cm="1">
        <f t="array" ref="BB107">INDEX(Data!AX$2:AX$368,$A107)</f>
        <v>0</v>
      </c>
    </row>
    <row r="108" spans="1:54" x14ac:dyDescent="0.25">
      <c r="A108">
        <v>96</v>
      </c>
      <c r="B108" s="3">
        <v>45387</v>
      </c>
      <c r="C108" s="4">
        <v>2024</v>
      </c>
      <c r="D108" s="4" t="s">
        <v>7</v>
      </c>
      <c r="E108" s="4">
        <v>5</v>
      </c>
      <c r="F108" s="4" cm="1">
        <f t="array" ref="F108">INDEX(Data!B$2:B$368,$A108)</f>
        <v>863</v>
      </c>
      <c r="G108" s="4" cm="1">
        <f t="array" ref="G108">INDEX(Data!C$2:C$368,$A108)</f>
        <v>641</v>
      </c>
      <c r="H108" s="4" cm="1">
        <f t="array" ref="H108">INDEX(Data!D$2:D$368,$A108)</f>
        <v>241</v>
      </c>
      <c r="I108" s="4" cm="1">
        <f t="array" ref="I108">INDEX(Data!E$2:E$368,$A108)</f>
        <v>415</v>
      </c>
      <c r="J108" s="4" cm="1">
        <f t="array" ref="J108">INDEX(Data!F$2:F$368,$A108)</f>
        <v>207</v>
      </c>
      <c r="K108" s="4" cm="1">
        <f t="array" ref="K108">INDEX(Data!G$2:G$368,$A108)</f>
        <v>326</v>
      </c>
      <c r="L108" s="4" cm="1">
        <f t="array" ref="L108">INDEX(Data!H$2:H$368,$A108)</f>
        <v>251</v>
      </c>
      <c r="M108" s="4" cm="1">
        <f t="array" ref="M108">INDEX(Data!I$2:I$368,$A108)</f>
        <v>64</v>
      </c>
      <c r="N108" s="4" cm="1">
        <f t="array" ref="N108">INDEX(Data!J$2:J$368,$A108)</f>
        <v>235</v>
      </c>
      <c r="O108" s="4" cm="1">
        <f t="array" ref="O108">INDEX(Data!K$2:K$368,$A108)</f>
        <v>165</v>
      </c>
      <c r="P108" s="4" cm="1">
        <f t="array" ref="P108">INDEX(Data!L$2:L$368,$A108)</f>
        <v>42</v>
      </c>
      <c r="Q108" s="4" cm="1">
        <f t="array" ref="Q108">INDEX(Data!M$2:M$368,$A108)</f>
        <v>80</v>
      </c>
      <c r="R108" s="4" cm="1">
        <f t="array" ref="R108">INDEX(Data!N$2:N$368,$A108)</f>
        <v>37</v>
      </c>
      <c r="S108" s="4" cm="1">
        <f t="array" ref="S108">INDEX(Data!O$2:O$368,$A108)</f>
        <v>154</v>
      </c>
      <c r="T108" s="4" cm="1">
        <f t="array" ref="T108">INDEX(Data!P$2:P$368,$A108)</f>
        <v>52</v>
      </c>
      <c r="U108" s="4" cm="1">
        <f t="array" ref="U108">INDEX(Data!Q$2:Q$368,$A108)</f>
        <v>36</v>
      </c>
      <c r="V108" s="4" cm="1">
        <f t="array" ref="V108">INDEX(Data!R$2:R$368,$A108)</f>
        <v>42</v>
      </c>
      <c r="W108" s="4" cm="1">
        <f t="array" ref="W108">INDEX(Data!S$2:S$368,$A108)</f>
        <v>20</v>
      </c>
      <c r="X108" s="4" cm="1">
        <f t="array" ref="X108">INDEX(Data!T$2:T$368,$A108)</f>
        <v>25</v>
      </c>
      <c r="Y108" s="4" cm="1">
        <f t="array" ref="Y108">INDEX(Data!U$2:U$368,$A108)</f>
        <v>12</v>
      </c>
      <c r="Z108" s="4" cm="1">
        <f t="array" ref="Z108">INDEX(Data!V$2:V$368,$A108)</f>
        <v>44</v>
      </c>
      <c r="AA108" s="4" cm="1">
        <f t="array" ref="AA108">INDEX(Data!W$2:W$368,$A108)</f>
        <v>6</v>
      </c>
      <c r="AB108" s="4" cm="1">
        <f t="array" ref="AB108">INDEX(Data!X$2:X$368,$A108)</f>
        <v>44</v>
      </c>
      <c r="AC108" s="4" cm="1">
        <f t="array" ref="AC108">INDEX(Data!Y$2:Y$368,$A108)</f>
        <v>51</v>
      </c>
      <c r="AD108" s="4" cm="1">
        <f t="array" ref="AD108">INDEX(Data!Z$2:Z$368,$A108)</f>
        <v>6</v>
      </c>
      <c r="AE108" s="4" cm="1">
        <f t="array" ref="AE108">INDEX(Data!AA$2:AA$368,$A108)</f>
        <v>19</v>
      </c>
      <c r="AF108" s="4" cm="1">
        <f t="array" ref="AF108">INDEX(Data!AB$2:AB$368,$A108)</f>
        <v>38</v>
      </c>
      <c r="AG108" s="4" cm="1">
        <f t="array" ref="AG108">INDEX(Data!AC$2:AC$368,$A108)</f>
        <v>12</v>
      </c>
      <c r="AH108" s="4" cm="1">
        <f t="array" ref="AH108">INDEX(Data!AD$2:AD$368,$A108)</f>
        <v>0</v>
      </c>
      <c r="AI108" s="4" cm="1">
        <f t="array" ref="AI108">INDEX(Data!AE$2:AE$368,$A108)</f>
        <v>25</v>
      </c>
      <c r="AJ108" s="4" cm="1">
        <f t="array" ref="AJ108">INDEX(Data!AF$2:AF$368,$A108)</f>
        <v>19</v>
      </c>
      <c r="AK108" s="4" cm="1">
        <f t="array" ref="AK108">INDEX(Data!AG$2:AG$368,$A108)</f>
        <v>6</v>
      </c>
      <c r="AL108" s="4" cm="1">
        <f t="array" ref="AL108">INDEX(Data!AH$2:AH$368,$A108)</f>
        <v>19</v>
      </c>
      <c r="AM108" s="4" cm="1">
        <f t="array" ref="AM108">INDEX(Data!AI$2:AI$368,$A108)</f>
        <v>44</v>
      </c>
      <c r="AN108" s="4" cm="1">
        <f t="array" ref="AN108">INDEX(Data!AJ$2:AJ$368,$A108)</f>
        <v>25</v>
      </c>
      <c r="AO108" s="4" cm="1">
        <f t="array" ref="AO108">INDEX(Data!AK$2:AK$368,$A108)</f>
        <v>32</v>
      </c>
      <c r="AP108" s="4" cm="1">
        <f t="array" ref="AP108">INDEX(Data!AL$2:AL$368,$A108)</f>
        <v>6</v>
      </c>
      <c r="AQ108" s="4" cm="1">
        <f t="array" ref="AQ108">INDEX(Data!AM$2:AM$368,$A108)</f>
        <v>0</v>
      </c>
      <c r="AR108" s="4" cm="1">
        <f t="array" ref="AR108">INDEX(Data!AN$2:AN$368,$A108)</f>
        <v>19</v>
      </c>
      <c r="AS108" s="4" cm="1">
        <f t="array" ref="AS108">INDEX(Data!AO$2:AO$368,$A108)</f>
        <v>6</v>
      </c>
      <c r="AT108" s="4" cm="1">
        <f t="array" ref="AT108">INDEX(Data!AP$2:AP$368,$A108)</f>
        <v>64</v>
      </c>
      <c r="AU108" s="4" cm="1">
        <f t="array" ref="AU108">INDEX(Data!AQ$2:AQ$368,$A108)</f>
        <v>6</v>
      </c>
      <c r="AV108" s="4" cm="1">
        <f t="array" ref="AV108">INDEX(Data!AR$2:AR$368,$A108)</f>
        <v>32</v>
      </c>
      <c r="AW108" s="4" cm="1">
        <f t="array" ref="AW108">INDEX(Data!AS$2:AS$368,$A108)</f>
        <v>19</v>
      </c>
      <c r="AX108" s="4" cm="1">
        <f t="array" ref="AX108">INDEX(Data!AT$2:AT$368,$A108)</f>
        <v>0</v>
      </c>
      <c r="AY108" s="4" cm="1">
        <f t="array" ref="AY108">INDEX(Data!AU$2:AU$368,$A108)</f>
        <v>6</v>
      </c>
      <c r="AZ108" s="4" cm="1">
        <f t="array" ref="AZ108">INDEX(Data!AV$2:AV$368,$A108)</f>
        <v>6</v>
      </c>
      <c r="BA108" s="4" cm="1">
        <f t="array" ref="BA108">INDEX(Data!AW$2:AW$368,$A108)</f>
        <v>19</v>
      </c>
      <c r="BB108" s="4" cm="1">
        <f t="array" ref="BB108">INDEX(Data!AX$2:AX$368,$A108)</f>
        <v>31</v>
      </c>
    </row>
    <row r="109" spans="1:54" x14ac:dyDescent="0.25">
      <c r="A109">
        <v>97</v>
      </c>
      <c r="B109" s="3">
        <v>45388</v>
      </c>
      <c r="C109" s="4">
        <v>2024</v>
      </c>
      <c r="D109" s="4" t="s">
        <v>7</v>
      </c>
      <c r="E109" s="4">
        <v>6</v>
      </c>
      <c r="F109" s="4" cm="1">
        <f t="array" ref="F109">INDEX(Data!B$2:B$368,$A109)</f>
        <v>878</v>
      </c>
      <c r="G109" s="4" cm="1">
        <f t="array" ref="G109">INDEX(Data!C$2:C$368,$A109)</f>
        <v>609</v>
      </c>
      <c r="H109" s="4" cm="1">
        <f t="array" ref="H109">INDEX(Data!D$2:D$368,$A109)</f>
        <v>219</v>
      </c>
      <c r="I109" s="4" cm="1">
        <f t="array" ref="I109">INDEX(Data!E$2:E$368,$A109)</f>
        <v>501</v>
      </c>
      <c r="J109" s="4" cm="1">
        <f t="array" ref="J109">INDEX(Data!F$2:F$368,$A109)</f>
        <v>158</v>
      </c>
      <c r="K109" s="4" cm="1">
        <f t="array" ref="K109">INDEX(Data!G$2:G$368,$A109)</f>
        <v>213</v>
      </c>
      <c r="L109" s="4" cm="1">
        <f t="array" ref="L109">INDEX(Data!H$2:H$368,$A109)</f>
        <v>342</v>
      </c>
      <c r="M109" s="4" cm="1">
        <f t="array" ref="M109">INDEX(Data!I$2:I$368,$A109)</f>
        <v>54</v>
      </c>
      <c r="N109" s="4" cm="1">
        <f t="array" ref="N109">INDEX(Data!J$2:J$368,$A109)</f>
        <v>185</v>
      </c>
      <c r="O109" s="4" cm="1">
        <f t="array" ref="O109">INDEX(Data!K$2:K$368,$A109)</f>
        <v>136</v>
      </c>
      <c r="P109" s="4" cm="1">
        <f t="array" ref="P109">INDEX(Data!L$2:L$368,$A109)</f>
        <v>59</v>
      </c>
      <c r="Q109" s="4" cm="1">
        <f t="array" ref="Q109">INDEX(Data!M$2:M$368,$A109)</f>
        <v>27</v>
      </c>
      <c r="R109" s="4" cm="1">
        <f t="array" ref="R109">INDEX(Data!N$2:N$368,$A109)</f>
        <v>43</v>
      </c>
      <c r="S109" s="4" cm="1">
        <f t="array" ref="S109">INDEX(Data!O$2:O$368,$A109)</f>
        <v>160</v>
      </c>
      <c r="T109" s="4" cm="1">
        <f t="array" ref="T109">INDEX(Data!P$2:P$368,$A109)</f>
        <v>96</v>
      </c>
      <c r="U109" s="4" cm="1">
        <f t="array" ref="U109">INDEX(Data!Q$2:Q$368,$A109)</f>
        <v>23</v>
      </c>
      <c r="V109" s="4" cm="1">
        <f t="array" ref="V109">INDEX(Data!R$2:R$368,$A109)</f>
        <v>36</v>
      </c>
      <c r="W109" s="4" cm="1">
        <f t="array" ref="W109">INDEX(Data!S$2:S$368,$A109)</f>
        <v>113</v>
      </c>
      <c r="X109" s="4" cm="1">
        <f t="array" ref="X109">INDEX(Data!T$2:T$368,$A109)</f>
        <v>42</v>
      </c>
      <c r="Y109" s="4" cm="1">
        <f t="array" ref="Y109">INDEX(Data!U$2:U$368,$A109)</f>
        <v>18</v>
      </c>
      <c r="Z109" s="4" cm="1">
        <f t="array" ref="Z109">INDEX(Data!V$2:V$368,$A109)</f>
        <v>42</v>
      </c>
      <c r="AA109" s="4" cm="1">
        <f t="array" ref="AA109">INDEX(Data!W$2:W$368,$A109)</f>
        <v>12</v>
      </c>
      <c r="AB109" s="4" cm="1">
        <f t="array" ref="AB109">INDEX(Data!X$2:X$368,$A109)</f>
        <v>3</v>
      </c>
      <c r="AC109" s="4" cm="1">
        <f t="array" ref="AC109">INDEX(Data!Y$2:Y$368,$A109)</f>
        <v>42</v>
      </c>
      <c r="AD109" s="4" cm="1">
        <f t="array" ref="AD109">INDEX(Data!Z$2:Z$368,$A109)</f>
        <v>18</v>
      </c>
      <c r="AE109" s="4" cm="1">
        <f t="array" ref="AE109">INDEX(Data!AA$2:AA$368,$A109)</f>
        <v>6</v>
      </c>
      <c r="AF109" s="4" cm="1">
        <f t="array" ref="AF109">INDEX(Data!AB$2:AB$368,$A109)</f>
        <v>18</v>
      </c>
      <c r="AG109" s="4" cm="1">
        <f t="array" ref="AG109">INDEX(Data!AC$2:AC$368,$A109)</f>
        <v>18</v>
      </c>
      <c r="AH109" s="4" cm="1">
        <f t="array" ref="AH109">INDEX(Data!AD$2:AD$368,$A109)</f>
        <v>6</v>
      </c>
      <c r="AI109" s="4" cm="1">
        <f t="array" ref="AI109">INDEX(Data!AE$2:AE$368,$A109)</f>
        <v>30</v>
      </c>
      <c r="AJ109" s="4" cm="1">
        <f t="array" ref="AJ109">INDEX(Data!AF$2:AF$368,$A109)</f>
        <v>6</v>
      </c>
      <c r="AK109" s="4" cm="1">
        <f t="array" ref="AK109">INDEX(Data!AG$2:AG$368,$A109)</f>
        <v>6</v>
      </c>
      <c r="AL109" s="4" cm="1">
        <f t="array" ref="AL109">INDEX(Data!AH$2:AH$368,$A109)</f>
        <v>18</v>
      </c>
      <c r="AM109" s="4" cm="1">
        <f t="array" ref="AM109">INDEX(Data!AI$2:AI$368,$A109)</f>
        <v>42</v>
      </c>
      <c r="AN109" s="4" cm="1">
        <f t="array" ref="AN109">INDEX(Data!AJ$2:AJ$368,$A109)</f>
        <v>36</v>
      </c>
      <c r="AO109" s="4" cm="1">
        <f t="array" ref="AO109">INDEX(Data!AK$2:AK$368,$A109)</f>
        <v>24</v>
      </c>
      <c r="AP109" s="4" cm="1">
        <f t="array" ref="AP109">INDEX(Data!AL$2:AL$368,$A109)</f>
        <v>0</v>
      </c>
      <c r="AQ109" s="4" cm="1">
        <f t="array" ref="AQ109">INDEX(Data!AM$2:AM$368,$A109)</f>
        <v>0</v>
      </c>
      <c r="AR109" s="4" cm="1">
        <f t="array" ref="AR109">INDEX(Data!AN$2:AN$368,$A109)</f>
        <v>12</v>
      </c>
      <c r="AS109" s="4" cm="1">
        <f t="array" ref="AS109">INDEX(Data!AO$2:AO$368,$A109)</f>
        <v>24</v>
      </c>
      <c r="AT109" s="4" cm="1">
        <f t="array" ref="AT109">INDEX(Data!AP$2:AP$368,$A109)</f>
        <v>60</v>
      </c>
      <c r="AU109" s="4" cm="1">
        <f t="array" ref="AU109">INDEX(Data!AQ$2:AQ$368,$A109)</f>
        <v>18</v>
      </c>
      <c r="AV109" s="4" cm="1">
        <f t="array" ref="AV109">INDEX(Data!AR$2:AR$368,$A109)</f>
        <v>54</v>
      </c>
      <c r="AW109" s="4" cm="1">
        <f t="array" ref="AW109">INDEX(Data!AS$2:AS$368,$A109)</f>
        <v>12</v>
      </c>
      <c r="AX109" s="4" cm="1">
        <f t="array" ref="AX109">INDEX(Data!AT$2:AT$368,$A109)</f>
        <v>0</v>
      </c>
      <c r="AY109" s="4" cm="1">
        <f t="array" ref="AY109">INDEX(Data!AU$2:AU$368,$A109)</f>
        <v>12</v>
      </c>
      <c r="AZ109" s="4" cm="1">
        <f t="array" ref="AZ109">INDEX(Data!AV$2:AV$368,$A109)</f>
        <v>12</v>
      </c>
      <c r="BA109" s="4" cm="1">
        <f t="array" ref="BA109">INDEX(Data!AW$2:AW$368,$A109)</f>
        <v>18</v>
      </c>
      <c r="BB109" s="4" cm="1">
        <f t="array" ref="BB109">INDEX(Data!AX$2:AX$368,$A109)</f>
        <v>0</v>
      </c>
    </row>
    <row r="110" spans="1:54" x14ac:dyDescent="0.25">
      <c r="A110">
        <v>98</v>
      </c>
      <c r="B110" s="3">
        <v>45389</v>
      </c>
      <c r="C110" s="4">
        <v>2024</v>
      </c>
      <c r="D110" s="4" t="s">
        <v>7</v>
      </c>
      <c r="E110" s="4">
        <v>7</v>
      </c>
      <c r="F110" s="4" cm="1">
        <f t="array" ref="F110">INDEX(Data!B$2:B$368,$A110)</f>
        <v>886</v>
      </c>
      <c r="G110" s="4" cm="1">
        <f t="array" ref="G110">INDEX(Data!C$2:C$368,$A110)</f>
        <v>579</v>
      </c>
      <c r="H110" s="4" cm="1">
        <f t="array" ref="H110">INDEX(Data!D$2:D$368,$A110)</f>
        <v>336</v>
      </c>
      <c r="I110" s="4" cm="1">
        <f t="array" ref="I110">INDEX(Data!E$2:E$368,$A110)</f>
        <v>382</v>
      </c>
      <c r="J110" s="4" cm="1">
        <f t="array" ref="J110">INDEX(Data!F$2:F$368,$A110)</f>
        <v>168</v>
      </c>
      <c r="K110" s="4" cm="1">
        <f t="array" ref="K110">INDEX(Data!G$2:G$368,$A110)</f>
        <v>121</v>
      </c>
      <c r="L110" s="4" cm="1">
        <f t="array" ref="L110">INDEX(Data!H$2:H$368,$A110)</f>
        <v>412</v>
      </c>
      <c r="M110" s="4" cm="1">
        <f t="array" ref="M110">INDEX(Data!I$2:I$368,$A110)</f>
        <v>46</v>
      </c>
      <c r="N110" s="4" cm="1">
        <f t="array" ref="N110">INDEX(Data!J$2:J$368,$A110)</f>
        <v>241</v>
      </c>
      <c r="O110" s="4" cm="1">
        <f t="array" ref="O110">INDEX(Data!K$2:K$368,$A110)</f>
        <v>120</v>
      </c>
      <c r="P110" s="4" cm="1">
        <f t="array" ref="P110">INDEX(Data!L$2:L$368,$A110)</f>
        <v>54</v>
      </c>
      <c r="Q110" s="4" cm="1">
        <f t="array" ref="Q110">INDEX(Data!M$2:M$368,$A110)</f>
        <v>32</v>
      </c>
      <c r="R110" s="4" cm="1">
        <f t="array" ref="R110">INDEX(Data!N$2:N$368,$A110)</f>
        <v>16</v>
      </c>
      <c r="S110" s="4" cm="1">
        <f t="array" ref="S110">INDEX(Data!O$2:O$368,$A110)</f>
        <v>138</v>
      </c>
      <c r="T110" s="4" cm="1">
        <f t="array" ref="T110">INDEX(Data!P$2:P$368,$A110)</f>
        <v>33</v>
      </c>
      <c r="U110" s="4" cm="1">
        <f t="array" ref="U110">INDEX(Data!Q$2:Q$368,$A110)</f>
        <v>43</v>
      </c>
      <c r="V110" s="4" cm="1">
        <f t="array" ref="V110">INDEX(Data!R$2:R$368,$A110)</f>
        <v>16</v>
      </c>
      <c r="W110" s="4" cm="1">
        <f t="array" ref="W110">INDEX(Data!S$2:S$368,$A110)</f>
        <v>193</v>
      </c>
      <c r="X110" s="4" cm="1">
        <f t="array" ref="X110">INDEX(Data!T$2:T$368,$A110)</f>
        <v>46</v>
      </c>
      <c r="Y110" s="4" cm="1">
        <f t="array" ref="Y110">INDEX(Data!U$2:U$368,$A110)</f>
        <v>5</v>
      </c>
      <c r="Z110" s="4" cm="1">
        <f t="array" ref="Z110">INDEX(Data!V$2:V$368,$A110)</f>
        <v>28</v>
      </c>
      <c r="AA110" s="4" cm="1">
        <f t="array" ref="AA110">INDEX(Data!W$2:W$368,$A110)</f>
        <v>11</v>
      </c>
      <c r="AB110" s="4" cm="1">
        <f t="array" ref="AB110">INDEX(Data!X$2:X$368,$A110)</f>
        <v>81</v>
      </c>
      <c r="AC110" s="4" cm="1">
        <f t="array" ref="AC110">INDEX(Data!Y$2:Y$368,$A110)</f>
        <v>40</v>
      </c>
      <c r="AD110" s="4" cm="1">
        <f t="array" ref="AD110">INDEX(Data!Z$2:Z$368,$A110)</f>
        <v>17</v>
      </c>
      <c r="AE110" s="4" cm="1">
        <f t="array" ref="AE110">INDEX(Data!AA$2:AA$368,$A110)</f>
        <v>17</v>
      </c>
      <c r="AF110" s="4" cm="1">
        <f t="array" ref="AF110">INDEX(Data!AB$2:AB$368,$A110)</f>
        <v>34</v>
      </c>
      <c r="AG110" s="4" cm="1">
        <f t="array" ref="AG110">INDEX(Data!AC$2:AC$368,$A110)</f>
        <v>5</v>
      </c>
      <c r="AH110" s="4" cm="1">
        <f t="array" ref="AH110">INDEX(Data!AD$2:AD$368,$A110)</f>
        <v>5</v>
      </c>
      <c r="AI110" s="4" cm="1">
        <f t="array" ref="AI110">INDEX(Data!AE$2:AE$368,$A110)</f>
        <v>11</v>
      </c>
      <c r="AJ110" s="4" cm="1">
        <f t="array" ref="AJ110">INDEX(Data!AF$2:AF$368,$A110)</f>
        <v>11</v>
      </c>
      <c r="AK110" s="4" cm="1">
        <f t="array" ref="AK110">INDEX(Data!AG$2:AG$368,$A110)</f>
        <v>0</v>
      </c>
      <c r="AL110" s="4" cm="1">
        <f t="array" ref="AL110">INDEX(Data!AH$2:AH$368,$A110)</f>
        <v>17</v>
      </c>
      <c r="AM110" s="4" cm="1">
        <f t="array" ref="AM110">INDEX(Data!AI$2:AI$368,$A110)</f>
        <v>23</v>
      </c>
      <c r="AN110" s="4" cm="1">
        <f t="array" ref="AN110">INDEX(Data!AJ$2:AJ$368,$A110)</f>
        <v>5</v>
      </c>
      <c r="AO110" s="4" cm="1">
        <f t="array" ref="AO110">INDEX(Data!AK$2:AK$368,$A110)</f>
        <v>23</v>
      </c>
      <c r="AP110" s="4" cm="1">
        <f t="array" ref="AP110">INDEX(Data!AL$2:AL$368,$A110)</f>
        <v>0</v>
      </c>
      <c r="AQ110" s="4" cm="1">
        <f t="array" ref="AQ110">INDEX(Data!AM$2:AM$368,$A110)</f>
        <v>5</v>
      </c>
      <c r="AR110" s="4" cm="1">
        <f t="array" ref="AR110">INDEX(Data!AN$2:AN$368,$A110)</f>
        <v>5</v>
      </c>
      <c r="AS110" s="4" cm="1">
        <f t="array" ref="AS110">INDEX(Data!AO$2:AO$368,$A110)</f>
        <v>17</v>
      </c>
      <c r="AT110" s="4" cm="1">
        <f t="array" ref="AT110">INDEX(Data!AP$2:AP$368,$A110)</f>
        <v>57</v>
      </c>
      <c r="AU110" s="4" cm="1">
        <f t="array" ref="AU110">INDEX(Data!AQ$2:AQ$368,$A110)</f>
        <v>11</v>
      </c>
      <c r="AV110" s="4" cm="1">
        <f t="array" ref="AV110">INDEX(Data!AR$2:AR$368,$A110)</f>
        <v>40</v>
      </c>
      <c r="AW110" s="4" cm="1">
        <f t="array" ref="AW110">INDEX(Data!AS$2:AS$368,$A110)</f>
        <v>5</v>
      </c>
      <c r="AX110" s="4" cm="1">
        <f t="array" ref="AX110">INDEX(Data!AT$2:AT$368,$A110)</f>
        <v>5</v>
      </c>
      <c r="AY110" s="4" cm="1">
        <f t="array" ref="AY110">INDEX(Data!AU$2:AU$368,$A110)</f>
        <v>17</v>
      </c>
      <c r="AZ110" s="4" cm="1">
        <f t="array" ref="AZ110">INDEX(Data!AV$2:AV$368,$A110)</f>
        <v>0</v>
      </c>
      <c r="BA110" s="4" cm="1">
        <f t="array" ref="BA110">INDEX(Data!AW$2:AW$368,$A110)</f>
        <v>23</v>
      </c>
      <c r="BB110" s="4" cm="1">
        <f t="array" ref="BB110">INDEX(Data!AX$2:AX$368,$A110)</f>
        <v>15</v>
      </c>
    </row>
    <row r="111" spans="1:54" x14ac:dyDescent="0.25">
      <c r="A111">
        <v>99</v>
      </c>
      <c r="B111" s="3">
        <v>45390</v>
      </c>
      <c r="C111" s="4">
        <v>2024</v>
      </c>
      <c r="D111" s="4" t="s">
        <v>7</v>
      </c>
      <c r="E111" s="4">
        <v>8</v>
      </c>
      <c r="F111" s="4" cm="1">
        <f t="array" ref="F111">INDEX(Data!B$2:B$368,$A111)</f>
        <v>892</v>
      </c>
      <c r="G111" s="4" cm="1">
        <f t="array" ref="G111">INDEX(Data!C$2:C$368,$A111)</f>
        <v>547</v>
      </c>
      <c r="H111" s="4" cm="1">
        <f t="array" ref="H111">INDEX(Data!D$2:D$368,$A111)</f>
        <v>463</v>
      </c>
      <c r="I111" s="4" cm="1">
        <f t="array" ref="I111">INDEX(Data!E$2:E$368,$A111)</f>
        <v>260</v>
      </c>
      <c r="J111" s="4" cm="1">
        <f t="array" ref="J111">INDEX(Data!F$2:F$368,$A111)</f>
        <v>169</v>
      </c>
      <c r="K111" s="4" cm="1">
        <f t="array" ref="K111">INDEX(Data!G$2:G$368,$A111)</f>
        <v>125</v>
      </c>
      <c r="L111" s="4" cm="1">
        <f t="array" ref="L111">INDEX(Data!H$2:H$368,$A111)</f>
        <v>324</v>
      </c>
      <c r="M111" s="4" cm="1">
        <f t="array" ref="M111">INDEX(Data!I$2:I$368,$A111)</f>
        <v>98</v>
      </c>
      <c r="N111" s="4" cm="1">
        <f t="array" ref="N111">INDEX(Data!J$2:J$368,$A111)</f>
        <v>221</v>
      </c>
      <c r="O111" s="4" cm="1">
        <f t="array" ref="O111">INDEX(Data!K$2:K$368,$A111)</f>
        <v>176</v>
      </c>
      <c r="P111" s="4" cm="1">
        <f t="array" ref="P111">INDEX(Data!L$2:L$368,$A111)</f>
        <v>55</v>
      </c>
      <c r="Q111" s="4" cm="1">
        <f t="array" ref="Q111">INDEX(Data!M$2:M$368,$A111)</f>
        <v>55</v>
      </c>
      <c r="R111" s="4" cm="1">
        <f t="array" ref="R111">INDEX(Data!N$2:N$368,$A111)</f>
        <v>38</v>
      </c>
      <c r="S111" s="4" cm="1">
        <f t="array" ref="S111">INDEX(Data!O$2:O$368,$A111)</f>
        <v>166</v>
      </c>
      <c r="T111" s="4" cm="1">
        <f t="array" ref="T111">INDEX(Data!P$2:P$368,$A111)</f>
        <v>111</v>
      </c>
      <c r="U111" s="4" cm="1">
        <f t="array" ref="U111">INDEX(Data!Q$2:Q$368,$A111)</f>
        <v>40</v>
      </c>
      <c r="V111" s="4" cm="1">
        <f t="array" ref="V111">INDEX(Data!R$2:R$368,$A111)</f>
        <v>30</v>
      </c>
      <c r="W111" s="4" cm="1">
        <f t="array" ref="W111">INDEX(Data!S$2:S$368,$A111)</f>
        <v>0</v>
      </c>
      <c r="X111" s="4" cm="1">
        <f t="array" ref="X111">INDEX(Data!T$2:T$368,$A111)</f>
        <v>38</v>
      </c>
      <c r="Y111" s="4" cm="1">
        <f t="array" ref="Y111">INDEX(Data!U$2:U$368,$A111)</f>
        <v>10</v>
      </c>
      <c r="Z111" s="4" cm="1">
        <f t="array" ref="Z111">INDEX(Data!V$2:V$368,$A111)</f>
        <v>38</v>
      </c>
      <c r="AA111" s="4" cm="1">
        <f t="array" ref="AA111">INDEX(Data!W$2:W$368,$A111)</f>
        <v>16</v>
      </c>
      <c r="AB111" s="4" cm="1">
        <f t="array" ref="AB111">INDEX(Data!X$2:X$368,$A111)</f>
        <v>37</v>
      </c>
      <c r="AC111" s="4" cm="1">
        <f t="array" ref="AC111">INDEX(Data!Y$2:Y$368,$A111)</f>
        <v>38</v>
      </c>
      <c r="AD111" s="4" cm="1">
        <f t="array" ref="AD111">INDEX(Data!Z$2:Z$368,$A111)</f>
        <v>16</v>
      </c>
      <c r="AE111" s="4" cm="1">
        <f t="array" ref="AE111">INDEX(Data!AA$2:AA$368,$A111)</f>
        <v>5</v>
      </c>
      <c r="AF111" s="4" cm="1">
        <f t="array" ref="AF111">INDEX(Data!AB$2:AB$368,$A111)</f>
        <v>32</v>
      </c>
      <c r="AG111" s="4" cm="1">
        <f t="array" ref="AG111">INDEX(Data!AC$2:AC$368,$A111)</f>
        <v>16</v>
      </c>
      <c r="AH111" s="4" cm="1">
        <f t="array" ref="AH111">INDEX(Data!AD$2:AD$368,$A111)</f>
        <v>0</v>
      </c>
      <c r="AI111" s="4" cm="1">
        <f t="array" ref="AI111">INDEX(Data!AE$2:AE$368,$A111)</f>
        <v>16</v>
      </c>
      <c r="AJ111" s="4" cm="1">
        <f t="array" ref="AJ111">INDEX(Data!AF$2:AF$368,$A111)</f>
        <v>16</v>
      </c>
      <c r="AK111" s="4" cm="1">
        <f t="array" ref="AK111">INDEX(Data!AG$2:AG$368,$A111)</f>
        <v>16</v>
      </c>
      <c r="AL111" s="4" cm="1">
        <f t="array" ref="AL111">INDEX(Data!AH$2:AH$368,$A111)</f>
        <v>16</v>
      </c>
      <c r="AM111" s="4" cm="1">
        <f t="array" ref="AM111">INDEX(Data!AI$2:AI$368,$A111)</f>
        <v>43</v>
      </c>
      <c r="AN111" s="4" cm="1">
        <f t="array" ref="AN111">INDEX(Data!AJ$2:AJ$368,$A111)</f>
        <v>10</v>
      </c>
      <c r="AO111" s="4" cm="1">
        <f t="array" ref="AO111">INDEX(Data!AK$2:AK$368,$A111)</f>
        <v>21</v>
      </c>
      <c r="AP111" s="4" cm="1">
        <f t="array" ref="AP111">INDEX(Data!AL$2:AL$368,$A111)</f>
        <v>10</v>
      </c>
      <c r="AQ111" s="4" cm="1">
        <f t="array" ref="AQ111">INDEX(Data!AM$2:AM$368,$A111)</f>
        <v>5</v>
      </c>
      <c r="AR111" s="4" cm="1">
        <f t="array" ref="AR111">INDEX(Data!AN$2:AN$368,$A111)</f>
        <v>0</v>
      </c>
      <c r="AS111" s="4" cm="1">
        <f t="array" ref="AS111">INDEX(Data!AO$2:AO$368,$A111)</f>
        <v>16</v>
      </c>
      <c r="AT111" s="4" cm="1">
        <f t="array" ref="AT111">INDEX(Data!AP$2:AP$368,$A111)</f>
        <v>54</v>
      </c>
      <c r="AU111" s="4" cm="1">
        <f t="array" ref="AU111">INDEX(Data!AQ$2:AQ$368,$A111)</f>
        <v>10</v>
      </c>
      <c r="AV111" s="4" cm="1">
        <f t="array" ref="AV111">INDEX(Data!AR$2:AR$368,$A111)</f>
        <v>21</v>
      </c>
      <c r="AW111" s="4" cm="1">
        <f t="array" ref="AW111">INDEX(Data!AS$2:AS$368,$A111)</f>
        <v>16</v>
      </c>
      <c r="AX111" s="4" cm="1">
        <f t="array" ref="AX111">INDEX(Data!AT$2:AT$368,$A111)</f>
        <v>0</v>
      </c>
      <c r="AY111" s="4" cm="1">
        <f t="array" ref="AY111">INDEX(Data!AU$2:AU$368,$A111)</f>
        <v>21</v>
      </c>
      <c r="AZ111" s="4" cm="1">
        <f t="array" ref="AZ111">INDEX(Data!AV$2:AV$368,$A111)</f>
        <v>10</v>
      </c>
      <c r="BA111" s="4" cm="1">
        <f t="array" ref="BA111">INDEX(Data!AW$2:AW$368,$A111)</f>
        <v>0</v>
      </c>
      <c r="BB111" s="4" cm="1">
        <f t="array" ref="BB111">INDEX(Data!AX$2:AX$368,$A111)</f>
        <v>0</v>
      </c>
    </row>
    <row r="112" spans="1:54" x14ac:dyDescent="0.25">
      <c r="A112">
        <v>100</v>
      </c>
      <c r="B112" s="3">
        <v>45391</v>
      </c>
      <c r="C112" s="4">
        <v>2024</v>
      </c>
      <c r="D112" s="4" t="s">
        <v>7</v>
      </c>
      <c r="E112" s="4">
        <v>9</v>
      </c>
      <c r="F112" s="4" cm="1">
        <f t="array" ref="F112">INDEX(Data!B$2:B$368,$A112)</f>
        <v>893</v>
      </c>
      <c r="G112" s="4" cm="1">
        <f t="array" ref="G112">INDEX(Data!C$2:C$368,$A112)</f>
        <v>523</v>
      </c>
      <c r="H112" s="4" cm="1">
        <f t="array" ref="H112">INDEX(Data!D$2:D$368,$A112)</f>
        <v>178</v>
      </c>
      <c r="I112" s="4" cm="1">
        <f t="array" ref="I112">INDEX(Data!E$2:E$368,$A112)</f>
        <v>546</v>
      </c>
      <c r="J112" s="4" cm="1">
        <f t="array" ref="J112">INDEX(Data!F$2:F$368,$A112)</f>
        <v>169</v>
      </c>
      <c r="K112" s="4" cm="1">
        <f t="array" ref="K112">INDEX(Data!G$2:G$368,$A112)</f>
        <v>188</v>
      </c>
      <c r="L112" s="4" cm="1">
        <f t="array" ref="L112">INDEX(Data!H$2:H$368,$A112)</f>
        <v>268</v>
      </c>
      <c r="M112" s="4" cm="1">
        <f t="array" ref="M112">INDEX(Data!I$2:I$368,$A112)</f>
        <v>67</v>
      </c>
      <c r="N112" s="4" cm="1">
        <f t="array" ref="N112">INDEX(Data!J$2:J$368,$A112)</f>
        <v>188</v>
      </c>
      <c r="O112" s="4" cm="1">
        <f t="array" ref="O112">INDEX(Data!K$2:K$368,$A112)</f>
        <v>77</v>
      </c>
      <c r="P112" s="4" cm="1">
        <f t="array" ref="P112">INDEX(Data!L$2:L$368,$A112)</f>
        <v>71</v>
      </c>
      <c r="Q112" s="4" cm="1">
        <f t="array" ref="Q112">INDEX(Data!M$2:M$368,$A112)</f>
        <v>38</v>
      </c>
      <c r="R112" s="4" cm="1">
        <f t="array" ref="R112">INDEX(Data!N$2:N$368,$A112)</f>
        <v>27</v>
      </c>
      <c r="S112" s="4" cm="1">
        <f t="array" ref="S112">INDEX(Data!O$2:O$368,$A112)</f>
        <v>135</v>
      </c>
      <c r="T112" s="4" cm="1">
        <f t="array" ref="T112">INDEX(Data!P$2:P$368,$A112)</f>
        <v>50</v>
      </c>
      <c r="U112" s="4" cm="1">
        <f t="array" ref="U112">INDEX(Data!Q$2:Q$368,$A112)</f>
        <v>33</v>
      </c>
      <c r="V112" s="4" cm="1">
        <f t="array" ref="V112">INDEX(Data!R$2:R$368,$A112)</f>
        <v>37</v>
      </c>
      <c r="W112" s="4" cm="1">
        <f t="array" ref="W112">INDEX(Data!S$2:S$368,$A112)</f>
        <v>237</v>
      </c>
      <c r="X112" s="4" cm="1">
        <f t="array" ref="X112">INDEX(Data!T$2:T$368,$A112)</f>
        <v>52</v>
      </c>
      <c r="Y112" s="4" cm="1">
        <f t="array" ref="Y112">INDEX(Data!U$2:U$368,$A112)</f>
        <v>10</v>
      </c>
      <c r="Z112" s="4" cm="1">
        <f t="array" ref="Z112">INDEX(Data!V$2:V$368,$A112)</f>
        <v>36</v>
      </c>
      <c r="AA112" s="4" cm="1">
        <f t="array" ref="AA112">INDEX(Data!W$2:W$368,$A112)</f>
        <v>5</v>
      </c>
      <c r="AB112" s="4" cm="1">
        <f t="array" ref="AB112">INDEX(Data!X$2:X$368,$A112)</f>
        <v>73</v>
      </c>
      <c r="AC112" s="4" cm="1">
        <f t="array" ref="AC112">INDEX(Data!Y$2:Y$368,$A112)</f>
        <v>36</v>
      </c>
      <c r="AD112" s="4" cm="1">
        <f t="array" ref="AD112">INDEX(Data!Z$2:Z$368,$A112)</f>
        <v>10</v>
      </c>
      <c r="AE112" s="4" cm="1">
        <f t="array" ref="AE112">INDEX(Data!AA$2:AA$368,$A112)</f>
        <v>5</v>
      </c>
      <c r="AF112" s="4" cm="1">
        <f t="array" ref="AF112">INDEX(Data!AB$2:AB$368,$A112)</f>
        <v>31</v>
      </c>
      <c r="AG112" s="4" cm="1">
        <f t="array" ref="AG112">INDEX(Data!AC$2:AC$368,$A112)</f>
        <v>0</v>
      </c>
      <c r="AH112" s="4" cm="1">
        <f t="array" ref="AH112">INDEX(Data!AD$2:AD$368,$A112)</f>
        <v>0</v>
      </c>
      <c r="AI112" s="4" cm="1">
        <f t="array" ref="AI112">INDEX(Data!AE$2:AE$368,$A112)</f>
        <v>26</v>
      </c>
      <c r="AJ112" s="4" cm="1">
        <f t="array" ref="AJ112">INDEX(Data!AF$2:AF$368,$A112)</f>
        <v>0</v>
      </c>
      <c r="AK112" s="4" cm="1">
        <f t="array" ref="AK112">INDEX(Data!AG$2:AG$368,$A112)</f>
        <v>10</v>
      </c>
      <c r="AL112" s="4" cm="1">
        <f t="array" ref="AL112">INDEX(Data!AH$2:AH$368,$A112)</f>
        <v>5</v>
      </c>
      <c r="AM112" s="4" cm="1">
        <f t="array" ref="AM112">INDEX(Data!AI$2:AI$368,$A112)</f>
        <v>36</v>
      </c>
      <c r="AN112" s="4" cm="1">
        <f t="array" ref="AN112">INDEX(Data!AJ$2:AJ$368,$A112)</f>
        <v>10</v>
      </c>
      <c r="AO112" s="4" cm="1">
        <f t="array" ref="AO112">INDEX(Data!AK$2:AK$368,$A112)</f>
        <v>10</v>
      </c>
      <c r="AP112" s="4" cm="1">
        <f t="array" ref="AP112">INDEX(Data!AL$2:AL$368,$A112)</f>
        <v>0</v>
      </c>
      <c r="AQ112" s="4" cm="1">
        <f t="array" ref="AQ112">INDEX(Data!AM$2:AM$368,$A112)</f>
        <v>0</v>
      </c>
      <c r="AR112" s="4" cm="1">
        <f t="array" ref="AR112">INDEX(Data!AN$2:AN$368,$A112)</f>
        <v>5</v>
      </c>
      <c r="AS112" s="4" cm="1">
        <f t="array" ref="AS112">INDEX(Data!AO$2:AO$368,$A112)</f>
        <v>10</v>
      </c>
      <c r="AT112" s="4" cm="1">
        <f t="array" ref="AT112">INDEX(Data!AP$2:AP$368,$A112)</f>
        <v>57</v>
      </c>
      <c r="AU112" s="4" cm="1">
        <f t="array" ref="AU112">INDEX(Data!AQ$2:AQ$368,$A112)</f>
        <v>10</v>
      </c>
      <c r="AV112" s="4" cm="1">
        <f t="array" ref="AV112">INDEX(Data!AR$2:AR$368,$A112)</f>
        <v>41</v>
      </c>
      <c r="AW112" s="4" cm="1">
        <f t="array" ref="AW112">INDEX(Data!AS$2:AS$368,$A112)</f>
        <v>15</v>
      </c>
      <c r="AX112" s="4" cm="1">
        <f t="array" ref="AX112">INDEX(Data!AT$2:AT$368,$A112)</f>
        <v>5</v>
      </c>
      <c r="AY112" s="4" cm="1">
        <f t="array" ref="AY112">INDEX(Data!AU$2:AU$368,$A112)</f>
        <v>5</v>
      </c>
      <c r="AZ112" s="4" cm="1">
        <f t="array" ref="AZ112">INDEX(Data!AV$2:AV$368,$A112)</f>
        <v>5</v>
      </c>
      <c r="BA112" s="4" cm="1">
        <f t="array" ref="BA112">INDEX(Data!AW$2:AW$368,$A112)</f>
        <v>15</v>
      </c>
      <c r="BB112" s="4" cm="1">
        <f t="array" ref="BB112">INDEX(Data!AX$2:AX$368,$A112)</f>
        <v>0</v>
      </c>
    </row>
    <row r="113" spans="1:54" x14ac:dyDescent="0.25">
      <c r="A113">
        <v>101</v>
      </c>
      <c r="B113" s="3">
        <v>45392</v>
      </c>
      <c r="C113" s="4">
        <v>2024</v>
      </c>
      <c r="D113" s="4" t="s">
        <v>7</v>
      </c>
      <c r="E113" s="4">
        <v>10</v>
      </c>
      <c r="F113" s="4" cm="1">
        <f t="array" ref="F113">INDEX(Data!B$2:B$368,$A113)</f>
        <v>892</v>
      </c>
      <c r="G113" s="4" cm="1">
        <f t="array" ref="G113">INDEX(Data!C$2:C$368,$A113)</f>
        <v>506</v>
      </c>
      <c r="H113" s="4" cm="1">
        <f t="array" ref="H113">INDEX(Data!D$2:D$368,$A113)</f>
        <v>454</v>
      </c>
      <c r="I113" s="4" cm="1">
        <f t="array" ref="I113">INDEX(Data!E$2:E$368,$A113)</f>
        <v>233</v>
      </c>
      <c r="J113" s="4" cm="1">
        <f t="array" ref="J113">INDEX(Data!F$2:F$368,$A113)</f>
        <v>205</v>
      </c>
      <c r="K113" s="4" cm="1">
        <f t="array" ref="K113">INDEX(Data!G$2:G$368,$A113)</f>
        <v>111</v>
      </c>
      <c r="L113" s="4" cm="1">
        <f t="array" ref="L113">INDEX(Data!H$2:H$368,$A113)</f>
        <v>355</v>
      </c>
      <c r="M113" s="4" cm="1">
        <f t="array" ref="M113">INDEX(Data!I$2:I$368,$A113)</f>
        <v>40</v>
      </c>
      <c r="N113" s="4" cm="1">
        <f t="array" ref="N113">INDEX(Data!J$2:J$368,$A113)</f>
        <v>243</v>
      </c>
      <c r="O113" s="4" cm="1">
        <f t="array" ref="O113">INDEX(Data!K$2:K$368,$A113)</f>
        <v>176</v>
      </c>
      <c r="P113" s="4" cm="1">
        <f t="array" ref="P113">INDEX(Data!L$2:L$368,$A113)</f>
        <v>38</v>
      </c>
      <c r="Q113" s="4" cm="1">
        <f t="array" ref="Q113">INDEX(Data!M$2:M$368,$A113)</f>
        <v>82</v>
      </c>
      <c r="R113" s="4" cm="1">
        <f t="array" ref="R113">INDEX(Data!N$2:N$368,$A113)</f>
        <v>16</v>
      </c>
      <c r="S113" s="4" cm="1">
        <f t="array" ref="S113">INDEX(Data!O$2:O$368,$A113)</f>
        <v>155</v>
      </c>
      <c r="T113" s="4" cm="1">
        <f t="array" ref="T113">INDEX(Data!P$2:P$368,$A113)</f>
        <v>88</v>
      </c>
      <c r="U113" s="4" cm="1">
        <f t="array" ref="U113">INDEX(Data!Q$2:Q$368,$A113)</f>
        <v>40</v>
      </c>
      <c r="V113" s="4" cm="1">
        <f t="array" ref="V113">INDEX(Data!R$2:R$368,$A113)</f>
        <v>50</v>
      </c>
      <c r="W113" s="4" cm="1">
        <f t="array" ref="W113">INDEX(Data!S$2:S$368,$A113)</f>
        <v>4</v>
      </c>
      <c r="X113" s="4" cm="1">
        <f t="array" ref="X113">INDEX(Data!T$2:T$368,$A113)</f>
        <v>50</v>
      </c>
      <c r="Y113" s="4" cm="1">
        <f t="array" ref="Y113">INDEX(Data!U$2:U$368,$A113)</f>
        <v>10</v>
      </c>
      <c r="Z113" s="4" cm="1">
        <f t="array" ref="Z113">INDEX(Data!V$2:V$368,$A113)</f>
        <v>15</v>
      </c>
      <c r="AA113" s="4" cm="1">
        <f t="array" ref="AA113">INDEX(Data!W$2:W$368,$A113)</f>
        <v>5</v>
      </c>
      <c r="AB113" s="4" cm="1">
        <f t="array" ref="AB113">INDEX(Data!X$2:X$368,$A113)</f>
        <v>55</v>
      </c>
      <c r="AC113" s="4" cm="1">
        <f t="array" ref="AC113">INDEX(Data!Y$2:Y$368,$A113)</f>
        <v>30</v>
      </c>
      <c r="AD113" s="4" cm="1">
        <f t="array" ref="AD113">INDEX(Data!Z$2:Z$368,$A113)</f>
        <v>5</v>
      </c>
      <c r="AE113" s="4" cm="1">
        <f t="array" ref="AE113">INDEX(Data!AA$2:AA$368,$A113)</f>
        <v>15</v>
      </c>
      <c r="AF113" s="4" cm="1">
        <f t="array" ref="AF113">INDEX(Data!AB$2:AB$368,$A113)</f>
        <v>25</v>
      </c>
      <c r="AG113" s="4" cm="1">
        <f t="array" ref="AG113">INDEX(Data!AC$2:AC$368,$A113)</f>
        <v>15</v>
      </c>
      <c r="AH113" s="4" cm="1">
        <f t="array" ref="AH113">INDEX(Data!AD$2:AD$368,$A113)</f>
        <v>0</v>
      </c>
      <c r="AI113" s="4" cm="1">
        <f t="array" ref="AI113">INDEX(Data!AE$2:AE$368,$A113)</f>
        <v>20</v>
      </c>
      <c r="AJ113" s="4" cm="1">
        <f t="array" ref="AJ113">INDEX(Data!AF$2:AF$368,$A113)</f>
        <v>5</v>
      </c>
      <c r="AK113" s="4" cm="1">
        <f t="array" ref="AK113">INDEX(Data!AG$2:AG$368,$A113)</f>
        <v>0</v>
      </c>
      <c r="AL113" s="4" cm="1">
        <f t="array" ref="AL113">INDEX(Data!AH$2:AH$368,$A113)</f>
        <v>0</v>
      </c>
      <c r="AM113" s="4" cm="1">
        <f t="array" ref="AM113">INDEX(Data!AI$2:AI$368,$A113)</f>
        <v>50</v>
      </c>
      <c r="AN113" s="4" cm="1">
        <f t="array" ref="AN113">INDEX(Data!AJ$2:AJ$368,$A113)</f>
        <v>25</v>
      </c>
      <c r="AO113" s="4" cm="1">
        <f t="array" ref="AO113">INDEX(Data!AK$2:AK$368,$A113)</f>
        <v>5</v>
      </c>
      <c r="AP113" s="4" cm="1">
        <f t="array" ref="AP113">INDEX(Data!AL$2:AL$368,$A113)</f>
        <v>5</v>
      </c>
      <c r="AQ113" s="4" cm="1">
        <f t="array" ref="AQ113">INDEX(Data!AM$2:AM$368,$A113)</f>
        <v>0</v>
      </c>
      <c r="AR113" s="4" cm="1">
        <f t="array" ref="AR113">INDEX(Data!AN$2:AN$368,$A113)</f>
        <v>5</v>
      </c>
      <c r="AS113" s="4" cm="1">
        <f t="array" ref="AS113">INDEX(Data!AO$2:AO$368,$A113)</f>
        <v>10</v>
      </c>
      <c r="AT113" s="4" cm="1">
        <f t="array" ref="AT113">INDEX(Data!AP$2:AP$368,$A113)</f>
        <v>45</v>
      </c>
      <c r="AU113" s="4" cm="1">
        <f t="array" ref="AU113">INDEX(Data!AQ$2:AQ$368,$A113)</f>
        <v>15</v>
      </c>
      <c r="AV113" s="4" cm="1">
        <f t="array" ref="AV113">INDEX(Data!AR$2:AR$368,$A113)</f>
        <v>20</v>
      </c>
      <c r="AW113" s="4" cm="1">
        <f t="array" ref="AW113">INDEX(Data!AS$2:AS$368,$A113)</f>
        <v>20</v>
      </c>
      <c r="AX113" s="4" cm="1">
        <f t="array" ref="AX113">INDEX(Data!AT$2:AT$368,$A113)</f>
        <v>0</v>
      </c>
      <c r="AY113" s="4" cm="1">
        <f t="array" ref="AY113">INDEX(Data!AU$2:AU$368,$A113)</f>
        <v>20</v>
      </c>
      <c r="AZ113" s="4" cm="1">
        <f t="array" ref="AZ113">INDEX(Data!AV$2:AV$368,$A113)</f>
        <v>0</v>
      </c>
      <c r="BA113" s="4" cm="1">
        <f t="array" ref="BA113">INDEX(Data!AW$2:AW$368,$A113)</f>
        <v>20</v>
      </c>
      <c r="BB113" s="4" cm="1">
        <f t="array" ref="BB113">INDEX(Data!AX$2:AX$368,$A113)</f>
        <v>16</v>
      </c>
    </row>
    <row r="114" spans="1:54" x14ac:dyDescent="0.25">
      <c r="A114">
        <v>102</v>
      </c>
      <c r="B114" s="3">
        <v>45393</v>
      </c>
      <c r="C114" s="4">
        <v>2024</v>
      </c>
      <c r="D114" s="4" t="s">
        <v>7</v>
      </c>
      <c r="E114" s="4">
        <v>11</v>
      </c>
      <c r="F114" s="4" cm="1">
        <f t="array" ref="F114">INDEX(Data!B$2:B$368,$A114)</f>
        <v>881</v>
      </c>
      <c r="G114" s="4" cm="1">
        <f t="array" ref="G114">INDEX(Data!C$2:C$368,$A114)</f>
        <v>499</v>
      </c>
      <c r="H114" s="4" cm="1">
        <f t="array" ref="H114">INDEX(Data!D$2:D$368,$A114)</f>
        <v>220</v>
      </c>
      <c r="I114" s="4" cm="1">
        <f t="array" ref="I114">INDEX(Data!E$2:E$368,$A114)</f>
        <v>503</v>
      </c>
      <c r="J114" s="4" cm="1">
        <f t="array" ref="J114">INDEX(Data!F$2:F$368,$A114)</f>
        <v>158</v>
      </c>
      <c r="K114" s="4" cm="1">
        <f t="array" ref="K114">INDEX(Data!G$2:G$368,$A114)</f>
        <v>159</v>
      </c>
      <c r="L114" s="4" cm="1">
        <f t="array" ref="L114">INDEX(Data!H$2:H$368,$A114)</f>
        <v>286</v>
      </c>
      <c r="M114" s="4" cm="1">
        <f t="array" ref="M114">INDEX(Data!I$2:I$368,$A114)</f>
        <v>54</v>
      </c>
      <c r="N114" s="4" cm="1">
        <f t="array" ref="N114">INDEX(Data!J$2:J$368,$A114)</f>
        <v>256</v>
      </c>
      <c r="O114" s="4" cm="1">
        <f t="array" ref="O114">INDEX(Data!K$2:K$368,$A114)</f>
        <v>131</v>
      </c>
      <c r="P114" s="4" cm="1">
        <f t="array" ref="P114">INDEX(Data!L$2:L$368,$A114)</f>
        <v>81</v>
      </c>
      <c r="Q114" s="4" cm="1">
        <f t="array" ref="Q114">INDEX(Data!M$2:M$368,$A114)</f>
        <v>32</v>
      </c>
      <c r="R114" s="4" cm="1">
        <f t="array" ref="R114">INDEX(Data!N$2:N$368,$A114)</f>
        <v>49</v>
      </c>
      <c r="S114" s="4" cm="1">
        <f t="array" ref="S114">INDEX(Data!O$2:O$368,$A114)</f>
        <v>113</v>
      </c>
      <c r="T114" s="4" cm="1">
        <f t="array" ref="T114">INDEX(Data!P$2:P$368,$A114)</f>
        <v>63</v>
      </c>
      <c r="U114" s="4" cm="1">
        <f t="array" ref="U114">INDEX(Data!Q$2:Q$368,$A114)</f>
        <v>36</v>
      </c>
      <c r="V114" s="4" cm="1">
        <f t="array" ref="V114">INDEX(Data!R$2:R$368,$A114)</f>
        <v>36</v>
      </c>
      <c r="W114" s="4" cm="1">
        <f t="array" ref="W114">INDEX(Data!S$2:S$368,$A114)</f>
        <v>84</v>
      </c>
      <c r="X114" s="4" cm="1">
        <f t="array" ref="X114">INDEX(Data!T$2:T$368,$A114)</f>
        <v>44</v>
      </c>
      <c r="Y114" s="4" cm="1">
        <f t="array" ref="Y114">INDEX(Data!U$2:U$368,$A114)</f>
        <v>0</v>
      </c>
      <c r="Z114" s="4" cm="1">
        <f t="array" ref="Z114">INDEX(Data!V$2:V$368,$A114)</f>
        <v>19</v>
      </c>
      <c r="AA114" s="4" cm="1">
        <f t="array" ref="AA114">INDEX(Data!W$2:W$368,$A114)</f>
        <v>4</v>
      </c>
      <c r="AB114" s="4" cm="1">
        <f t="array" ref="AB114">INDEX(Data!X$2:X$368,$A114)</f>
        <v>44</v>
      </c>
      <c r="AC114" s="4" cm="1">
        <f t="array" ref="AC114">INDEX(Data!Y$2:Y$368,$A114)</f>
        <v>44</v>
      </c>
      <c r="AD114" s="4" cm="1">
        <f t="array" ref="AD114">INDEX(Data!Z$2:Z$368,$A114)</f>
        <v>4</v>
      </c>
      <c r="AE114" s="4" cm="1">
        <f t="array" ref="AE114">INDEX(Data!AA$2:AA$368,$A114)</f>
        <v>0</v>
      </c>
      <c r="AF114" s="4" cm="1">
        <f t="array" ref="AF114">INDEX(Data!AB$2:AB$368,$A114)</f>
        <v>29</v>
      </c>
      <c r="AG114" s="4" cm="1">
        <f t="array" ref="AG114">INDEX(Data!AC$2:AC$368,$A114)</f>
        <v>0</v>
      </c>
      <c r="AH114" s="4" cm="1">
        <f t="array" ref="AH114">INDEX(Data!AD$2:AD$368,$A114)</f>
        <v>0</v>
      </c>
      <c r="AI114" s="4" cm="1">
        <f t="array" ref="AI114">INDEX(Data!AE$2:AE$368,$A114)</f>
        <v>24</v>
      </c>
      <c r="AJ114" s="4" cm="1">
        <f t="array" ref="AJ114">INDEX(Data!AF$2:AF$368,$A114)</f>
        <v>4</v>
      </c>
      <c r="AK114" s="4" cm="1">
        <f t="array" ref="AK114">INDEX(Data!AG$2:AG$368,$A114)</f>
        <v>0</v>
      </c>
      <c r="AL114" s="4" cm="1">
        <f t="array" ref="AL114">INDEX(Data!AH$2:AH$368,$A114)</f>
        <v>4</v>
      </c>
      <c r="AM114" s="4" cm="1">
        <f t="array" ref="AM114">INDEX(Data!AI$2:AI$368,$A114)</f>
        <v>44</v>
      </c>
      <c r="AN114" s="4" cm="1">
        <f t="array" ref="AN114">INDEX(Data!AJ$2:AJ$368,$A114)</f>
        <v>24</v>
      </c>
      <c r="AO114" s="4" cm="1">
        <f t="array" ref="AO114">INDEX(Data!AK$2:AK$368,$A114)</f>
        <v>4</v>
      </c>
      <c r="AP114" s="4" cm="1">
        <f t="array" ref="AP114">INDEX(Data!AL$2:AL$368,$A114)</f>
        <v>4</v>
      </c>
      <c r="AQ114" s="4" cm="1">
        <f t="array" ref="AQ114">INDEX(Data!AM$2:AM$368,$A114)</f>
        <v>0</v>
      </c>
      <c r="AR114" s="4" cm="1">
        <f t="array" ref="AR114">INDEX(Data!AN$2:AN$368,$A114)</f>
        <v>0</v>
      </c>
      <c r="AS114" s="4" cm="1">
        <f t="array" ref="AS114">INDEX(Data!AO$2:AO$368,$A114)</f>
        <v>19</v>
      </c>
      <c r="AT114" s="4" cm="1">
        <f t="array" ref="AT114">INDEX(Data!AP$2:AP$368,$A114)</f>
        <v>54</v>
      </c>
      <c r="AU114" s="4" cm="1">
        <f t="array" ref="AU114">INDEX(Data!AQ$2:AQ$368,$A114)</f>
        <v>9</v>
      </c>
      <c r="AV114" s="4" cm="1">
        <f t="array" ref="AV114">INDEX(Data!AR$2:AR$368,$A114)</f>
        <v>19</v>
      </c>
      <c r="AW114" s="4" cm="1">
        <f t="array" ref="AW114">INDEX(Data!AS$2:AS$368,$A114)</f>
        <v>24</v>
      </c>
      <c r="AX114" s="4" cm="1">
        <f t="array" ref="AX114">INDEX(Data!AT$2:AT$368,$A114)</f>
        <v>4</v>
      </c>
      <c r="AY114" s="4" cm="1">
        <f t="array" ref="AY114">INDEX(Data!AU$2:AU$368,$A114)</f>
        <v>24</v>
      </c>
      <c r="AZ114" s="4" cm="1">
        <f t="array" ref="AZ114">INDEX(Data!AV$2:AV$368,$A114)</f>
        <v>4</v>
      </c>
      <c r="BA114" s="4" cm="1">
        <f t="array" ref="BA114">INDEX(Data!AW$2:AW$368,$A114)</f>
        <v>19</v>
      </c>
      <c r="BB114" s="4" cm="1">
        <f t="array" ref="BB114">INDEX(Data!AX$2:AX$368,$A114)</f>
        <v>27</v>
      </c>
    </row>
    <row r="115" spans="1:54" x14ac:dyDescent="0.25">
      <c r="A115">
        <v>103</v>
      </c>
      <c r="B115" s="3">
        <v>45394</v>
      </c>
      <c r="C115" s="4">
        <v>2024</v>
      </c>
      <c r="D115" s="4" t="s">
        <v>7</v>
      </c>
      <c r="E115" s="4">
        <v>12</v>
      </c>
      <c r="F115" s="4" cm="1">
        <f t="array" ref="F115">INDEX(Data!B$2:B$368,$A115)</f>
        <v>863</v>
      </c>
      <c r="G115" s="4" cm="1">
        <f t="array" ref="G115">INDEX(Data!C$2:C$368,$A115)</f>
        <v>497</v>
      </c>
      <c r="H115" s="4" cm="1">
        <f t="array" ref="H115">INDEX(Data!D$2:D$368,$A115)</f>
        <v>431</v>
      </c>
      <c r="I115" s="4" cm="1">
        <f t="array" ref="I115">INDEX(Data!E$2:E$368,$A115)</f>
        <v>338</v>
      </c>
      <c r="J115" s="4" cm="1">
        <f t="array" ref="J115">INDEX(Data!F$2:F$368,$A115)</f>
        <v>94</v>
      </c>
      <c r="K115" s="4" cm="1">
        <f t="array" ref="K115">INDEX(Data!G$2:G$368,$A115)</f>
        <v>104</v>
      </c>
      <c r="L115" s="4" cm="1">
        <f t="array" ref="L115">INDEX(Data!H$2:H$368,$A115)</f>
        <v>299</v>
      </c>
      <c r="M115" s="4" cm="1">
        <f t="array" ref="M115">INDEX(Data!I$2:I$368,$A115)</f>
        <v>94</v>
      </c>
      <c r="N115" s="4" cm="1">
        <f t="array" ref="N115">INDEX(Data!J$2:J$368,$A115)</f>
        <v>219</v>
      </c>
      <c r="O115" s="4" cm="1">
        <f t="array" ref="O115">INDEX(Data!K$2:K$368,$A115)</f>
        <v>133</v>
      </c>
      <c r="P115" s="4" cm="1">
        <f t="array" ref="P115">INDEX(Data!L$2:L$368,$A115)</f>
        <v>69</v>
      </c>
      <c r="Q115" s="4" cm="1">
        <f t="array" ref="Q115">INDEX(Data!M$2:M$368,$A115)</f>
        <v>26</v>
      </c>
      <c r="R115" s="4" cm="1">
        <f t="array" ref="R115">INDEX(Data!N$2:N$368,$A115)</f>
        <v>32</v>
      </c>
      <c r="S115" s="4" cm="1">
        <f t="array" ref="S115">INDEX(Data!O$2:O$368,$A115)</f>
        <v>121</v>
      </c>
      <c r="T115" s="4" cm="1">
        <f t="array" ref="T115">INDEX(Data!P$2:P$368,$A115)</f>
        <v>62</v>
      </c>
      <c r="U115" s="4" cm="1">
        <f t="array" ref="U115">INDEX(Data!Q$2:Q$368,$A115)</f>
        <v>29</v>
      </c>
      <c r="V115" s="4" cm="1">
        <f t="array" ref="V115">INDEX(Data!R$2:R$368,$A115)</f>
        <v>49</v>
      </c>
      <c r="W115" s="4" cm="1">
        <f t="array" ref="W115">INDEX(Data!S$2:S$368,$A115)</f>
        <v>123</v>
      </c>
      <c r="X115" s="4" cm="1">
        <f t="array" ref="X115">INDEX(Data!T$2:T$368,$A115)</f>
        <v>19</v>
      </c>
      <c r="Y115" s="4" cm="1">
        <f t="array" ref="Y115">INDEX(Data!U$2:U$368,$A115)</f>
        <v>14</v>
      </c>
      <c r="Z115" s="4" cm="1">
        <f t="array" ref="Z115">INDEX(Data!V$2:V$368,$A115)</f>
        <v>19</v>
      </c>
      <c r="AA115" s="4" cm="1">
        <f t="array" ref="AA115">INDEX(Data!W$2:W$368,$A115)</f>
        <v>9</v>
      </c>
      <c r="AB115" s="4" cm="1">
        <f t="array" ref="AB115">INDEX(Data!X$2:X$368,$A115)</f>
        <v>53</v>
      </c>
      <c r="AC115" s="4" cm="1">
        <f t="array" ref="AC115">INDEX(Data!Y$2:Y$368,$A115)</f>
        <v>34</v>
      </c>
      <c r="AD115" s="4" cm="1">
        <f t="array" ref="AD115">INDEX(Data!Z$2:Z$368,$A115)</f>
        <v>4</v>
      </c>
      <c r="AE115" s="4" cm="1">
        <f t="array" ref="AE115">INDEX(Data!AA$2:AA$368,$A115)</f>
        <v>4</v>
      </c>
      <c r="AF115" s="4" cm="1">
        <f t="array" ref="AF115">INDEX(Data!AB$2:AB$368,$A115)</f>
        <v>29</v>
      </c>
      <c r="AG115" s="4" cm="1">
        <f t="array" ref="AG115">INDEX(Data!AC$2:AC$368,$A115)</f>
        <v>9</v>
      </c>
      <c r="AH115" s="4" cm="1">
        <f t="array" ref="AH115">INDEX(Data!AD$2:AD$368,$A115)</f>
        <v>0</v>
      </c>
      <c r="AI115" s="4" cm="1">
        <f t="array" ref="AI115">INDEX(Data!AE$2:AE$368,$A115)</f>
        <v>19</v>
      </c>
      <c r="AJ115" s="4" cm="1">
        <f t="array" ref="AJ115">INDEX(Data!AF$2:AF$368,$A115)</f>
        <v>14</v>
      </c>
      <c r="AK115" s="4" cm="1">
        <f t="array" ref="AK115">INDEX(Data!AG$2:AG$368,$A115)</f>
        <v>0</v>
      </c>
      <c r="AL115" s="4" cm="1">
        <f t="array" ref="AL115">INDEX(Data!AH$2:AH$368,$A115)</f>
        <v>0</v>
      </c>
      <c r="AM115" s="4" cm="1">
        <f t="array" ref="AM115">INDEX(Data!AI$2:AI$368,$A115)</f>
        <v>49</v>
      </c>
      <c r="AN115" s="4" cm="1">
        <f t="array" ref="AN115">INDEX(Data!AJ$2:AJ$368,$A115)</f>
        <v>24</v>
      </c>
      <c r="AO115" s="4" cm="1">
        <f t="array" ref="AO115">INDEX(Data!AK$2:AK$368,$A115)</f>
        <v>14</v>
      </c>
      <c r="AP115" s="4" cm="1">
        <f t="array" ref="AP115">INDEX(Data!AL$2:AL$368,$A115)</f>
        <v>4</v>
      </c>
      <c r="AQ115" s="4" cm="1">
        <f t="array" ref="AQ115">INDEX(Data!AM$2:AM$368,$A115)</f>
        <v>4</v>
      </c>
      <c r="AR115" s="4" cm="1">
        <f t="array" ref="AR115">INDEX(Data!AN$2:AN$368,$A115)</f>
        <v>14</v>
      </c>
      <c r="AS115" s="4" cm="1">
        <f t="array" ref="AS115">INDEX(Data!AO$2:AO$368,$A115)</f>
        <v>19</v>
      </c>
      <c r="AT115" s="4" cm="1">
        <f t="array" ref="AT115">INDEX(Data!AP$2:AP$368,$A115)</f>
        <v>34</v>
      </c>
      <c r="AU115" s="4" cm="1">
        <f t="array" ref="AU115">INDEX(Data!AQ$2:AQ$368,$A115)</f>
        <v>4</v>
      </c>
      <c r="AV115" s="4" cm="1">
        <f t="array" ref="AV115">INDEX(Data!AR$2:AR$368,$A115)</f>
        <v>34</v>
      </c>
      <c r="AW115" s="4" cm="1">
        <f t="array" ref="AW115">INDEX(Data!AS$2:AS$368,$A115)</f>
        <v>19</v>
      </c>
      <c r="AX115" s="4" cm="1">
        <f t="array" ref="AX115">INDEX(Data!AT$2:AT$368,$A115)</f>
        <v>4</v>
      </c>
      <c r="AY115" s="4" cm="1">
        <f t="array" ref="AY115">INDEX(Data!AU$2:AU$368,$A115)</f>
        <v>19</v>
      </c>
      <c r="AZ115" s="4" cm="1">
        <f t="array" ref="AZ115">INDEX(Data!AV$2:AV$368,$A115)</f>
        <v>14</v>
      </c>
      <c r="BA115" s="4" cm="1">
        <f t="array" ref="BA115">INDEX(Data!AW$2:AW$368,$A115)</f>
        <v>14</v>
      </c>
      <c r="BB115" s="4" cm="1">
        <f t="array" ref="BB115">INDEX(Data!AX$2:AX$368,$A115)</f>
        <v>0</v>
      </c>
    </row>
    <row r="116" spans="1:54" x14ac:dyDescent="0.25">
      <c r="A116">
        <v>104</v>
      </c>
      <c r="B116" s="3">
        <v>45395</v>
      </c>
      <c r="C116" s="4">
        <v>2024</v>
      </c>
      <c r="D116" s="4" t="s">
        <v>7</v>
      </c>
      <c r="E116" s="4">
        <v>13</v>
      </c>
      <c r="F116" s="4" cm="1">
        <f t="array" ref="F116">INDEX(Data!B$2:B$368,$A116)</f>
        <v>837</v>
      </c>
      <c r="G116" s="4" cm="1">
        <f t="array" ref="G116">INDEX(Data!C$2:C$368,$A116)</f>
        <v>497</v>
      </c>
      <c r="H116" s="4" cm="1">
        <f t="array" ref="H116">INDEX(Data!D$2:D$368,$A116)</f>
        <v>343</v>
      </c>
      <c r="I116" s="4" cm="1">
        <f t="array" ref="I116">INDEX(Data!E$2:E$368,$A116)</f>
        <v>402</v>
      </c>
      <c r="J116" s="4" cm="1">
        <f t="array" ref="J116">INDEX(Data!F$2:F$368,$A116)</f>
        <v>92</v>
      </c>
      <c r="K116" s="4" cm="1">
        <f t="array" ref="K116">INDEX(Data!G$2:G$368,$A116)</f>
        <v>129</v>
      </c>
      <c r="L116" s="4" cm="1">
        <f t="array" ref="L116">INDEX(Data!H$2:H$368,$A116)</f>
        <v>289</v>
      </c>
      <c r="M116" s="4" cm="1">
        <f t="array" ref="M116">INDEX(Data!I$2:I$368,$A116)</f>
        <v>79</v>
      </c>
      <c r="N116" s="4" cm="1">
        <f t="array" ref="N116">INDEX(Data!J$2:J$368,$A116)</f>
        <v>269</v>
      </c>
      <c r="O116" s="4" cm="1">
        <f t="array" ref="O116">INDEX(Data!K$2:K$368,$A116)</f>
        <v>62</v>
      </c>
      <c r="P116" s="4" cm="1">
        <f t="array" ref="P116">INDEX(Data!L$2:L$368,$A116)</f>
        <v>62</v>
      </c>
      <c r="Q116" s="4" cm="1">
        <f t="array" ref="Q116">INDEX(Data!M$2:M$368,$A116)</f>
        <v>51</v>
      </c>
      <c r="R116" s="4" cm="1">
        <f t="array" ref="R116">INDEX(Data!N$2:N$368,$A116)</f>
        <v>51</v>
      </c>
      <c r="S116" s="4" cm="1">
        <f t="array" ref="S116">INDEX(Data!O$2:O$368,$A116)</f>
        <v>146</v>
      </c>
      <c r="T116" s="4" cm="1">
        <f t="array" ref="T116">INDEX(Data!P$2:P$368,$A116)</f>
        <v>69</v>
      </c>
      <c r="U116" s="4" cm="1">
        <f t="array" ref="U116">INDEX(Data!Q$2:Q$368,$A116)</f>
        <v>28</v>
      </c>
      <c r="V116" s="4" cm="1">
        <f t="array" ref="V116">INDEX(Data!R$2:R$368,$A116)</f>
        <v>34</v>
      </c>
      <c r="W116" s="4" cm="1">
        <f t="array" ref="W116">INDEX(Data!S$2:S$368,$A116)</f>
        <v>65</v>
      </c>
      <c r="X116" s="4" cm="1">
        <f t="array" ref="X116">INDEX(Data!T$2:T$368,$A116)</f>
        <v>54</v>
      </c>
      <c r="Y116" s="4" cm="1">
        <f t="array" ref="Y116">INDEX(Data!U$2:U$368,$A116)</f>
        <v>4</v>
      </c>
      <c r="Z116" s="4" cm="1">
        <f t="array" ref="Z116">INDEX(Data!V$2:V$368,$A116)</f>
        <v>29</v>
      </c>
      <c r="AA116" s="4" cm="1">
        <f t="array" ref="AA116">INDEX(Data!W$2:W$368,$A116)</f>
        <v>0</v>
      </c>
      <c r="AB116" s="4" cm="1">
        <f t="array" ref="AB116">INDEX(Data!X$2:X$368,$A116)</f>
        <v>29</v>
      </c>
      <c r="AC116" s="4" cm="1">
        <f t="array" ref="AC116">INDEX(Data!Y$2:Y$368,$A116)</f>
        <v>39</v>
      </c>
      <c r="AD116" s="4" cm="1">
        <f t="array" ref="AD116">INDEX(Data!Z$2:Z$368,$A116)</f>
        <v>9</v>
      </c>
      <c r="AE116" s="4" cm="1">
        <f t="array" ref="AE116">INDEX(Data!AA$2:AA$368,$A116)</f>
        <v>4</v>
      </c>
      <c r="AF116" s="4" cm="1">
        <f t="array" ref="AF116">INDEX(Data!AB$2:AB$368,$A116)</f>
        <v>14</v>
      </c>
      <c r="AG116" s="4" cm="1">
        <f t="array" ref="AG116">INDEX(Data!AC$2:AC$368,$A116)</f>
        <v>4</v>
      </c>
      <c r="AH116" s="4" cm="1">
        <f t="array" ref="AH116">INDEX(Data!AD$2:AD$368,$A116)</f>
        <v>4</v>
      </c>
      <c r="AI116" s="4" cm="1">
        <f t="array" ref="AI116">INDEX(Data!AE$2:AE$368,$A116)</f>
        <v>9</v>
      </c>
      <c r="AJ116" s="4" cm="1">
        <f t="array" ref="AJ116">INDEX(Data!AF$2:AF$368,$A116)</f>
        <v>9</v>
      </c>
      <c r="AK116" s="4" cm="1">
        <f t="array" ref="AK116">INDEX(Data!AG$2:AG$368,$A116)</f>
        <v>9</v>
      </c>
      <c r="AL116" s="4" cm="1">
        <f t="array" ref="AL116">INDEX(Data!AH$2:AH$368,$A116)</f>
        <v>0</v>
      </c>
      <c r="AM116" s="4" cm="1">
        <f t="array" ref="AM116">INDEX(Data!AI$2:AI$368,$A116)</f>
        <v>49</v>
      </c>
      <c r="AN116" s="4" cm="1">
        <f t="array" ref="AN116">INDEX(Data!AJ$2:AJ$368,$A116)</f>
        <v>9</v>
      </c>
      <c r="AO116" s="4" cm="1">
        <f t="array" ref="AO116">INDEX(Data!AK$2:AK$368,$A116)</f>
        <v>24</v>
      </c>
      <c r="AP116" s="4" cm="1">
        <f t="array" ref="AP116">INDEX(Data!AL$2:AL$368,$A116)</f>
        <v>0</v>
      </c>
      <c r="AQ116" s="4" cm="1">
        <f t="array" ref="AQ116">INDEX(Data!AM$2:AM$368,$A116)</f>
        <v>4</v>
      </c>
      <c r="AR116" s="4" cm="1">
        <f t="array" ref="AR116">INDEX(Data!AN$2:AN$368,$A116)</f>
        <v>14</v>
      </c>
      <c r="AS116" s="4" cm="1">
        <f t="array" ref="AS116">INDEX(Data!AO$2:AO$368,$A116)</f>
        <v>14</v>
      </c>
      <c r="AT116" s="4" cm="1">
        <f t="array" ref="AT116">INDEX(Data!AP$2:AP$368,$A116)</f>
        <v>39</v>
      </c>
      <c r="AU116" s="4" cm="1">
        <f t="array" ref="AU116">INDEX(Data!AQ$2:AQ$368,$A116)</f>
        <v>4</v>
      </c>
      <c r="AV116" s="4" cm="1">
        <f t="array" ref="AV116">INDEX(Data!AR$2:AR$368,$A116)</f>
        <v>24</v>
      </c>
      <c r="AW116" s="4" cm="1">
        <f t="array" ref="AW116">INDEX(Data!AS$2:AS$368,$A116)</f>
        <v>14</v>
      </c>
      <c r="AX116" s="4" cm="1">
        <f t="array" ref="AX116">INDEX(Data!AT$2:AT$368,$A116)</f>
        <v>0</v>
      </c>
      <c r="AY116" s="4" cm="1">
        <f t="array" ref="AY116">INDEX(Data!AU$2:AU$368,$A116)</f>
        <v>24</v>
      </c>
      <c r="AZ116" s="4" cm="1">
        <f t="array" ref="AZ116">INDEX(Data!AV$2:AV$368,$A116)</f>
        <v>9</v>
      </c>
      <c r="BA116" s="4" cm="1">
        <f t="array" ref="BA116">INDEX(Data!AW$2:AW$368,$A116)</f>
        <v>14</v>
      </c>
      <c r="BB116" s="4" cm="1">
        <f t="array" ref="BB116">INDEX(Data!AX$2:AX$368,$A116)</f>
        <v>38</v>
      </c>
    </row>
    <row r="117" spans="1:54" x14ac:dyDescent="0.25">
      <c r="A117">
        <v>105</v>
      </c>
      <c r="B117" s="3">
        <v>45396</v>
      </c>
      <c r="C117" s="4">
        <v>2024</v>
      </c>
      <c r="D117" s="4" t="s">
        <v>7</v>
      </c>
      <c r="E117" s="4">
        <v>14</v>
      </c>
      <c r="F117" s="4" cm="1">
        <f t="array" ref="F117">INDEX(Data!B$2:B$368,$A117)</f>
        <v>813</v>
      </c>
      <c r="G117" s="4" cm="1">
        <f t="array" ref="G117">INDEX(Data!C$2:C$368,$A117)</f>
        <v>503</v>
      </c>
      <c r="H117" s="4" cm="1">
        <f t="array" ref="H117">INDEX(Data!D$2:D$368,$A117)</f>
        <v>382</v>
      </c>
      <c r="I117" s="4" cm="1">
        <f t="array" ref="I117">INDEX(Data!E$2:E$368,$A117)</f>
        <v>318</v>
      </c>
      <c r="J117" s="4" cm="1">
        <f t="array" ref="J117">INDEX(Data!F$2:F$368,$A117)</f>
        <v>113</v>
      </c>
      <c r="K117" s="4" cm="1">
        <f t="array" ref="K117">INDEX(Data!G$2:G$368,$A117)</f>
        <v>165</v>
      </c>
      <c r="L117" s="4" cm="1">
        <f t="array" ref="L117">INDEX(Data!H$2:H$368,$A117)</f>
        <v>313</v>
      </c>
      <c r="M117" s="4" cm="1">
        <f t="array" ref="M117">INDEX(Data!I$2:I$368,$A117)</f>
        <v>25</v>
      </c>
      <c r="N117" s="4" cm="1">
        <f t="array" ref="N117">INDEX(Data!J$2:J$368,$A117)</f>
        <v>176</v>
      </c>
      <c r="O117" s="4" cm="1">
        <f t="array" ref="O117">INDEX(Data!K$2:K$368,$A117)</f>
        <v>40</v>
      </c>
      <c r="P117" s="4" cm="1">
        <f t="array" ref="P117">INDEX(Data!L$2:L$368,$A117)</f>
        <v>70</v>
      </c>
      <c r="Q117" s="4" cm="1">
        <f t="array" ref="Q117">INDEX(Data!M$2:M$368,$A117)</f>
        <v>55</v>
      </c>
      <c r="R117" s="4" cm="1">
        <f t="array" ref="R117">INDEX(Data!N$2:N$368,$A117)</f>
        <v>25</v>
      </c>
      <c r="S117" s="4" cm="1">
        <f t="array" ref="S117">INDEX(Data!O$2:O$368,$A117)</f>
        <v>117</v>
      </c>
      <c r="T117" s="4" cm="1">
        <f t="array" ref="T117">INDEX(Data!P$2:P$368,$A117)</f>
        <v>74</v>
      </c>
      <c r="U117" s="4" cm="1">
        <f t="array" ref="U117">INDEX(Data!Q$2:Q$368,$A117)</f>
        <v>21</v>
      </c>
      <c r="V117" s="4" cm="1">
        <f t="array" ref="V117">INDEX(Data!R$2:R$368,$A117)</f>
        <v>30</v>
      </c>
      <c r="W117" s="4" cm="1">
        <f t="array" ref="W117">INDEX(Data!S$2:S$368,$A117)</f>
        <v>205</v>
      </c>
      <c r="X117" s="4" cm="1">
        <f t="array" ref="X117">INDEX(Data!T$2:T$368,$A117)</f>
        <v>45</v>
      </c>
      <c r="Y117" s="4" cm="1">
        <f t="array" ref="Y117">INDEX(Data!U$2:U$368,$A117)</f>
        <v>5</v>
      </c>
      <c r="Z117" s="4" cm="1">
        <f t="array" ref="Z117">INDEX(Data!V$2:V$368,$A117)</f>
        <v>30</v>
      </c>
      <c r="AA117" s="4" cm="1">
        <f t="array" ref="AA117">INDEX(Data!W$2:W$368,$A117)</f>
        <v>5</v>
      </c>
      <c r="AB117" s="4" cm="1">
        <f t="array" ref="AB117">INDEX(Data!X$2:X$368,$A117)</f>
        <v>28</v>
      </c>
      <c r="AC117" s="4" cm="1">
        <f t="array" ref="AC117">INDEX(Data!Y$2:Y$368,$A117)</f>
        <v>25</v>
      </c>
      <c r="AD117" s="4" cm="1">
        <f t="array" ref="AD117">INDEX(Data!Z$2:Z$368,$A117)</f>
        <v>10</v>
      </c>
      <c r="AE117" s="4" cm="1">
        <f t="array" ref="AE117">INDEX(Data!AA$2:AA$368,$A117)</f>
        <v>10</v>
      </c>
      <c r="AF117" s="4" cm="1">
        <f t="array" ref="AF117">INDEX(Data!AB$2:AB$368,$A117)</f>
        <v>20</v>
      </c>
      <c r="AG117" s="4" cm="1">
        <f t="array" ref="AG117">INDEX(Data!AC$2:AC$368,$A117)</f>
        <v>15</v>
      </c>
      <c r="AH117" s="4" cm="1">
        <f t="array" ref="AH117">INDEX(Data!AD$2:AD$368,$A117)</f>
        <v>0</v>
      </c>
      <c r="AI117" s="4" cm="1">
        <f t="array" ref="AI117">INDEX(Data!AE$2:AE$368,$A117)</f>
        <v>25</v>
      </c>
      <c r="AJ117" s="4" cm="1">
        <f t="array" ref="AJ117">INDEX(Data!AF$2:AF$368,$A117)</f>
        <v>15</v>
      </c>
      <c r="AK117" s="4" cm="1">
        <f t="array" ref="AK117">INDEX(Data!AG$2:AG$368,$A117)</f>
        <v>5</v>
      </c>
      <c r="AL117" s="4" cm="1">
        <f t="array" ref="AL117">INDEX(Data!AH$2:AH$368,$A117)</f>
        <v>15</v>
      </c>
      <c r="AM117" s="4" cm="1">
        <f t="array" ref="AM117">INDEX(Data!AI$2:AI$368,$A117)</f>
        <v>30</v>
      </c>
      <c r="AN117" s="4" cm="1">
        <f t="array" ref="AN117">INDEX(Data!AJ$2:AJ$368,$A117)</f>
        <v>20</v>
      </c>
      <c r="AO117" s="4" cm="1">
        <f t="array" ref="AO117">INDEX(Data!AK$2:AK$368,$A117)</f>
        <v>25</v>
      </c>
      <c r="AP117" s="4" cm="1">
        <f t="array" ref="AP117">INDEX(Data!AL$2:AL$368,$A117)</f>
        <v>10</v>
      </c>
      <c r="AQ117" s="4" cm="1">
        <f t="array" ref="AQ117">INDEX(Data!AM$2:AM$368,$A117)</f>
        <v>5</v>
      </c>
      <c r="AR117" s="4" cm="1">
        <f t="array" ref="AR117">INDEX(Data!AN$2:AN$368,$A117)</f>
        <v>15</v>
      </c>
      <c r="AS117" s="4" cm="1">
        <f t="array" ref="AS117">INDEX(Data!AO$2:AO$368,$A117)</f>
        <v>10</v>
      </c>
      <c r="AT117" s="4" cm="1">
        <f t="array" ref="AT117">INDEX(Data!AP$2:AP$368,$A117)</f>
        <v>35</v>
      </c>
      <c r="AU117" s="4" cm="1">
        <f t="array" ref="AU117">INDEX(Data!AQ$2:AQ$368,$A117)</f>
        <v>5</v>
      </c>
      <c r="AV117" s="4" cm="1">
        <f t="array" ref="AV117">INDEX(Data!AR$2:AR$368,$A117)</f>
        <v>20</v>
      </c>
      <c r="AW117" s="4" cm="1">
        <f t="array" ref="AW117">INDEX(Data!AS$2:AS$368,$A117)</f>
        <v>25</v>
      </c>
      <c r="AX117" s="4" cm="1">
        <f t="array" ref="AX117">INDEX(Data!AT$2:AT$368,$A117)</f>
        <v>5</v>
      </c>
      <c r="AY117" s="4" cm="1">
        <f t="array" ref="AY117">INDEX(Data!AU$2:AU$368,$A117)</f>
        <v>15</v>
      </c>
      <c r="AZ117" s="4" cm="1">
        <f t="array" ref="AZ117">INDEX(Data!AV$2:AV$368,$A117)</f>
        <v>20</v>
      </c>
      <c r="BA117" s="4" cm="1">
        <f t="array" ref="BA117">INDEX(Data!AW$2:AW$368,$A117)</f>
        <v>10</v>
      </c>
      <c r="BB117" s="4" cm="1">
        <f t="array" ref="BB117">INDEX(Data!AX$2:AX$368,$A117)</f>
        <v>0</v>
      </c>
    </row>
    <row r="118" spans="1:54" x14ac:dyDescent="0.25">
      <c r="A118">
        <v>106</v>
      </c>
      <c r="B118" s="3">
        <v>45397</v>
      </c>
      <c r="C118" s="4">
        <v>2024</v>
      </c>
      <c r="D118" s="4" t="s">
        <v>7</v>
      </c>
      <c r="E118" s="4">
        <v>15</v>
      </c>
      <c r="F118" s="4" cm="1">
        <f t="array" ref="F118">INDEX(Data!B$2:B$368,$A118)</f>
        <v>790</v>
      </c>
      <c r="G118" s="4" cm="1">
        <f t="array" ref="G118">INDEX(Data!C$2:C$368,$A118)</f>
        <v>511</v>
      </c>
      <c r="H118" s="4" cm="1">
        <f t="array" ref="H118">INDEX(Data!D$2:D$368,$A118)</f>
        <v>339</v>
      </c>
      <c r="I118" s="4" cm="1">
        <f t="array" ref="I118">INDEX(Data!E$2:E$368,$A118)</f>
        <v>333</v>
      </c>
      <c r="J118" s="4" cm="1">
        <f t="array" ref="J118">INDEX(Data!F$2:F$368,$A118)</f>
        <v>118</v>
      </c>
      <c r="K118" s="4" cm="1">
        <f t="array" ref="K118">INDEX(Data!G$2:G$368,$A118)</f>
        <v>245</v>
      </c>
      <c r="L118" s="4" cm="1">
        <f t="array" ref="L118">INDEX(Data!H$2:H$368,$A118)</f>
        <v>215</v>
      </c>
      <c r="M118" s="4" cm="1">
        <f t="array" ref="M118">INDEX(Data!I$2:I$368,$A118)</f>
        <v>51</v>
      </c>
      <c r="N118" s="4" cm="1">
        <f t="array" ref="N118">INDEX(Data!J$2:J$368,$A118)</f>
        <v>264</v>
      </c>
      <c r="O118" s="4" cm="1">
        <f t="array" ref="O118">INDEX(Data!K$2:K$368,$A118)</f>
        <v>78</v>
      </c>
      <c r="P118" s="4" cm="1">
        <f t="array" ref="P118">INDEX(Data!L$2:L$368,$A118)</f>
        <v>68</v>
      </c>
      <c r="Q118" s="4" cm="1">
        <f t="array" ref="Q118">INDEX(Data!M$2:M$368,$A118)</f>
        <v>58</v>
      </c>
      <c r="R118" s="4" cm="1">
        <f t="array" ref="R118">INDEX(Data!N$2:N$368,$A118)</f>
        <v>19</v>
      </c>
      <c r="S118" s="4" cm="1">
        <f t="array" ref="S118">INDEX(Data!O$2:O$368,$A118)</f>
        <v>120</v>
      </c>
      <c r="T118" s="4" cm="1">
        <f t="array" ref="T118">INDEX(Data!P$2:P$368,$A118)</f>
        <v>90</v>
      </c>
      <c r="U118" s="4" cm="1">
        <f t="array" ref="U118">INDEX(Data!Q$2:Q$368,$A118)</f>
        <v>30</v>
      </c>
      <c r="V118" s="4" cm="1">
        <f t="array" ref="V118">INDEX(Data!R$2:R$368,$A118)</f>
        <v>21</v>
      </c>
      <c r="W118" s="4" cm="1">
        <f t="array" ref="W118">INDEX(Data!S$2:S$368,$A118)</f>
        <v>42</v>
      </c>
      <c r="X118" s="4" cm="1">
        <f t="array" ref="X118">INDEX(Data!T$2:T$368,$A118)</f>
        <v>71</v>
      </c>
      <c r="Y118" s="4" cm="1">
        <f t="array" ref="Y118">INDEX(Data!U$2:U$368,$A118)</f>
        <v>10</v>
      </c>
      <c r="Z118" s="4" cm="1">
        <f t="array" ref="Z118">INDEX(Data!V$2:V$368,$A118)</f>
        <v>25</v>
      </c>
      <c r="AA118" s="4" cm="1">
        <f t="array" ref="AA118">INDEX(Data!W$2:W$368,$A118)</f>
        <v>0</v>
      </c>
      <c r="AB118" s="4" cm="1">
        <f t="array" ref="AB118">INDEX(Data!X$2:X$368,$A118)</f>
        <v>51</v>
      </c>
      <c r="AC118" s="4" cm="1">
        <f t="array" ref="AC118">INDEX(Data!Y$2:Y$368,$A118)</f>
        <v>30</v>
      </c>
      <c r="AD118" s="4" cm="1">
        <f t="array" ref="AD118">INDEX(Data!Z$2:Z$368,$A118)</f>
        <v>10</v>
      </c>
      <c r="AE118" s="4" cm="1">
        <f t="array" ref="AE118">INDEX(Data!AA$2:AA$368,$A118)</f>
        <v>15</v>
      </c>
      <c r="AF118" s="4" cm="1">
        <f t="array" ref="AF118">INDEX(Data!AB$2:AB$368,$A118)</f>
        <v>15</v>
      </c>
      <c r="AG118" s="4" cm="1">
        <f t="array" ref="AG118">INDEX(Data!AC$2:AC$368,$A118)</f>
        <v>5</v>
      </c>
      <c r="AH118" s="4" cm="1">
        <f t="array" ref="AH118">INDEX(Data!AD$2:AD$368,$A118)</f>
        <v>0</v>
      </c>
      <c r="AI118" s="4" cm="1">
        <f t="array" ref="AI118">INDEX(Data!AE$2:AE$368,$A118)</f>
        <v>5</v>
      </c>
      <c r="AJ118" s="4" cm="1">
        <f t="array" ref="AJ118">INDEX(Data!AF$2:AF$368,$A118)</f>
        <v>10</v>
      </c>
      <c r="AK118" s="4" cm="1">
        <f t="array" ref="AK118">INDEX(Data!AG$2:AG$368,$A118)</f>
        <v>15</v>
      </c>
      <c r="AL118" s="4" cm="1">
        <f t="array" ref="AL118">INDEX(Data!AH$2:AH$368,$A118)</f>
        <v>5</v>
      </c>
      <c r="AM118" s="4" cm="1">
        <f t="array" ref="AM118">INDEX(Data!AI$2:AI$368,$A118)</f>
        <v>40</v>
      </c>
      <c r="AN118" s="4" cm="1">
        <f t="array" ref="AN118">INDEX(Data!AJ$2:AJ$368,$A118)</f>
        <v>15</v>
      </c>
      <c r="AO118" s="4" cm="1">
        <f t="array" ref="AO118">INDEX(Data!AK$2:AK$368,$A118)</f>
        <v>10</v>
      </c>
      <c r="AP118" s="4" cm="1">
        <f t="array" ref="AP118">INDEX(Data!AL$2:AL$368,$A118)</f>
        <v>0</v>
      </c>
      <c r="AQ118" s="4" cm="1">
        <f t="array" ref="AQ118">INDEX(Data!AM$2:AM$368,$A118)</f>
        <v>0</v>
      </c>
      <c r="AR118" s="4" cm="1">
        <f t="array" ref="AR118">INDEX(Data!AN$2:AN$368,$A118)</f>
        <v>15</v>
      </c>
      <c r="AS118" s="4" cm="1">
        <f t="array" ref="AS118">INDEX(Data!AO$2:AO$368,$A118)</f>
        <v>15</v>
      </c>
      <c r="AT118" s="4" cm="1">
        <f t="array" ref="AT118">INDEX(Data!AP$2:AP$368,$A118)</f>
        <v>40</v>
      </c>
      <c r="AU118" s="4" cm="1">
        <f t="array" ref="AU118">INDEX(Data!AQ$2:AQ$368,$A118)</f>
        <v>15</v>
      </c>
      <c r="AV118" s="4" cm="1">
        <f t="array" ref="AV118">INDEX(Data!AR$2:AR$368,$A118)</f>
        <v>30</v>
      </c>
      <c r="AW118" s="4" cm="1">
        <f t="array" ref="AW118">INDEX(Data!AS$2:AS$368,$A118)</f>
        <v>5</v>
      </c>
      <c r="AX118" s="4" cm="1">
        <f t="array" ref="AX118">INDEX(Data!AT$2:AT$368,$A118)</f>
        <v>0</v>
      </c>
      <c r="AY118" s="4" cm="1">
        <f t="array" ref="AY118">INDEX(Data!AU$2:AU$368,$A118)</f>
        <v>5</v>
      </c>
      <c r="AZ118" s="4" cm="1">
        <f t="array" ref="AZ118">INDEX(Data!AV$2:AV$368,$A118)</f>
        <v>0</v>
      </c>
      <c r="BA118" s="4" cm="1">
        <f t="array" ref="BA118">INDEX(Data!AW$2:AW$368,$A118)</f>
        <v>15</v>
      </c>
      <c r="BB118" s="4" cm="1">
        <f t="array" ref="BB118">INDEX(Data!AX$2:AX$368,$A118)</f>
        <v>39</v>
      </c>
    </row>
    <row r="119" spans="1:54" x14ac:dyDescent="0.25">
      <c r="A119">
        <v>107</v>
      </c>
      <c r="B119" s="3">
        <v>45398</v>
      </c>
      <c r="C119" s="4">
        <v>2024</v>
      </c>
      <c r="D119" s="4" t="s">
        <v>7</v>
      </c>
      <c r="E119" s="4">
        <v>16</v>
      </c>
      <c r="F119" s="4" cm="1">
        <f t="array" ref="F119">INDEX(Data!B$2:B$368,$A119)</f>
        <v>779</v>
      </c>
      <c r="G119" s="4" cm="1">
        <f t="array" ref="G119">INDEX(Data!C$2:C$368,$A119)</f>
        <v>525</v>
      </c>
      <c r="H119" s="4" cm="1">
        <f t="array" ref="H119">INDEX(Data!D$2:D$368,$A119)</f>
        <v>264</v>
      </c>
      <c r="I119" s="4" cm="1">
        <f t="array" ref="I119">INDEX(Data!E$2:E$368,$A119)</f>
        <v>422</v>
      </c>
      <c r="J119" s="4" cm="1">
        <f t="array" ref="J119">INDEX(Data!F$2:F$368,$A119)</f>
        <v>93</v>
      </c>
      <c r="K119" s="4" cm="1">
        <f t="array" ref="K119">INDEX(Data!G$2:G$368,$A119)</f>
        <v>131</v>
      </c>
      <c r="L119" s="4" cm="1">
        <f t="array" ref="L119">INDEX(Data!H$2:H$368,$A119)</f>
        <v>363</v>
      </c>
      <c r="M119" s="4" cm="1">
        <f t="array" ref="M119">INDEX(Data!I$2:I$368,$A119)</f>
        <v>31</v>
      </c>
      <c r="N119" s="4" cm="1">
        <f t="array" ref="N119">INDEX(Data!J$2:J$368,$A119)</f>
        <v>265</v>
      </c>
      <c r="O119" s="4" cm="1">
        <f t="array" ref="O119">INDEX(Data!K$2:K$368,$A119)</f>
        <v>106</v>
      </c>
      <c r="P119" s="4" cm="1">
        <f t="array" ref="P119">INDEX(Data!L$2:L$368,$A119)</f>
        <v>48</v>
      </c>
      <c r="Q119" s="4" cm="1">
        <f t="array" ref="Q119">INDEX(Data!M$2:M$368,$A119)</f>
        <v>33</v>
      </c>
      <c r="R119" s="4" cm="1">
        <f t="array" ref="R119">INDEX(Data!N$2:N$368,$A119)</f>
        <v>28</v>
      </c>
      <c r="S119" s="4" cm="1">
        <f t="array" ref="S119">INDEX(Data!O$2:O$368,$A119)</f>
        <v>109</v>
      </c>
      <c r="T119" s="4" cm="1">
        <f t="array" ref="T119">INDEX(Data!P$2:P$368,$A119)</f>
        <v>38</v>
      </c>
      <c r="U119" s="4" cm="1">
        <f t="array" ref="U119">INDEX(Data!Q$2:Q$368,$A119)</f>
        <v>20</v>
      </c>
      <c r="V119" s="4" cm="1">
        <f t="array" ref="V119">INDEX(Data!R$2:R$368,$A119)</f>
        <v>20</v>
      </c>
      <c r="W119" s="4" cm="1">
        <f t="array" ref="W119">INDEX(Data!S$2:S$368,$A119)</f>
        <v>112</v>
      </c>
      <c r="X119" s="4" cm="1">
        <f t="array" ref="X119">INDEX(Data!T$2:T$368,$A119)</f>
        <v>68</v>
      </c>
      <c r="Y119" s="4" cm="1">
        <f t="array" ref="Y119">INDEX(Data!U$2:U$368,$A119)</f>
        <v>15</v>
      </c>
      <c r="Z119" s="4" cm="1">
        <f t="array" ref="Z119">INDEX(Data!V$2:V$368,$A119)</f>
        <v>21</v>
      </c>
      <c r="AA119" s="4" cm="1">
        <f t="array" ref="AA119">INDEX(Data!W$2:W$368,$A119)</f>
        <v>5</v>
      </c>
      <c r="AB119" s="4" cm="1">
        <f t="array" ref="AB119">INDEX(Data!X$2:X$368,$A119)</f>
        <v>47</v>
      </c>
      <c r="AC119" s="4" cm="1">
        <f t="array" ref="AC119">INDEX(Data!Y$2:Y$368,$A119)</f>
        <v>47</v>
      </c>
      <c r="AD119" s="4" cm="1">
        <f t="array" ref="AD119">INDEX(Data!Z$2:Z$368,$A119)</f>
        <v>5</v>
      </c>
      <c r="AE119" s="4" cm="1">
        <f t="array" ref="AE119">INDEX(Data!AA$2:AA$368,$A119)</f>
        <v>5</v>
      </c>
      <c r="AF119" s="4" cm="1">
        <f t="array" ref="AF119">INDEX(Data!AB$2:AB$368,$A119)</f>
        <v>10</v>
      </c>
      <c r="AG119" s="4" cm="1">
        <f t="array" ref="AG119">INDEX(Data!AC$2:AC$368,$A119)</f>
        <v>10</v>
      </c>
      <c r="AH119" s="4" cm="1">
        <f t="array" ref="AH119">INDEX(Data!AD$2:AD$368,$A119)</f>
        <v>0</v>
      </c>
      <c r="AI119" s="4" cm="1">
        <f t="array" ref="AI119">INDEX(Data!AE$2:AE$368,$A119)</f>
        <v>15</v>
      </c>
      <c r="AJ119" s="4" cm="1">
        <f t="array" ref="AJ119">INDEX(Data!AF$2:AF$368,$A119)</f>
        <v>15</v>
      </c>
      <c r="AK119" s="4" cm="1">
        <f t="array" ref="AK119">INDEX(Data!AG$2:AG$368,$A119)</f>
        <v>10</v>
      </c>
      <c r="AL119" s="4" cm="1">
        <f t="array" ref="AL119">INDEX(Data!AH$2:AH$368,$A119)</f>
        <v>0</v>
      </c>
      <c r="AM119" s="4" cm="1">
        <f t="array" ref="AM119">INDEX(Data!AI$2:AI$368,$A119)</f>
        <v>47</v>
      </c>
      <c r="AN119" s="4" cm="1">
        <f t="array" ref="AN119">INDEX(Data!AJ$2:AJ$368,$A119)</f>
        <v>36</v>
      </c>
      <c r="AO119" s="4" cm="1">
        <f t="array" ref="AO119">INDEX(Data!AK$2:AK$368,$A119)</f>
        <v>26</v>
      </c>
      <c r="AP119" s="4" cm="1">
        <f t="array" ref="AP119">INDEX(Data!AL$2:AL$368,$A119)</f>
        <v>15</v>
      </c>
      <c r="AQ119" s="4" cm="1">
        <f t="array" ref="AQ119">INDEX(Data!AM$2:AM$368,$A119)</f>
        <v>5</v>
      </c>
      <c r="AR119" s="4" cm="1">
        <f t="array" ref="AR119">INDEX(Data!AN$2:AN$368,$A119)</f>
        <v>10</v>
      </c>
      <c r="AS119" s="4" cm="1">
        <f t="array" ref="AS119">INDEX(Data!AO$2:AO$368,$A119)</f>
        <v>5</v>
      </c>
      <c r="AT119" s="4" cm="1">
        <f t="array" ref="AT119">INDEX(Data!AP$2:AP$368,$A119)</f>
        <v>0</v>
      </c>
      <c r="AU119" s="4" cm="1">
        <f t="array" ref="AU119">INDEX(Data!AQ$2:AQ$368,$A119)</f>
        <v>10</v>
      </c>
      <c r="AV119" s="4" cm="1">
        <f t="array" ref="AV119">INDEX(Data!AR$2:AR$368,$A119)</f>
        <v>20</v>
      </c>
      <c r="AW119" s="4" cm="1">
        <f t="array" ref="AW119">INDEX(Data!AS$2:AS$368,$A119)</f>
        <v>21</v>
      </c>
      <c r="AX119" s="4" cm="1">
        <f t="array" ref="AX119">INDEX(Data!AT$2:AT$368,$A119)</f>
        <v>5</v>
      </c>
      <c r="AY119" s="4" cm="1">
        <f t="array" ref="AY119">INDEX(Data!AU$2:AU$368,$A119)</f>
        <v>21</v>
      </c>
      <c r="AZ119" s="4" cm="1">
        <f t="array" ref="AZ119">INDEX(Data!AV$2:AV$368,$A119)</f>
        <v>21</v>
      </c>
      <c r="BA119" s="4" cm="1">
        <f t="array" ref="BA119">INDEX(Data!AW$2:AW$368,$A119)</f>
        <v>10</v>
      </c>
      <c r="BB119" s="4" cm="1">
        <f t="array" ref="BB119">INDEX(Data!AX$2:AX$368,$A119)</f>
        <v>0</v>
      </c>
    </row>
    <row r="120" spans="1:54" x14ac:dyDescent="0.25">
      <c r="A120">
        <v>108</v>
      </c>
      <c r="B120" s="3">
        <v>45399</v>
      </c>
      <c r="C120" s="4">
        <v>2024</v>
      </c>
      <c r="D120" s="4" t="s">
        <v>7</v>
      </c>
      <c r="E120" s="4">
        <v>17</v>
      </c>
      <c r="F120" s="4" cm="1">
        <f t="array" ref="F120">INDEX(Data!B$2:B$368,$A120)</f>
        <v>775</v>
      </c>
      <c r="G120" s="4" cm="1">
        <f t="array" ref="G120">INDEX(Data!C$2:C$368,$A120)</f>
        <v>544</v>
      </c>
      <c r="H120" s="4" cm="1">
        <f t="array" ref="H120">INDEX(Data!D$2:D$368,$A120)</f>
        <v>162</v>
      </c>
      <c r="I120" s="4" cm="1">
        <f t="array" ref="I120">INDEX(Data!E$2:E$368,$A120)</f>
        <v>420</v>
      </c>
      <c r="J120" s="4" cm="1">
        <f t="array" ref="J120">INDEX(Data!F$2:F$368,$A120)</f>
        <v>193</v>
      </c>
      <c r="K120" s="4" cm="1">
        <f t="array" ref="K120">INDEX(Data!G$2:G$368,$A120)</f>
        <v>136</v>
      </c>
      <c r="L120" s="4" cm="1">
        <f t="array" ref="L120">INDEX(Data!H$2:H$368,$A120)</f>
        <v>311</v>
      </c>
      <c r="M120" s="4" cm="1">
        <f t="array" ref="M120">INDEX(Data!I$2:I$368,$A120)</f>
        <v>97</v>
      </c>
      <c r="N120" s="4" cm="1">
        <f t="array" ref="N120">INDEX(Data!J$2:J$368,$A120)</f>
        <v>245</v>
      </c>
      <c r="O120" s="4" cm="1">
        <f t="array" ref="O120">INDEX(Data!K$2:K$368,$A120)</f>
        <v>52</v>
      </c>
      <c r="P120" s="4" cm="1">
        <f t="array" ref="P120">INDEX(Data!L$2:L$368,$A120)</f>
        <v>48</v>
      </c>
      <c r="Q120" s="4" cm="1">
        <f t="array" ref="Q120">INDEX(Data!M$2:M$368,$A120)</f>
        <v>24</v>
      </c>
      <c r="R120" s="4" cm="1">
        <f t="array" ref="R120">INDEX(Data!N$2:N$368,$A120)</f>
        <v>14</v>
      </c>
      <c r="S120" s="4" cm="1">
        <f t="array" ref="S120">INDEX(Data!O$2:O$368,$A120)</f>
        <v>100</v>
      </c>
      <c r="T120" s="4" cm="1">
        <f t="array" ref="T120">INDEX(Data!P$2:P$368,$A120)</f>
        <v>79</v>
      </c>
      <c r="U120" s="4" cm="1">
        <f t="array" ref="U120">INDEX(Data!Q$2:Q$368,$A120)</f>
        <v>26</v>
      </c>
      <c r="V120" s="4" cm="1">
        <f t="array" ref="V120">INDEX(Data!R$2:R$368,$A120)</f>
        <v>26</v>
      </c>
      <c r="W120" s="4" cm="1">
        <f t="array" ref="W120">INDEX(Data!S$2:S$368,$A120)</f>
        <v>161</v>
      </c>
      <c r="X120" s="4" cm="1">
        <f t="array" ref="X120">INDEX(Data!T$2:T$368,$A120)</f>
        <v>65</v>
      </c>
      <c r="Y120" s="4" cm="1">
        <f t="array" ref="Y120">INDEX(Data!U$2:U$368,$A120)</f>
        <v>10</v>
      </c>
      <c r="Z120" s="4" cm="1">
        <f t="array" ref="Z120">INDEX(Data!V$2:V$368,$A120)</f>
        <v>16</v>
      </c>
      <c r="AA120" s="4" cm="1">
        <f t="array" ref="AA120">INDEX(Data!W$2:W$368,$A120)</f>
        <v>16</v>
      </c>
      <c r="AB120" s="4" cm="1">
        <f t="array" ref="AB120">INDEX(Data!X$2:X$368,$A120)</f>
        <v>43</v>
      </c>
      <c r="AC120" s="4" cm="1">
        <f t="array" ref="AC120">INDEX(Data!Y$2:Y$368,$A120)</f>
        <v>27</v>
      </c>
      <c r="AD120" s="4" cm="1">
        <f t="array" ref="AD120">INDEX(Data!Z$2:Z$368,$A120)</f>
        <v>0</v>
      </c>
      <c r="AE120" s="4" cm="1">
        <f t="array" ref="AE120">INDEX(Data!AA$2:AA$368,$A120)</f>
        <v>0</v>
      </c>
      <c r="AF120" s="4" cm="1">
        <f t="array" ref="AF120">INDEX(Data!AB$2:AB$368,$A120)</f>
        <v>10</v>
      </c>
      <c r="AG120" s="4" cm="1">
        <f t="array" ref="AG120">INDEX(Data!AC$2:AC$368,$A120)</f>
        <v>16</v>
      </c>
      <c r="AH120" s="4" cm="1">
        <f t="array" ref="AH120">INDEX(Data!AD$2:AD$368,$A120)</f>
        <v>0</v>
      </c>
      <c r="AI120" s="4" cm="1">
        <f t="array" ref="AI120">INDEX(Data!AE$2:AE$368,$A120)</f>
        <v>16</v>
      </c>
      <c r="AJ120" s="4" cm="1">
        <f t="array" ref="AJ120">INDEX(Data!AF$2:AF$368,$A120)</f>
        <v>0</v>
      </c>
      <c r="AK120" s="4" cm="1">
        <f t="array" ref="AK120">INDEX(Data!AG$2:AG$368,$A120)</f>
        <v>10</v>
      </c>
      <c r="AL120" s="4" cm="1">
        <f t="array" ref="AL120">INDEX(Data!AH$2:AH$368,$A120)</f>
        <v>5</v>
      </c>
      <c r="AM120" s="4" cm="1">
        <f t="array" ref="AM120">INDEX(Data!AI$2:AI$368,$A120)</f>
        <v>43</v>
      </c>
      <c r="AN120" s="4" cm="1">
        <f t="array" ref="AN120">INDEX(Data!AJ$2:AJ$368,$A120)</f>
        <v>16</v>
      </c>
      <c r="AO120" s="4" cm="1">
        <f t="array" ref="AO120">INDEX(Data!AK$2:AK$368,$A120)</f>
        <v>5</v>
      </c>
      <c r="AP120" s="4" cm="1">
        <f t="array" ref="AP120">INDEX(Data!AL$2:AL$368,$A120)</f>
        <v>0</v>
      </c>
      <c r="AQ120" s="4" cm="1">
        <f t="array" ref="AQ120">INDEX(Data!AM$2:AM$368,$A120)</f>
        <v>0</v>
      </c>
      <c r="AR120" s="4" cm="1">
        <f t="array" ref="AR120">INDEX(Data!AN$2:AN$368,$A120)</f>
        <v>21</v>
      </c>
      <c r="AS120" s="4" cm="1">
        <f t="array" ref="AS120">INDEX(Data!AO$2:AO$368,$A120)</f>
        <v>10</v>
      </c>
      <c r="AT120" s="4" cm="1">
        <f t="array" ref="AT120">INDEX(Data!AP$2:AP$368,$A120)</f>
        <v>43</v>
      </c>
      <c r="AU120" s="4" cm="1">
        <f t="array" ref="AU120">INDEX(Data!AQ$2:AQ$368,$A120)</f>
        <v>10</v>
      </c>
      <c r="AV120" s="4" cm="1">
        <f t="array" ref="AV120">INDEX(Data!AR$2:AR$368,$A120)</f>
        <v>16</v>
      </c>
      <c r="AW120" s="4" cm="1">
        <f t="array" ref="AW120">INDEX(Data!AS$2:AS$368,$A120)</f>
        <v>10</v>
      </c>
      <c r="AX120" s="4" cm="1">
        <f t="array" ref="AX120">INDEX(Data!AT$2:AT$368,$A120)</f>
        <v>5</v>
      </c>
      <c r="AY120" s="4" cm="1">
        <f t="array" ref="AY120">INDEX(Data!AU$2:AU$368,$A120)</f>
        <v>38</v>
      </c>
      <c r="AZ120" s="4" cm="1">
        <f t="array" ref="AZ120">INDEX(Data!AV$2:AV$368,$A120)</f>
        <v>0</v>
      </c>
      <c r="BA120" s="4" cm="1">
        <f t="array" ref="BA120">INDEX(Data!AW$2:AW$368,$A120)</f>
        <v>0</v>
      </c>
      <c r="BB120" s="4" cm="1">
        <f t="array" ref="BB120">INDEX(Data!AX$2:AX$368,$A120)</f>
        <v>93</v>
      </c>
    </row>
    <row r="121" spans="1:54" x14ac:dyDescent="0.25">
      <c r="A121">
        <v>109</v>
      </c>
      <c r="B121" s="3">
        <v>45400</v>
      </c>
      <c r="C121" s="4">
        <v>2024</v>
      </c>
      <c r="D121" s="4" t="s">
        <v>7</v>
      </c>
      <c r="E121" s="4">
        <v>18</v>
      </c>
      <c r="F121" s="4" cm="1">
        <f t="array" ref="F121">INDEX(Data!B$2:B$368,$A121)</f>
        <v>776</v>
      </c>
      <c r="G121" s="4" cm="1">
        <f t="array" ref="G121">INDEX(Data!C$2:C$368,$A121)</f>
        <v>572</v>
      </c>
      <c r="H121" s="4" cm="1">
        <f t="array" ref="H121">INDEX(Data!D$2:D$368,$A121)</f>
        <v>186</v>
      </c>
      <c r="I121" s="4" cm="1">
        <f t="array" ref="I121">INDEX(Data!E$2:E$368,$A121)</f>
        <v>490</v>
      </c>
      <c r="J121" s="4" cm="1">
        <f t="array" ref="J121">INDEX(Data!F$2:F$368,$A121)</f>
        <v>100</v>
      </c>
      <c r="K121" s="4" cm="1">
        <f t="array" ref="K121">INDEX(Data!G$2:G$368,$A121)</f>
        <v>291</v>
      </c>
      <c r="L121" s="4" cm="1">
        <f t="array" ref="L121">INDEX(Data!H$2:H$368,$A121)</f>
        <v>236</v>
      </c>
      <c r="M121" s="4" cm="1">
        <f t="array" ref="M121">INDEX(Data!I$2:I$368,$A121)</f>
        <v>45</v>
      </c>
      <c r="N121" s="4" cm="1">
        <f t="array" ref="N121">INDEX(Data!J$2:J$368,$A121)</f>
        <v>168</v>
      </c>
      <c r="O121" s="4" cm="1">
        <f t="array" ref="O121">INDEX(Data!K$2:K$368,$A121)</f>
        <v>62</v>
      </c>
      <c r="P121" s="4" cm="1">
        <f t="array" ref="P121">INDEX(Data!L$2:L$368,$A121)</f>
        <v>62</v>
      </c>
      <c r="Q121" s="4" cm="1">
        <f t="array" ref="Q121">INDEX(Data!M$2:M$368,$A121)</f>
        <v>62</v>
      </c>
      <c r="R121" s="4" cm="1">
        <f t="array" ref="R121">INDEX(Data!N$2:N$368,$A121)</f>
        <v>9</v>
      </c>
      <c r="S121" s="4" cm="1">
        <f t="array" ref="S121">INDEX(Data!O$2:O$368,$A121)</f>
        <v>106</v>
      </c>
      <c r="T121" s="4" cm="1">
        <f t="array" ref="T121">INDEX(Data!P$2:P$368,$A121)</f>
        <v>82</v>
      </c>
      <c r="U121" s="4" cm="1">
        <f t="array" ref="U121">INDEX(Data!Q$2:Q$368,$A121)</f>
        <v>26</v>
      </c>
      <c r="V121" s="4" cm="1">
        <f t="array" ref="V121">INDEX(Data!R$2:R$368,$A121)</f>
        <v>32</v>
      </c>
      <c r="W121" s="4" cm="1">
        <f t="array" ref="W121">INDEX(Data!S$2:S$368,$A121)</f>
        <v>167</v>
      </c>
      <c r="X121" s="4" cm="1">
        <f t="array" ref="X121">INDEX(Data!T$2:T$368,$A121)</f>
        <v>45</v>
      </c>
      <c r="Y121" s="4" cm="1">
        <f t="array" ref="Y121">INDEX(Data!U$2:U$368,$A121)</f>
        <v>17</v>
      </c>
      <c r="Z121" s="4" cm="1">
        <f t="array" ref="Z121">INDEX(Data!V$2:V$368,$A121)</f>
        <v>40</v>
      </c>
      <c r="AA121" s="4" cm="1">
        <f t="array" ref="AA121">INDEX(Data!W$2:W$368,$A121)</f>
        <v>17</v>
      </c>
      <c r="AB121" s="4" cm="1">
        <f t="array" ref="AB121">INDEX(Data!X$2:X$368,$A121)</f>
        <v>25</v>
      </c>
      <c r="AC121" s="4" cm="1">
        <f t="array" ref="AC121">INDEX(Data!Y$2:Y$368,$A121)</f>
        <v>45</v>
      </c>
      <c r="AD121" s="4" cm="1">
        <f t="array" ref="AD121">INDEX(Data!Z$2:Z$368,$A121)</f>
        <v>0</v>
      </c>
      <c r="AE121" s="4" cm="1">
        <f t="array" ref="AE121">INDEX(Data!AA$2:AA$368,$A121)</f>
        <v>5</v>
      </c>
      <c r="AF121" s="4" cm="1">
        <f t="array" ref="AF121">INDEX(Data!AB$2:AB$368,$A121)</f>
        <v>28</v>
      </c>
      <c r="AG121" s="4" cm="1">
        <f t="array" ref="AG121">INDEX(Data!AC$2:AC$368,$A121)</f>
        <v>0</v>
      </c>
      <c r="AH121" s="4" cm="1">
        <f t="array" ref="AH121">INDEX(Data!AD$2:AD$368,$A121)</f>
        <v>5</v>
      </c>
      <c r="AI121" s="4" cm="1">
        <f t="array" ref="AI121">INDEX(Data!AE$2:AE$368,$A121)</f>
        <v>5</v>
      </c>
      <c r="AJ121" s="4" cm="1">
        <f t="array" ref="AJ121">INDEX(Data!AF$2:AF$368,$A121)</f>
        <v>11</v>
      </c>
      <c r="AK121" s="4" cm="1">
        <f t="array" ref="AK121">INDEX(Data!AG$2:AG$368,$A121)</f>
        <v>5</v>
      </c>
      <c r="AL121" s="4" cm="1">
        <f t="array" ref="AL121">INDEX(Data!AH$2:AH$368,$A121)</f>
        <v>17</v>
      </c>
      <c r="AM121" s="4" cm="1">
        <f t="array" ref="AM121">INDEX(Data!AI$2:AI$368,$A121)</f>
        <v>45</v>
      </c>
      <c r="AN121" s="4" cm="1">
        <f t="array" ref="AN121">INDEX(Data!AJ$2:AJ$368,$A121)</f>
        <v>28</v>
      </c>
      <c r="AO121" s="4" cm="1">
        <f t="array" ref="AO121">INDEX(Data!AK$2:AK$368,$A121)</f>
        <v>28</v>
      </c>
      <c r="AP121" s="4" cm="1">
        <f t="array" ref="AP121">INDEX(Data!AL$2:AL$368,$A121)</f>
        <v>17</v>
      </c>
      <c r="AQ121" s="4" cm="1">
        <f t="array" ref="AQ121">INDEX(Data!AM$2:AM$368,$A121)</f>
        <v>5</v>
      </c>
      <c r="AR121" s="4" cm="1">
        <f t="array" ref="AR121">INDEX(Data!AN$2:AN$368,$A121)</f>
        <v>17</v>
      </c>
      <c r="AS121" s="4" cm="1">
        <f t="array" ref="AS121">INDEX(Data!AO$2:AO$368,$A121)</f>
        <v>17</v>
      </c>
      <c r="AT121" s="4" cm="1">
        <f t="array" ref="AT121">INDEX(Data!AP$2:AP$368,$A121)</f>
        <v>45</v>
      </c>
      <c r="AU121" s="4" cm="1">
        <f t="array" ref="AU121">INDEX(Data!AQ$2:AQ$368,$A121)</f>
        <v>5</v>
      </c>
      <c r="AV121" s="4" cm="1">
        <f t="array" ref="AV121">INDEX(Data!AR$2:AR$368,$A121)</f>
        <v>22</v>
      </c>
      <c r="AW121" s="4" cm="1">
        <f t="array" ref="AW121">INDEX(Data!AS$2:AS$368,$A121)</f>
        <v>22</v>
      </c>
      <c r="AX121" s="4" cm="1">
        <f t="array" ref="AX121">INDEX(Data!AT$2:AT$368,$A121)</f>
        <v>5</v>
      </c>
      <c r="AY121" s="4" cm="1">
        <f t="array" ref="AY121">INDEX(Data!AU$2:AU$368,$A121)</f>
        <v>17</v>
      </c>
      <c r="AZ121" s="4" cm="1">
        <f t="array" ref="AZ121">INDEX(Data!AV$2:AV$368,$A121)</f>
        <v>17</v>
      </c>
      <c r="BA121" s="4" cm="1">
        <f t="array" ref="BA121">INDEX(Data!AW$2:AW$368,$A121)</f>
        <v>17</v>
      </c>
      <c r="BB121" s="4" cm="1">
        <f t="array" ref="BB121">INDEX(Data!AX$2:AX$368,$A121)</f>
        <v>0</v>
      </c>
    </row>
    <row r="122" spans="1:54" x14ac:dyDescent="0.25">
      <c r="A122">
        <v>110</v>
      </c>
      <c r="B122" s="3">
        <v>45401</v>
      </c>
      <c r="C122" s="4">
        <v>2024</v>
      </c>
      <c r="D122" s="4" t="s">
        <v>7</v>
      </c>
      <c r="E122" s="4">
        <v>19</v>
      </c>
      <c r="F122" s="4" cm="1">
        <f t="array" ref="F122">INDEX(Data!B$2:B$368,$A122)</f>
        <v>781</v>
      </c>
      <c r="G122" s="4" cm="1">
        <f t="array" ref="G122">INDEX(Data!C$2:C$368,$A122)</f>
        <v>603</v>
      </c>
      <c r="H122" s="4" cm="1">
        <f t="array" ref="H122">INDEX(Data!D$2:D$368,$A122)</f>
        <v>335</v>
      </c>
      <c r="I122" s="4" cm="1">
        <f t="array" ref="I122">INDEX(Data!E$2:E$368,$A122)</f>
        <v>392</v>
      </c>
      <c r="J122" s="4" cm="1">
        <f t="array" ref="J122">INDEX(Data!F$2:F$368,$A122)</f>
        <v>54</v>
      </c>
      <c r="K122" s="4" cm="1">
        <f t="array" ref="K122">INDEX(Data!G$2:G$368,$A122)</f>
        <v>192</v>
      </c>
      <c r="L122" s="4" cm="1">
        <f t="array" ref="L122">INDEX(Data!H$2:H$368,$A122)</f>
        <v>303</v>
      </c>
      <c r="M122" s="4" cm="1">
        <f t="array" ref="M122">INDEX(Data!I$2:I$368,$A122)</f>
        <v>108</v>
      </c>
      <c r="N122" s="4" cm="1">
        <f t="array" ref="N122">INDEX(Data!J$2:J$368,$A122)</f>
        <v>169</v>
      </c>
      <c r="O122" s="4" cm="1">
        <f t="array" ref="O122">INDEX(Data!K$2:K$368,$A122)</f>
        <v>116</v>
      </c>
      <c r="P122" s="4" cm="1">
        <f t="array" ref="P122">INDEX(Data!L$2:L$368,$A122)</f>
        <v>67</v>
      </c>
      <c r="Q122" s="4" cm="1">
        <f t="array" ref="Q122">INDEX(Data!M$2:M$368,$A122)</f>
        <v>33</v>
      </c>
      <c r="R122" s="4" cm="1">
        <f t="array" ref="R122">INDEX(Data!N$2:N$368,$A122)</f>
        <v>9</v>
      </c>
      <c r="S122" s="4" cm="1">
        <f t="array" ref="S122">INDEX(Data!O$2:O$368,$A122)</f>
        <v>103</v>
      </c>
      <c r="T122" s="4" cm="1">
        <f t="array" ref="T122">INDEX(Data!P$2:P$368,$A122)</f>
        <v>32</v>
      </c>
      <c r="U122" s="4" cm="1">
        <f t="array" ref="U122">INDEX(Data!Q$2:Q$368,$A122)</f>
        <v>35</v>
      </c>
      <c r="V122" s="4" cm="1">
        <f t="array" ref="V122">INDEX(Data!R$2:R$368,$A122)</f>
        <v>44</v>
      </c>
      <c r="W122" s="4" cm="1">
        <f t="array" ref="W122">INDEX(Data!S$2:S$368,$A122)</f>
        <v>173</v>
      </c>
      <c r="X122" s="4" cm="1">
        <f t="array" ref="X122">INDEX(Data!T$2:T$368,$A122)</f>
        <v>84</v>
      </c>
      <c r="Y122" s="4" cm="1">
        <f t="array" ref="Y122">INDEX(Data!U$2:U$368,$A122)</f>
        <v>12</v>
      </c>
      <c r="Z122" s="4" cm="1">
        <f t="array" ref="Z122">INDEX(Data!V$2:V$368,$A122)</f>
        <v>24</v>
      </c>
      <c r="AA122" s="4" cm="1">
        <f t="array" ref="AA122">INDEX(Data!W$2:W$368,$A122)</f>
        <v>12</v>
      </c>
      <c r="AB122" s="4" cm="1">
        <f t="array" ref="AB122">INDEX(Data!X$2:X$368,$A122)</f>
        <v>48</v>
      </c>
      <c r="AC122" s="4" cm="1">
        <f t="array" ref="AC122">INDEX(Data!Y$2:Y$368,$A122)</f>
        <v>30</v>
      </c>
      <c r="AD122" s="4" cm="1">
        <f t="array" ref="AD122">INDEX(Data!Z$2:Z$368,$A122)</f>
        <v>0</v>
      </c>
      <c r="AE122" s="4" cm="1">
        <f t="array" ref="AE122">INDEX(Data!AA$2:AA$368,$A122)</f>
        <v>12</v>
      </c>
      <c r="AF122" s="4" cm="1">
        <f t="array" ref="AF122">INDEX(Data!AB$2:AB$368,$A122)</f>
        <v>12</v>
      </c>
      <c r="AG122" s="4" cm="1">
        <f t="array" ref="AG122">INDEX(Data!AC$2:AC$368,$A122)</f>
        <v>12</v>
      </c>
      <c r="AH122" s="4" cm="1">
        <f t="array" ref="AH122">INDEX(Data!AD$2:AD$368,$A122)</f>
        <v>0</v>
      </c>
      <c r="AI122" s="4" cm="1">
        <f t="array" ref="AI122">INDEX(Data!AE$2:AE$368,$A122)</f>
        <v>12</v>
      </c>
      <c r="AJ122" s="4" cm="1">
        <f t="array" ref="AJ122">INDEX(Data!AF$2:AF$368,$A122)</f>
        <v>0</v>
      </c>
      <c r="AK122" s="4" cm="1">
        <f t="array" ref="AK122">INDEX(Data!AG$2:AG$368,$A122)</f>
        <v>12</v>
      </c>
      <c r="AL122" s="4" cm="1">
        <f t="array" ref="AL122">INDEX(Data!AH$2:AH$368,$A122)</f>
        <v>12</v>
      </c>
      <c r="AM122" s="4" cm="1">
        <f t="array" ref="AM122">INDEX(Data!AI$2:AI$368,$A122)</f>
        <v>24</v>
      </c>
      <c r="AN122" s="4" cm="1">
        <f t="array" ref="AN122">INDEX(Data!AJ$2:AJ$368,$A122)</f>
        <v>24</v>
      </c>
      <c r="AO122" s="4" cm="1">
        <f t="array" ref="AO122">INDEX(Data!AK$2:AK$368,$A122)</f>
        <v>6</v>
      </c>
      <c r="AP122" s="4" cm="1">
        <f t="array" ref="AP122">INDEX(Data!AL$2:AL$368,$A122)</f>
        <v>12</v>
      </c>
      <c r="AQ122" s="4" cm="1">
        <f t="array" ref="AQ122">INDEX(Data!AM$2:AM$368,$A122)</f>
        <v>6</v>
      </c>
      <c r="AR122" s="4" cm="1">
        <f t="array" ref="AR122">INDEX(Data!AN$2:AN$368,$A122)</f>
        <v>6</v>
      </c>
      <c r="AS122" s="4" cm="1">
        <f t="array" ref="AS122">INDEX(Data!AO$2:AO$368,$A122)</f>
        <v>18</v>
      </c>
      <c r="AT122" s="4" cm="1">
        <f t="array" ref="AT122">INDEX(Data!AP$2:AP$368,$A122)</f>
        <v>60</v>
      </c>
      <c r="AU122" s="4" cm="1">
        <f t="array" ref="AU122">INDEX(Data!AQ$2:AQ$368,$A122)</f>
        <v>18</v>
      </c>
      <c r="AV122" s="4" cm="1">
        <f t="array" ref="AV122">INDEX(Data!AR$2:AR$368,$A122)</f>
        <v>36</v>
      </c>
      <c r="AW122" s="4" cm="1">
        <f t="array" ref="AW122">INDEX(Data!AS$2:AS$368,$A122)</f>
        <v>12</v>
      </c>
      <c r="AX122" s="4" cm="1">
        <f t="array" ref="AX122">INDEX(Data!AT$2:AT$368,$A122)</f>
        <v>6</v>
      </c>
      <c r="AY122" s="4" cm="1">
        <f t="array" ref="AY122">INDEX(Data!AU$2:AU$368,$A122)</f>
        <v>30</v>
      </c>
      <c r="AZ122" s="4" cm="1">
        <f t="array" ref="AZ122">INDEX(Data!AV$2:AV$368,$A122)</f>
        <v>18</v>
      </c>
      <c r="BA122" s="4" cm="1">
        <f t="array" ref="BA122">INDEX(Data!AW$2:AW$368,$A122)</f>
        <v>18</v>
      </c>
      <c r="BB122" s="4" cm="1">
        <f t="array" ref="BB122">INDEX(Data!AX$2:AX$368,$A122)</f>
        <v>27</v>
      </c>
    </row>
    <row r="123" spans="1:54" x14ac:dyDescent="0.25">
      <c r="A123">
        <v>111</v>
      </c>
      <c r="B123" s="3">
        <v>45402</v>
      </c>
      <c r="C123" s="4">
        <v>2024</v>
      </c>
      <c r="D123" s="4" t="s">
        <v>7</v>
      </c>
      <c r="E123" s="4">
        <v>20</v>
      </c>
      <c r="F123" s="4" cm="1">
        <f t="array" ref="F123">INDEX(Data!B$2:B$368,$A123)</f>
        <v>788</v>
      </c>
      <c r="G123" s="4" cm="1">
        <f t="array" ref="G123">INDEX(Data!C$2:C$368,$A123)</f>
        <v>640</v>
      </c>
      <c r="H123" s="4" cm="1">
        <f t="array" ref="H123">INDEX(Data!D$2:D$368,$A123)</f>
        <v>299</v>
      </c>
      <c r="I123" s="4" cm="1">
        <f t="array" ref="I123">INDEX(Data!E$2:E$368,$A123)</f>
        <v>324</v>
      </c>
      <c r="J123" s="4" cm="1">
        <f t="array" ref="J123">INDEX(Data!F$2:F$368,$A123)</f>
        <v>165</v>
      </c>
      <c r="K123" s="4" cm="1">
        <f t="array" ref="K123">INDEX(Data!G$2:G$368,$A123)</f>
        <v>249</v>
      </c>
      <c r="L123" s="4" cm="1">
        <f t="array" ref="L123">INDEX(Data!H$2:H$368,$A123)</f>
        <v>251</v>
      </c>
      <c r="M123" s="4" cm="1">
        <f t="array" ref="M123">INDEX(Data!I$2:I$368,$A123)</f>
        <v>140</v>
      </c>
      <c r="N123" s="4" cm="1">
        <f t="array" ref="N123">INDEX(Data!J$2:J$368,$A123)</f>
        <v>166</v>
      </c>
      <c r="O123" s="4" cm="1">
        <f t="array" ref="O123">INDEX(Data!K$2:K$368,$A123)</f>
        <v>107</v>
      </c>
      <c r="P123" s="4" cm="1">
        <f t="array" ref="P123">INDEX(Data!L$2:L$368,$A123)</f>
        <v>48</v>
      </c>
      <c r="Q123" s="4" cm="1">
        <f t="array" ref="Q123">INDEX(Data!M$2:M$368,$A123)</f>
        <v>34</v>
      </c>
      <c r="R123" s="4" cm="1">
        <f t="array" ref="R123">INDEX(Data!N$2:N$368,$A123)</f>
        <v>48</v>
      </c>
      <c r="S123" s="4" cm="1">
        <f t="array" ref="S123">INDEX(Data!O$2:O$368,$A123)</f>
        <v>122</v>
      </c>
      <c r="T123" s="4" cm="1">
        <f t="array" ref="T123">INDEX(Data!P$2:P$368,$A123)</f>
        <v>44</v>
      </c>
      <c r="U123" s="4" cm="1">
        <f t="array" ref="U123">INDEX(Data!Q$2:Q$368,$A123)</f>
        <v>32</v>
      </c>
      <c r="V123" s="4" cm="1">
        <f t="array" ref="V123">INDEX(Data!R$2:R$368,$A123)</f>
        <v>23</v>
      </c>
      <c r="W123" s="4" cm="1">
        <f t="array" ref="W123">INDEX(Data!S$2:S$368,$A123)</f>
        <v>164</v>
      </c>
      <c r="X123" s="4" cm="1">
        <f t="array" ref="X123">INDEX(Data!T$2:T$368,$A123)</f>
        <v>70</v>
      </c>
      <c r="Y123" s="4" cm="1">
        <f t="array" ref="Y123">INDEX(Data!U$2:U$368,$A123)</f>
        <v>0</v>
      </c>
      <c r="Z123" s="4" cm="1">
        <f t="array" ref="Z123">INDEX(Data!V$2:V$368,$A123)</f>
        <v>25</v>
      </c>
      <c r="AA123" s="4" cm="1">
        <f t="array" ref="AA123">INDEX(Data!W$2:W$368,$A123)</f>
        <v>6</v>
      </c>
      <c r="AB123" s="4" cm="1">
        <f t="array" ref="AB123">INDEX(Data!X$2:X$368,$A123)</f>
        <v>73</v>
      </c>
      <c r="AC123" s="4" cm="1">
        <f t="array" ref="AC123">INDEX(Data!Y$2:Y$368,$A123)</f>
        <v>44</v>
      </c>
      <c r="AD123" s="4" cm="1">
        <f t="array" ref="AD123">INDEX(Data!Z$2:Z$368,$A123)</f>
        <v>12</v>
      </c>
      <c r="AE123" s="4" cm="1">
        <f t="array" ref="AE123">INDEX(Data!AA$2:AA$368,$A123)</f>
        <v>0</v>
      </c>
      <c r="AF123" s="4" cm="1">
        <f t="array" ref="AF123">INDEX(Data!AB$2:AB$368,$A123)</f>
        <v>19</v>
      </c>
      <c r="AG123" s="4" cm="1">
        <f t="array" ref="AG123">INDEX(Data!AC$2:AC$368,$A123)</f>
        <v>6</v>
      </c>
      <c r="AH123" s="4" cm="1">
        <f t="array" ref="AH123">INDEX(Data!AD$2:AD$368,$A123)</f>
        <v>0</v>
      </c>
      <c r="AI123" s="4" cm="1">
        <f t="array" ref="AI123">INDEX(Data!AE$2:AE$368,$A123)</f>
        <v>19</v>
      </c>
      <c r="AJ123" s="4" cm="1">
        <f t="array" ref="AJ123">INDEX(Data!AF$2:AF$368,$A123)</f>
        <v>19</v>
      </c>
      <c r="AK123" s="4" cm="1">
        <f t="array" ref="AK123">INDEX(Data!AG$2:AG$368,$A123)</f>
        <v>0</v>
      </c>
      <c r="AL123" s="4" cm="1">
        <f t="array" ref="AL123">INDEX(Data!AH$2:AH$368,$A123)</f>
        <v>0</v>
      </c>
      <c r="AM123" s="4" cm="1">
        <f t="array" ref="AM123">INDEX(Data!AI$2:AI$368,$A123)</f>
        <v>32</v>
      </c>
      <c r="AN123" s="4" cm="1">
        <f t="array" ref="AN123">INDEX(Data!AJ$2:AJ$368,$A123)</f>
        <v>25</v>
      </c>
      <c r="AO123" s="4" cm="1">
        <f t="array" ref="AO123">INDEX(Data!AK$2:AK$368,$A123)</f>
        <v>32</v>
      </c>
      <c r="AP123" s="4" cm="1">
        <f t="array" ref="AP123">INDEX(Data!AL$2:AL$368,$A123)</f>
        <v>12</v>
      </c>
      <c r="AQ123" s="4" cm="1">
        <f t="array" ref="AQ123">INDEX(Data!AM$2:AM$368,$A123)</f>
        <v>6</v>
      </c>
      <c r="AR123" s="4" cm="1">
        <f t="array" ref="AR123">INDEX(Data!AN$2:AN$368,$A123)</f>
        <v>19</v>
      </c>
      <c r="AS123" s="4" cm="1">
        <f t="array" ref="AS123">INDEX(Data!AO$2:AO$368,$A123)</f>
        <v>25</v>
      </c>
      <c r="AT123" s="4" cm="1">
        <f t="array" ref="AT123">INDEX(Data!AP$2:AP$368,$A123)</f>
        <v>51</v>
      </c>
      <c r="AU123" s="4" cm="1">
        <f t="array" ref="AU123">INDEX(Data!AQ$2:AQ$368,$A123)</f>
        <v>6</v>
      </c>
      <c r="AV123" s="4" cm="1">
        <f t="array" ref="AV123">INDEX(Data!AR$2:AR$368,$A123)</f>
        <v>44</v>
      </c>
      <c r="AW123" s="4" cm="1">
        <f t="array" ref="AW123">INDEX(Data!AS$2:AS$368,$A123)</f>
        <v>32</v>
      </c>
      <c r="AX123" s="4" cm="1">
        <f t="array" ref="AX123">INDEX(Data!AT$2:AT$368,$A123)</f>
        <v>0</v>
      </c>
      <c r="AY123" s="4" cm="1">
        <f t="array" ref="AY123">INDEX(Data!AU$2:AU$368,$A123)</f>
        <v>38</v>
      </c>
      <c r="AZ123" s="4" cm="1">
        <f t="array" ref="AZ123">INDEX(Data!AV$2:AV$368,$A123)</f>
        <v>19</v>
      </c>
      <c r="BA123" s="4" cm="1">
        <f t="array" ref="BA123">INDEX(Data!AW$2:AW$368,$A123)</f>
        <v>6</v>
      </c>
      <c r="BB123" s="4" cm="1">
        <f t="array" ref="BB123">INDEX(Data!AX$2:AX$368,$A123)</f>
        <v>0</v>
      </c>
    </row>
    <row r="124" spans="1:54" x14ac:dyDescent="0.25">
      <c r="A124">
        <v>112</v>
      </c>
      <c r="B124" s="3">
        <v>45403</v>
      </c>
      <c r="C124" s="4">
        <v>2024</v>
      </c>
      <c r="D124" s="4" t="s">
        <v>7</v>
      </c>
      <c r="E124" s="4">
        <v>21</v>
      </c>
      <c r="F124" s="4" cm="1">
        <f t="array" ref="F124">INDEX(Data!B$2:B$368,$A124)</f>
        <v>800</v>
      </c>
      <c r="G124" s="4" cm="1">
        <f t="array" ref="G124">INDEX(Data!C$2:C$368,$A124)</f>
        <v>682</v>
      </c>
      <c r="H124" s="4" cm="1">
        <f t="array" ref="H124">INDEX(Data!D$2:D$368,$A124)</f>
        <v>408</v>
      </c>
      <c r="I124" s="4" cm="1">
        <f t="array" ref="I124">INDEX(Data!E$2:E$368,$A124)</f>
        <v>216</v>
      </c>
      <c r="J124" s="4" cm="1">
        <f t="array" ref="J124">INDEX(Data!F$2:F$368,$A124)</f>
        <v>176</v>
      </c>
      <c r="K124" s="4" cm="1">
        <f t="array" ref="K124">INDEX(Data!G$2:G$368,$A124)</f>
        <v>361</v>
      </c>
      <c r="L124" s="4" cm="1">
        <f t="array" ref="L124">INDEX(Data!H$2:H$368,$A124)</f>
        <v>274</v>
      </c>
      <c r="M124" s="4" cm="1">
        <f t="array" ref="M124">INDEX(Data!I$2:I$368,$A124)</f>
        <v>47</v>
      </c>
      <c r="N124" s="4" cm="1">
        <f t="array" ref="N124">INDEX(Data!J$2:J$368,$A124)</f>
        <v>262</v>
      </c>
      <c r="O124" s="4" cm="1">
        <f t="array" ref="O124">INDEX(Data!K$2:K$368,$A124)</f>
        <v>24</v>
      </c>
      <c r="P124" s="4" cm="1">
        <f t="array" ref="P124">INDEX(Data!L$2:L$368,$A124)</f>
        <v>54</v>
      </c>
      <c r="Q124" s="4" cm="1">
        <f t="array" ref="Q124">INDEX(Data!M$2:M$368,$A124)</f>
        <v>64</v>
      </c>
      <c r="R124" s="4" cm="1">
        <f t="array" ref="R124">INDEX(Data!N$2:N$368,$A124)</f>
        <v>29</v>
      </c>
      <c r="S124" s="4" cm="1">
        <f t="array" ref="S124">INDEX(Data!O$2:O$368,$A124)</f>
        <v>106</v>
      </c>
      <c r="T124" s="4" cm="1">
        <f t="array" ref="T124">INDEX(Data!P$2:P$368,$A124)</f>
        <v>24</v>
      </c>
      <c r="U124" s="4" cm="1">
        <f t="array" ref="U124">INDEX(Data!Q$2:Q$368,$A124)</f>
        <v>21</v>
      </c>
      <c r="V124" s="4" cm="1">
        <f t="array" ref="V124">INDEX(Data!R$2:R$368,$A124)</f>
        <v>30</v>
      </c>
      <c r="W124" s="4" cm="1">
        <f t="array" ref="W124">INDEX(Data!S$2:S$368,$A124)</f>
        <v>186</v>
      </c>
      <c r="X124" s="4" cm="1">
        <f t="array" ref="X124">INDEX(Data!T$2:T$368,$A124)</f>
        <v>27</v>
      </c>
      <c r="Y124" s="4" cm="1">
        <f t="array" ref="Y124">INDEX(Data!U$2:U$368,$A124)</f>
        <v>20</v>
      </c>
      <c r="Z124" s="4" cm="1">
        <f t="array" ref="Z124">INDEX(Data!V$2:V$368,$A124)</f>
        <v>47</v>
      </c>
      <c r="AA124" s="4" cm="1">
        <f t="array" ref="AA124">INDEX(Data!W$2:W$368,$A124)</f>
        <v>6</v>
      </c>
      <c r="AB124" s="4" cm="1">
        <f t="array" ref="AB124">INDEX(Data!X$2:X$368,$A124)</f>
        <v>30</v>
      </c>
      <c r="AC124" s="4" cm="1">
        <f t="array" ref="AC124">INDEX(Data!Y$2:Y$368,$A124)</f>
        <v>61</v>
      </c>
      <c r="AD124" s="4" cm="1">
        <f t="array" ref="AD124">INDEX(Data!Z$2:Z$368,$A124)</f>
        <v>20</v>
      </c>
      <c r="AE124" s="4" cm="1">
        <f t="array" ref="AE124">INDEX(Data!AA$2:AA$368,$A124)</f>
        <v>6</v>
      </c>
      <c r="AF124" s="4" cm="1">
        <f t="array" ref="AF124">INDEX(Data!AB$2:AB$368,$A124)</f>
        <v>34</v>
      </c>
      <c r="AG124" s="4" cm="1">
        <f t="array" ref="AG124">INDEX(Data!AC$2:AC$368,$A124)</f>
        <v>20</v>
      </c>
      <c r="AH124" s="4" cm="1">
        <f t="array" ref="AH124">INDEX(Data!AD$2:AD$368,$A124)</f>
        <v>6</v>
      </c>
      <c r="AI124" s="4" cm="1">
        <f t="array" ref="AI124">INDEX(Data!AE$2:AE$368,$A124)</f>
        <v>6</v>
      </c>
      <c r="AJ124" s="4" cm="1">
        <f t="array" ref="AJ124">INDEX(Data!AF$2:AF$368,$A124)</f>
        <v>0</v>
      </c>
      <c r="AK124" s="4" cm="1">
        <f t="array" ref="AK124">INDEX(Data!AG$2:AG$368,$A124)</f>
        <v>6</v>
      </c>
      <c r="AL124" s="4" cm="1">
        <f t="array" ref="AL124">INDEX(Data!AH$2:AH$368,$A124)</f>
        <v>6</v>
      </c>
      <c r="AM124" s="4" cm="1">
        <f t="array" ref="AM124">INDEX(Data!AI$2:AI$368,$A124)</f>
        <v>54</v>
      </c>
      <c r="AN124" s="4" cm="1">
        <f t="array" ref="AN124">INDEX(Data!AJ$2:AJ$368,$A124)</f>
        <v>47</v>
      </c>
      <c r="AO124" s="4" cm="1">
        <f t="array" ref="AO124">INDEX(Data!AK$2:AK$368,$A124)</f>
        <v>34</v>
      </c>
      <c r="AP124" s="4" cm="1">
        <f t="array" ref="AP124">INDEX(Data!AL$2:AL$368,$A124)</f>
        <v>6</v>
      </c>
      <c r="AQ124" s="4" cm="1">
        <f t="array" ref="AQ124">INDEX(Data!AM$2:AM$368,$A124)</f>
        <v>6</v>
      </c>
      <c r="AR124" s="4" cm="1">
        <f t="array" ref="AR124">INDEX(Data!AN$2:AN$368,$A124)</f>
        <v>20</v>
      </c>
      <c r="AS124" s="4" cm="1">
        <f t="array" ref="AS124">INDEX(Data!AO$2:AO$368,$A124)</f>
        <v>20</v>
      </c>
      <c r="AT124" s="4" cm="1">
        <f t="array" ref="AT124">INDEX(Data!AP$2:AP$368,$A124)</f>
        <v>54</v>
      </c>
      <c r="AU124" s="4" cm="1">
        <f t="array" ref="AU124">INDEX(Data!AQ$2:AQ$368,$A124)</f>
        <v>20</v>
      </c>
      <c r="AV124" s="4" cm="1">
        <f t="array" ref="AV124">INDEX(Data!AR$2:AR$368,$A124)</f>
        <v>40</v>
      </c>
      <c r="AW124" s="4" cm="1">
        <f t="array" ref="AW124">INDEX(Data!AS$2:AS$368,$A124)</f>
        <v>34</v>
      </c>
      <c r="AX124" s="4" cm="1">
        <f t="array" ref="AX124">INDEX(Data!AT$2:AT$368,$A124)</f>
        <v>6</v>
      </c>
      <c r="AY124" s="4" cm="1">
        <f t="array" ref="AY124">INDEX(Data!AU$2:AU$368,$A124)</f>
        <v>6</v>
      </c>
      <c r="AZ124" s="4" cm="1">
        <f t="array" ref="AZ124">INDEX(Data!AV$2:AV$368,$A124)</f>
        <v>13</v>
      </c>
      <c r="BA124" s="4" cm="1">
        <f t="array" ref="BA124">INDEX(Data!AW$2:AW$368,$A124)</f>
        <v>27</v>
      </c>
      <c r="BB124" s="4" cm="1">
        <f t="array" ref="BB124">INDEX(Data!AX$2:AX$368,$A124)</f>
        <v>0</v>
      </c>
    </row>
    <row r="125" spans="1:54" x14ac:dyDescent="0.25">
      <c r="A125">
        <v>113</v>
      </c>
      <c r="B125" s="3">
        <v>45404</v>
      </c>
      <c r="C125" s="4">
        <v>2024</v>
      </c>
      <c r="D125" s="4" t="s">
        <v>7</v>
      </c>
      <c r="E125" s="4">
        <v>22</v>
      </c>
      <c r="F125" s="4" cm="1">
        <f t="array" ref="F125">INDEX(Data!B$2:B$368,$A125)</f>
        <v>815</v>
      </c>
      <c r="G125" s="4" cm="1">
        <f t="array" ref="G125">INDEX(Data!C$2:C$368,$A125)</f>
        <v>727</v>
      </c>
      <c r="H125" s="4" cm="1">
        <f t="array" ref="H125">INDEX(Data!D$2:D$368,$A125)</f>
        <v>366</v>
      </c>
      <c r="I125" s="4" cm="1">
        <f t="array" ref="I125">INDEX(Data!E$2:E$368,$A125)</f>
        <v>286</v>
      </c>
      <c r="J125" s="4" cm="1">
        <f t="array" ref="J125">INDEX(Data!F$2:F$368,$A125)</f>
        <v>163</v>
      </c>
      <c r="K125" s="4" cm="1">
        <f t="array" ref="K125">INDEX(Data!G$2:G$368,$A125)</f>
        <v>232</v>
      </c>
      <c r="L125" s="4" cm="1">
        <f t="array" ref="L125">INDEX(Data!H$2:H$368,$A125)</f>
        <v>314</v>
      </c>
      <c r="M125" s="4" cm="1">
        <f t="array" ref="M125">INDEX(Data!I$2:I$368,$A125)</f>
        <v>181</v>
      </c>
      <c r="N125" s="4" cm="1">
        <f t="array" ref="N125">INDEX(Data!J$2:J$368,$A125)</f>
        <v>217</v>
      </c>
      <c r="O125" s="4" cm="1">
        <f t="array" ref="O125">INDEX(Data!K$2:K$368,$A125)</f>
        <v>116</v>
      </c>
      <c r="P125" s="4" cm="1">
        <f t="array" ref="P125">INDEX(Data!L$2:L$368,$A125)</f>
        <v>50</v>
      </c>
      <c r="Q125" s="4" cm="1">
        <f t="array" ref="Q125">INDEX(Data!M$2:M$368,$A125)</f>
        <v>50</v>
      </c>
      <c r="R125" s="4" cm="1">
        <f t="array" ref="R125">INDEX(Data!N$2:N$368,$A125)</f>
        <v>25</v>
      </c>
      <c r="S125" s="4" cm="1">
        <f t="array" ref="S125">INDEX(Data!O$2:O$368,$A125)</f>
        <v>108</v>
      </c>
      <c r="T125" s="4" cm="1">
        <f t="array" ref="T125">INDEX(Data!P$2:P$368,$A125)</f>
        <v>68</v>
      </c>
      <c r="U125" s="4" cm="1">
        <f t="array" ref="U125">INDEX(Data!Q$2:Q$368,$A125)</f>
        <v>24</v>
      </c>
      <c r="V125" s="4" cm="1">
        <f t="array" ref="V125">INDEX(Data!R$2:R$368,$A125)</f>
        <v>34</v>
      </c>
      <c r="W125" s="4" cm="1">
        <f t="array" ref="W125">INDEX(Data!S$2:S$368,$A125)</f>
        <v>123</v>
      </c>
      <c r="X125" s="4" cm="1">
        <f t="array" ref="X125">INDEX(Data!T$2:T$368,$A125)</f>
        <v>72</v>
      </c>
      <c r="Y125" s="4" cm="1">
        <f t="array" ref="Y125">INDEX(Data!U$2:U$368,$A125)</f>
        <v>0</v>
      </c>
      <c r="Z125" s="4" cm="1">
        <f t="array" ref="Z125">INDEX(Data!V$2:V$368,$A125)</f>
        <v>50</v>
      </c>
      <c r="AA125" s="4" cm="1">
        <f t="array" ref="AA125">INDEX(Data!W$2:W$368,$A125)</f>
        <v>21</v>
      </c>
      <c r="AB125" s="4" cm="1">
        <f t="array" ref="AB125">INDEX(Data!X$2:X$368,$A125)</f>
        <v>12</v>
      </c>
      <c r="AC125" s="4" cm="1">
        <f t="array" ref="AC125">INDEX(Data!Y$2:Y$368,$A125)</f>
        <v>43</v>
      </c>
      <c r="AD125" s="4" cm="1">
        <f t="array" ref="AD125">INDEX(Data!Z$2:Z$368,$A125)</f>
        <v>7</v>
      </c>
      <c r="AE125" s="4" cm="1">
        <f t="array" ref="AE125">INDEX(Data!AA$2:AA$368,$A125)</f>
        <v>0</v>
      </c>
      <c r="AF125" s="4" cm="1">
        <f t="array" ref="AF125">INDEX(Data!AB$2:AB$368,$A125)</f>
        <v>36</v>
      </c>
      <c r="AG125" s="4" cm="1">
        <f t="array" ref="AG125">INDEX(Data!AC$2:AC$368,$A125)</f>
        <v>14</v>
      </c>
      <c r="AH125" s="4" cm="1">
        <f t="array" ref="AH125">INDEX(Data!AD$2:AD$368,$A125)</f>
        <v>7</v>
      </c>
      <c r="AI125" s="4" cm="1">
        <f t="array" ref="AI125">INDEX(Data!AE$2:AE$368,$A125)</f>
        <v>7</v>
      </c>
      <c r="AJ125" s="4" cm="1">
        <f t="array" ref="AJ125">INDEX(Data!AF$2:AF$368,$A125)</f>
        <v>14</v>
      </c>
      <c r="AK125" s="4" cm="1">
        <f t="array" ref="AK125">INDEX(Data!AG$2:AG$368,$A125)</f>
        <v>21</v>
      </c>
      <c r="AL125" s="4" cm="1">
        <f t="array" ref="AL125">INDEX(Data!AH$2:AH$368,$A125)</f>
        <v>0</v>
      </c>
      <c r="AM125" s="4" cm="1">
        <f t="array" ref="AM125">INDEX(Data!AI$2:AI$368,$A125)</f>
        <v>72</v>
      </c>
      <c r="AN125" s="4" cm="1">
        <f t="array" ref="AN125">INDEX(Data!AJ$2:AJ$368,$A125)</f>
        <v>50</v>
      </c>
      <c r="AO125" s="4" cm="1">
        <f t="array" ref="AO125">INDEX(Data!AK$2:AK$368,$A125)</f>
        <v>29</v>
      </c>
      <c r="AP125" s="4" cm="1">
        <f t="array" ref="AP125">INDEX(Data!AL$2:AL$368,$A125)</f>
        <v>0</v>
      </c>
      <c r="AQ125" s="4" cm="1">
        <f t="array" ref="AQ125">INDEX(Data!AM$2:AM$368,$A125)</f>
        <v>0</v>
      </c>
      <c r="AR125" s="4" cm="1">
        <f t="array" ref="AR125">INDEX(Data!AN$2:AN$368,$A125)</f>
        <v>7</v>
      </c>
      <c r="AS125" s="4" cm="1">
        <f t="array" ref="AS125">INDEX(Data!AO$2:AO$368,$A125)</f>
        <v>14</v>
      </c>
      <c r="AT125" s="4" cm="1">
        <f t="array" ref="AT125">INDEX(Data!AP$2:AP$368,$A125)</f>
        <v>72</v>
      </c>
      <c r="AU125" s="4" cm="1">
        <f t="array" ref="AU125">INDEX(Data!AQ$2:AQ$368,$A125)</f>
        <v>21</v>
      </c>
      <c r="AV125" s="4" cm="1">
        <f t="array" ref="AV125">INDEX(Data!AR$2:AR$368,$A125)</f>
        <v>58</v>
      </c>
      <c r="AW125" s="4" cm="1">
        <f t="array" ref="AW125">INDEX(Data!AS$2:AS$368,$A125)</f>
        <v>29</v>
      </c>
      <c r="AX125" s="4" cm="1">
        <f t="array" ref="AX125">INDEX(Data!AT$2:AT$368,$A125)</f>
        <v>7</v>
      </c>
      <c r="AY125" s="4" cm="1">
        <f t="array" ref="AY125">INDEX(Data!AU$2:AU$368,$A125)</f>
        <v>50</v>
      </c>
      <c r="AZ125" s="4" cm="1">
        <f t="array" ref="AZ125">INDEX(Data!AV$2:AV$368,$A125)</f>
        <v>0</v>
      </c>
      <c r="BA125" s="4" cm="1">
        <f t="array" ref="BA125">INDEX(Data!AW$2:AW$368,$A125)</f>
        <v>14</v>
      </c>
      <c r="BB125" s="4" cm="1">
        <f t="array" ref="BB125">INDEX(Data!AX$2:AX$368,$A125)</f>
        <v>0</v>
      </c>
    </row>
    <row r="126" spans="1:54" x14ac:dyDescent="0.25">
      <c r="A126">
        <v>114</v>
      </c>
      <c r="B126" s="3">
        <v>45405</v>
      </c>
      <c r="C126" s="4">
        <v>2024</v>
      </c>
      <c r="D126" s="4" t="s">
        <v>7</v>
      </c>
      <c r="E126" s="4">
        <v>23</v>
      </c>
      <c r="F126" s="4" cm="1">
        <f t="array" ref="F126">INDEX(Data!B$2:B$368,$A126)</f>
        <v>833</v>
      </c>
      <c r="G126" s="4" cm="1">
        <f t="array" ref="G126">INDEX(Data!C$2:C$368,$A126)</f>
        <v>763</v>
      </c>
      <c r="H126" s="4" cm="1">
        <f t="array" ref="H126">INDEX(Data!D$2:D$368,$A126)</f>
        <v>249</v>
      </c>
      <c r="I126" s="4" cm="1">
        <f t="array" ref="I126">INDEX(Data!E$2:E$368,$A126)</f>
        <v>401</v>
      </c>
      <c r="J126" s="4" cm="1">
        <f t="array" ref="J126">INDEX(Data!F$2:F$368,$A126)</f>
        <v>183</v>
      </c>
      <c r="K126" s="4" cm="1">
        <f t="array" ref="K126">INDEX(Data!G$2:G$368,$A126)</f>
        <v>358</v>
      </c>
      <c r="L126" s="4" cm="1">
        <f t="array" ref="L126">INDEX(Data!H$2:H$368,$A126)</f>
        <v>329</v>
      </c>
      <c r="M126" s="4" cm="1">
        <f t="array" ref="M126">INDEX(Data!I$2:I$368,$A126)</f>
        <v>76</v>
      </c>
      <c r="N126" s="4" cm="1">
        <f t="array" ref="N126">INDEX(Data!J$2:J$368,$A126)</f>
        <v>263</v>
      </c>
      <c r="O126" s="4" cm="1">
        <f t="array" ref="O126">INDEX(Data!K$2:K$368,$A126)</f>
        <v>165</v>
      </c>
      <c r="P126" s="4" cm="1">
        <f t="array" ref="P126">INDEX(Data!L$2:L$368,$A126)</f>
        <v>67</v>
      </c>
      <c r="Q126" s="4" cm="1">
        <f t="array" ref="Q126">INDEX(Data!M$2:M$368,$A126)</f>
        <v>30</v>
      </c>
      <c r="R126" s="4" cm="1">
        <f t="array" ref="R126">INDEX(Data!N$2:N$368,$A126)</f>
        <v>10</v>
      </c>
      <c r="S126" s="4" cm="1">
        <f t="array" ref="S126">INDEX(Data!O$2:O$368,$A126)</f>
        <v>126</v>
      </c>
      <c r="T126" s="4" cm="1">
        <f t="array" ref="T126">INDEX(Data!P$2:P$368,$A126)</f>
        <v>34</v>
      </c>
      <c r="U126" s="4" cm="1">
        <f t="array" ref="U126">INDEX(Data!Q$2:Q$368,$A126)</f>
        <v>25</v>
      </c>
      <c r="V126" s="4" cm="1">
        <f t="array" ref="V126">INDEX(Data!R$2:R$368,$A126)</f>
        <v>47</v>
      </c>
      <c r="W126" s="4" cm="1">
        <f t="array" ref="W126">INDEX(Data!S$2:S$368,$A126)</f>
        <v>66</v>
      </c>
      <c r="X126" s="4" cm="1">
        <f t="array" ref="X126">INDEX(Data!T$2:T$368,$A126)</f>
        <v>99</v>
      </c>
      <c r="Y126" s="4" cm="1">
        <f t="array" ref="Y126">INDEX(Data!U$2:U$368,$A126)</f>
        <v>22</v>
      </c>
      <c r="Z126" s="4" cm="1">
        <f t="array" ref="Z126">INDEX(Data!V$2:V$368,$A126)</f>
        <v>45</v>
      </c>
      <c r="AA126" s="4" cm="1">
        <f t="array" ref="AA126">INDEX(Data!W$2:W$368,$A126)</f>
        <v>0</v>
      </c>
      <c r="AB126" s="4" cm="1">
        <f t="array" ref="AB126">INDEX(Data!X$2:X$368,$A126)</f>
        <v>52</v>
      </c>
      <c r="AC126" s="4" cm="1">
        <f t="array" ref="AC126">INDEX(Data!Y$2:Y$368,$A126)</f>
        <v>38</v>
      </c>
      <c r="AD126" s="4" cm="1">
        <f t="array" ref="AD126">INDEX(Data!Z$2:Z$368,$A126)</f>
        <v>15</v>
      </c>
      <c r="AE126" s="4" cm="1">
        <f t="array" ref="AE126">INDEX(Data!AA$2:AA$368,$A126)</f>
        <v>22</v>
      </c>
      <c r="AF126" s="4" cm="1">
        <f t="array" ref="AF126">INDEX(Data!AB$2:AB$368,$A126)</f>
        <v>15</v>
      </c>
      <c r="AG126" s="4" cm="1">
        <f t="array" ref="AG126">INDEX(Data!AC$2:AC$368,$A126)</f>
        <v>15</v>
      </c>
      <c r="AH126" s="4" cm="1">
        <f t="array" ref="AH126">INDEX(Data!AD$2:AD$368,$A126)</f>
        <v>7</v>
      </c>
      <c r="AI126" s="4" cm="1">
        <f t="array" ref="AI126">INDEX(Data!AE$2:AE$368,$A126)</f>
        <v>22</v>
      </c>
      <c r="AJ126" s="4" cm="1">
        <f t="array" ref="AJ126">INDEX(Data!AF$2:AF$368,$A126)</f>
        <v>0</v>
      </c>
      <c r="AK126" s="4" cm="1">
        <f t="array" ref="AK126">INDEX(Data!AG$2:AG$368,$A126)</f>
        <v>15</v>
      </c>
      <c r="AL126" s="4" cm="1">
        <f t="array" ref="AL126">INDEX(Data!AH$2:AH$368,$A126)</f>
        <v>0</v>
      </c>
      <c r="AM126" s="4" cm="1">
        <f t="array" ref="AM126">INDEX(Data!AI$2:AI$368,$A126)</f>
        <v>76</v>
      </c>
      <c r="AN126" s="4" cm="1">
        <f t="array" ref="AN126">INDEX(Data!AJ$2:AJ$368,$A126)</f>
        <v>7</v>
      </c>
      <c r="AO126" s="4" cm="1">
        <f t="array" ref="AO126">INDEX(Data!AK$2:AK$368,$A126)</f>
        <v>38</v>
      </c>
      <c r="AP126" s="4" cm="1">
        <f t="array" ref="AP126">INDEX(Data!AL$2:AL$368,$A126)</f>
        <v>0</v>
      </c>
      <c r="AQ126" s="4" cm="1">
        <f t="array" ref="AQ126">INDEX(Data!AM$2:AM$368,$A126)</f>
        <v>7</v>
      </c>
      <c r="AR126" s="4" cm="1">
        <f t="array" ref="AR126">INDEX(Data!AN$2:AN$368,$A126)</f>
        <v>22</v>
      </c>
      <c r="AS126" s="4" cm="1">
        <f t="array" ref="AS126">INDEX(Data!AO$2:AO$368,$A126)</f>
        <v>15</v>
      </c>
      <c r="AT126" s="4" cm="1">
        <f t="array" ref="AT126">INDEX(Data!AP$2:AP$368,$A126)</f>
        <v>53</v>
      </c>
      <c r="AU126" s="4" cm="1">
        <f t="array" ref="AU126">INDEX(Data!AQ$2:AQ$368,$A126)</f>
        <v>7</v>
      </c>
      <c r="AV126" s="4" cm="1">
        <f t="array" ref="AV126">INDEX(Data!AR$2:AR$368,$A126)</f>
        <v>45</v>
      </c>
      <c r="AW126" s="4" cm="1">
        <f t="array" ref="AW126">INDEX(Data!AS$2:AS$368,$A126)</f>
        <v>22</v>
      </c>
      <c r="AX126" s="4" cm="1">
        <f t="array" ref="AX126">INDEX(Data!AT$2:AT$368,$A126)</f>
        <v>7</v>
      </c>
      <c r="AY126" s="4" cm="1">
        <f t="array" ref="AY126">INDEX(Data!AU$2:AU$368,$A126)</f>
        <v>45</v>
      </c>
      <c r="AZ126" s="4" cm="1">
        <f t="array" ref="AZ126">INDEX(Data!AV$2:AV$368,$A126)</f>
        <v>22</v>
      </c>
      <c r="BA126" s="4" cm="1">
        <f t="array" ref="BA126">INDEX(Data!AW$2:AW$368,$A126)</f>
        <v>30</v>
      </c>
      <c r="BB126" s="4" cm="1">
        <f t="array" ref="BB126">INDEX(Data!AX$2:AX$368,$A126)</f>
        <v>0</v>
      </c>
    </row>
    <row r="127" spans="1:54" x14ac:dyDescent="0.25">
      <c r="A127">
        <v>115</v>
      </c>
      <c r="B127" s="3">
        <v>45406</v>
      </c>
      <c r="C127" s="4">
        <v>2024</v>
      </c>
      <c r="D127" s="4" t="s">
        <v>7</v>
      </c>
      <c r="E127" s="4">
        <v>24</v>
      </c>
      <c r="F127" s="4" cm="1">
        <f t="array" ref="F127">INDEX(Data!B$2:B$368,$A127)</f>
        <v>860</v>
      </c>
      <c r="G127" s="4" cm="1">
        <f t="array" ref="G127">INDEX(Data!C$2:C$368,$A127)</f>
        <v>796</v>
      </c>
      <c r="H127" s="4" cm="1">
        <f t="array" ref="H127">INDEX(Data!D$2:D$368,$A127)</f>
        <v>421</v>
      </c>
      <c r="I127" s="4" cm="1">
        <f t="array" ref="I127">INDEX(Data!E$2:E$368,$A127)</f>
        <v>259</v>
      </c>
      <c r="J127" s="4" cm="1">
        <f t="array" ref="J127">INDEX(Data!F$2:F$368,$A127)</f>
        <v>180</v>
      </c>
      <c r="K127" s="4" cm="1">
        <f t="array" ref="K127">INDEX(Data!G$2:G$368,$A127)</f>
        <v>214</v>
      </c>
      <c r="L127" s="4" cm="1">
        <f t="array" ref="L127">INDEX(Data!H$2:H$368,$A127)</f>
        <v>503</v>
      </c>
      <c r="M127" s="4" cm="1">
        <f t="array" ref="M127">INDEX(Data!I$2:I$368,$A127)</f>
        <v>79</v>
      </c>
      <c r="N127" s="4" cm="1">
        <f t="array" ref="N127">INDEX(Data!J$2:J$368,$A127)</f>
        <v>202</v>
      </c>
      <c r="O127" s="4" cm="1">
        <f t="array" ref="O127">INDEX(Data!K$2:K$368,$A127)</f>
        <v>154</v>
      </c>
      <c r="P127" s="4" cm="1">
        <f t="array" ref="P127">INDEX(Data!L$2:L$368,$A127)</f>
        <v>69</v>
      </c>
      <c r="Q127" s="4" cm="1">
        <f t="array" ref="Q127">INDEX(Data!M$2:M$368,$A127)</f>
        <v>63</v>
      </c>
      <c r="R127" s="4" cm="1">
        <f t="array" ref="R127">INDEX(Data!N$2:N$368,$A127)</f>
        <v>10</v>
      </c>
      <c r="S127" s="4" cm="1">
        <f t="array" ref="S127">INDEX(Data!O$2:O$368,$A127)</f>
        <v>111</v>
      </c>
      <c r="T127" s="4" cm="1">
        <f t="array" ref="T127">INDEX(Data!P$2:P$368,$A127)</f>
        <v>16</v>
      </c>
      <c r="U127" s="4" cm="1">
        <f t="array" ref="U127">INDEX(Data!Q$2:Q$368,$A127)</f>
        <v>22</v>
      </c>
      <c r="V127" s="4" cm="1">
        <f t="array" ref="V127">INDEX(Data!R$2:R$368,$A127)</f>
        <v>29</v>
      </c>
      <c r="W127" s="4" cm="1">
        <f t="array" ref="W127">INDEX(Data!S$2:S$368,$A127)</f>
        <v>184</v>
      </c>
      <c r="X127" s="4" cm="1">
        <f t="array" ref="X127">INDEX(Data!T$2:T$368,$A127)</f>
        <v>87</v>
      </c>
      <c r="Y127" s="4" cm="1">
        <f t="array" ref="Y127">INDEX(Data!U$2:U$368,$A127)</f>
        <v>0</v>
      </c>
      <c r="Z127" s="4" cm="1">
        <f t="array" ref="Z127">INDEX(Data!V$2:V$368,$A127)</f>
        <v>47</v>
      </c>
      <c r="AA127" s="4" cm="1">
        <f t="array" ref="AA127">INDEX(Data!W$2:W$368,$A127)</f>
        <v>15</v>
      </c>
      <c r="AB127" s="4" cm="1">
        <f t="array" ref="AB127">INDEX(Data!X$2:X$368,$A127)</f>
        <v>63</v>
      </c>
      <c r="AC127" s="4" cm="1">
        <f t="array" ref="AC127">INDEX(Data!Y$2:Y$368,$A127)</f>
        <v>71</v>
      </c>
      <c r="AD127" s="4" cm="1">
        <f t="array" ref="AD127">INDEX(Data!Z$2:Z$368,$A127)</f>
        <v>7</v>
      </c>
      <c r="AE127" s="4" cm="1">
        <f t="array" ref="AE127">INDEX(Data!AA$2:AA$368,$A127)</f>
        <v>0</v>
      </c>
      <c r="AF127" s="4" cm="1">
        <f t="array" ref="AF127">INDEX(Data!AB$2:AB$368,$A127)</f>
        <v>47</v>
      </c>
      <c r="AG127" s="4" cm="1">
        <f t="array" ref="AG127">INDEX(Data!AC$2:AC$368,$A127)</f>
        <v>0</v>
      </c>
      <c r="AH127" s="4" cm="1">
        <f t="array" ref="AH127">INDEX(Data!AD$2:AD$368,$A127)</f>
        <v>0</v>
      </c>
      <c r="AI127" s="4" cm="1">
        <f t="array" ref="AI127">INDEX(Data!AE$2:AE$368,$A127)</f>
        <v>15</v>
      </c>
      <c r="AJ127" s="4" cm="1">
        <f t="array" ref="AJ127">INDEX(Data!AF$2:AF$368,$A127)</f>
        <v>0</v>
      </c>
      <c r="AK127" s="4" cm="1">
        <f t="array" ref="AK127">INDEX(Data!AG$2:AG$368,$A127)</f>
        <v>23</v>
      </c>
      <c r="AL127" s="4" cm="1">
        <f t="array" ref="AL127">INDEX(Data!AH$2:AH$368,$A127)</f>
        <v>15</v>
      </c>
      <c r="AM127" s="4" cm="1">
        <f t="array" ref="AM127">INDEX(Data!AI$2:AI$368,$A127)</f>
        <v>55</v>
      </c>
      <c r="AN127" s="4" cm="1">
        <f t="array" ref="AN127">INDEX(Data!AJ$2:AJ$368,$A127)</f>
        <v>31</v>
      </c>
      <c r="AO127" s="4" cm="1">
        <f t="array" ref="AO127">INDEX(Data!AK$2:AK$368,$A127)</f>
        <v>39</v>
      </c>
      <c r="AP127" s="4" cm="1">
        <f t="array" ref="AP127">INDEX(Data!AL$2:AL$368,$A127)</f>
        <v>0</v>
      </c>
      <c r="AQ127" s="4" cm="1">
        <f t="array" ref="AQ127">INDEX(Data!AM$2:AM$368,$A127)</f>
        <v>0</v>
      </c>
      <c r="AR127" s="4" cm="1">
        <f t="array" ref="AR127">INDEX(Data!AN$2:AN$368,$A127)</f>
        <v>0</v>
      </c>
      <c r="AS127" s="4" cm="1">
        <f t="array" ref="AS127">INDEX(Data!AO$2:AO$368,$A127)</f>
        <v>15</v>
      </c>
      <c r="AT127" s="4" cm="1">
        <f t="array" ref="AT127">INDEX(Data!AP$2:AP$368,$A127)</f>
        <v>71</v>
      </c>
      <c r="AU127" s="4" cm="1">
        <f t="array" ref="AU127">INDEX(Data!AQ$2:AQ$368,$A127)</f>
        <v>15</v>
      </c>
      <c r="AV127" s="4" cm="1">
        <f t="array" ref="AV127">INDEX(Data!AR$2:AR$368,$A127)</f>
        <v>55</v>
      </c>
      <c r="AW127" s="4" cm="1">
        <f t="array" ref="AW127">INDEX(Data!AS$2:AS$368,$A127)</f>
        <v>23</v>
      </c>
      <c r="AX127" s="4" cm="1">
        <f t="array" ref="AX127">INDEX(Data!AT$2:AT$368,$A127)</f>
        <v>0</v>
      </c>
      <c r="AY127" s="4" cm="1">
        <f t="array" ref="AY127">INDEX(Data!AU$2:AU$368,$A127)</f>
        <v>7</v>
      </c>
      <c r="AZ127" s="4" cm="1">
        <f t="array" ref="AZ127">INDEX(Data!AV$2:AV$368,$A127)</f>
        <v>7</v>
      </c>
      <c r="BA127" s="4" cm="1">
        <f t="array" ref="BA127">INDEX(Data!AW$2:AW$368,$A127)</f>
        <v>31</v>
      </c>
      <c r="BB127" s="4" cm="1">
        <f t="array" ref="BB127">INDEX(Data!AX$2:AX$368,$A127)</f>
        <v>57</v>
      </c>
    </row>
    <row r="128" spans="1:54" x14ac:dyDescent="0.25">
      <c r="A128">
        <v>116</v>
      </c>
      <c r="B128" s="3">
        <v>45407</v>
      </c>
      <c r="C128" s="4">
        <v>2024</v>
      </c>
      <c r="D128" s="4" t="s">
        <v>7</v>
      </c>
      <c r="E128" s="4">
        <v>25</v>
      </c>
      <c r="F128" s="4" cm="1">
        <f t="array" ref="F128">INDEX(Data!B$2:B$368,$A128)</f>
        <v>886</v>
      </c>
      <c r="G128" s="4" cm="1">
        <f t="array" ref="G128">INDEX(Data!C$2:C$368,$A128)</f>
        <v>819</v>
      </c>
      <c r="H128" s="4" cm="1">
        <f t="array" ref="H128">INDEX(Data!D$2:D$368,$A128)</f>
        <v>256</v>
      </c>
      <c r="I128" s="4" cm="1">
        <f t="array" ref="I128">INDEX(Data!E$2:E$368,$A128)</f>
        <v>542</v>
      </c>
      <c r="J128" s="4" cm="1">
        <f t="array" ref="J128">INDEX(Data!F$2:F$368,$A128)</f>
        <v>88</v>
      </c>
      <c r="K128" s="4" cm="1">
        <f t="array" ref="K128">INDEX(Data!G$2:G$368,$A128)</f>
        <v>393</v>
      </c>
      <c r="L128" s="4" cm="1">
        <f t="array" ref="L128">INDEX(Data!H$2:H$368,$A128)</f>
        <v>345</v>
      </c>
      <c r="M128" s="4" cm="1">
        <f t="array" ref="M128">INDEX(Data!I$2:I$368,$A128)</f>
        <v>81</v>
      </c>
      <c r="N128" s="4" cm="1">
        <f t="array" ref="N128">INDEX(Data!J$2:J$368,$A128)</f>
        <v>285</v>
      </c>
      <c r="O128" s="4" cm="1">
        <f t="array" ref="O128">INDEX(Data!K$2:K$368,$A128)</f>
        <v>38</v>
      </c>
      <c r="P128" s="4" cm="1">
        <f t="array" ref="P128">INDEX(Data!L$2:L$368,$A128)</f>
        <v>65</v>
      </c>
      <c r="Q128" s="4" cm="1">
        <f t="array" ref="Q128">INDEX(Data!M$2:M$368,$A128)</f>
        <v>43</v>
      </c>
      <c r="R128" s="4" cm="1">
        <f t="array" ref="R128">INDEX(Data!N$2:N$368,$A128)</f>
        <v>27</v>
      </c>
      <c r="S128" s="4" cm="1">
        <f t="array" ref="S128">INDEX(Data!O$2:O$368,$A128)</f>
        <v>117</v>
      </c>
      <c r="T128" s="4" cm="1">
        <f t="array" ref="T128">INDEX(Data!P$2:P$368,$A128)</f>
        <v>40</v>
      </c>
      <c r="U128" s="4" cm="1">
        <f t="array" ref="U128">INDEX(Data!Q$2:Q$368,$A128)</f>
        <v>30</v>
      </c>
      <c r="V128" s="4" cm="1">
        <f t="array" ref="V128">INDEX(Data!R$2:R$368,$A128)</f>
        <v>16</v>
      </c>
      <c r="W128" s="4" cm="1">
        <f t="array" ref="W128">INDEX(Data!S$2:S$368,$A128)</f>
        <v>225</v>
      </c>
      <c r="X128" s="4" cm="1">
        <f t="array" ref="X128">INDEX(Data!T$2:T$368,$A128)</f>
        <v>98</v>
      </c>
      <c r="Y128" s="4" cm="1">
        <f t="array" ref="Y128">INDEX(Data!U$2:U$368,$A128)</f>
        <v>16</v>
      </c>
      <c r="Z128" s="4" cm="1">
        <f t="array" ref="Z128">INDEX(Data!V$2:V$368,$A128)</f>
        <v>32</v>
      </c>
      <c r="AA128" s="4" cm="1">
        <f t="array" ref="AA128">INDEX(Data!W$2:W$368,$A128)</f>
        <v>24</v>
      </c>
      <c r="AB128" s="4" cm="1">
        <f t="array" ref="AB128">INDEX(Data!X$2:X$368,$A128)</f>
        <v>49</v>
      </c>
      <c r="AC128" s="4" cm="1">
        <f t="array" ref="AC128">INDEX(Data!Y$2:Y$368,$A128)</f>
        <v>57</v>
      </c>
      <c r="AD128" s="4" cm="1">
        <f t="array" ref="AD128">INDEX(Data!Z$2:Z$368,$A128)</f>
        <v>16</v>
      </c>
      <c r="AE128" s="4" cm="1">
        <f t="array" ref="AE128">INDEX(Data!AA$2:AA$368,$A128)</f>
        <v>0</v>
      </c>
      <c r="AF128" s="4" cm="1">
        <f t="array" ref="AF128">INDEX(Data!AB$2:AB$368,$A128)</f>
        <v>32</v>
      </c>
      <c r="AG128" s="4" cm="1">
        <f t="array" ref="AG128">INDEX(Data!AC$2:AC$368,$A128)</f>
        <v>0</v>
      </c>
      <c r="AH128" s="4" cm="1">
        <f t="array" ref="AH128">INDEX(Data!AD$2:AD$368,$A128)</f>
        <v>0</v>
      </c>
      <c r="AI128" s="4" cm="1">
        <f t="array" ref="AI128">INDEX(Data!AE$2:AE$368,$A128)</f>
        <v>32</v>
      </c>
      <c r="AJ128" s="4" cm="1">
        <f t="array" ref="AJ128">INDEX(Data!AF$2:AF$368,$A128)</f>
        <v>16</v>
      </c>
      <c r="AK128" s="4" cm="1">
        <f t="array" ref="AK128">INDEX(Data!AG$2:AG$368,$A128)</f>
        <v>16</v>
      </c>
      <c r="AL128" s="4" cm="1">
        <f t="array" ref="AL128">INDEX(Data!AH$2:AH$368,$A128)</f>
        <v>8</v>
      </c>
      <c r="AM128" s="4" cm="1">
        <f t="array" ref="AM128">INDEX(Data!AI$2:AI$368,$A128)</f>
        <v>40</v>
      </c>
      <c r="AN128" s="4" cm="1">
        <f t="array" ref="AN128">INDEX(Data!AJ$2:AJ$368,$A128)</f>
        <v>24</v>
      </c>
      <c r="AO128" s="4" cm="1">
        <f t="array" ref="AO128">INDEX(Data!AK$2:AK$368,$A128)</f>
        <v>16</v>
      </c>
      <c r="AP128" s="4" cm="1">
        <f t="array" ref="AP128">INDEX(Data!AL$2:AL$368,$A128)</f>
        <v>8</v>
      </c>
      <c r="AQ128" s="4" cm="1">
        <f t="array" ref="AQ128">INDEX(Data!AM$2:AM$368,$A128)</f>
        <v>8</v>
      </c>
      <c r="AR128" s="4" cm="1">
        <f t="array" ref="AR128">INDEX(Data!AN$2:AN$368,$A128)</f>
        <v>24</v>
      </c>
      <c r="AS128" s="4" cm="1">
        <f t="array" ref="AS128">INDEX(Data!AO$2:AO$368,$A128)</f>
        <v>16</v>
      </c>
      <c r="AT128" s="4" cm="1">
        <f t="array" ref="AT128">INDEX(Data!AP$2:AP$368,$A128)</f>
        <v>65</v>
      </c>
      <c r="AU128" s="4" cm="1">
        <f t="array" ref="AU128">INDEX(Data!AQ$2:AQ$368,$A128)</f>
        <v>16</v>
      </c>
      <c r="AV128" s="4" cm="1">
        <f t="array" ref="AV128">INDEX(Data!AR$2:AR$368,$A128)</f>
        <v>49</v>
      </c>
      <c r="AW128" s="4" cm="1">
        <f t="array" ref="AW128">INDEX(Data!AS$2:AS$368,$A128)</f>
        <v>40</v>
      </c>
      <c r="AX128" s="4" cm="1">
        <f t="array" ref="AX128">INDEX(Data!AT$2:AT$368,$A128)</f>
        <v>8</v>
      </c>
      <c r="AY128" s="4" cm="1">
        <f t="array" ref="AY128">INDEX(Data!AU$2:AU$368,$A128)</f>
        <v>8</v>
      </c>
      <c r="AZ128" s="4" cm="1">
        <f t="array" ref="AZ128">INDEX(Data!AV$2:AV$368,$A128)</f>
        <v>0</v>
      </c>
      <c r="BA128" s="4" cm="1">
        <f t="array" ref="BA128">INDEX(Data!AW$2:AW$368,$A128)</f>
        <v>24</v>
      </c>
      <c r="BB128" s="4" cm="1">
        <f t="array" ref="BB128">INDEX(Data!AX$2:AX$368,$A128)</f>
        <v>77</v>
      </c>
    </row>
    <row r="129" spans="1:54" x14ac:dyDescent="0.25">
      <c r="A129">
        <v>117</v>
      </c>
      <c r="B129" s="3">
        <v>45408</v>
      </c>
      <c r="C129" s="4">
        <v>2024</v>
      </c>
      <c r="D129" s="4" t="s">
        <v>7</v>
      </c>
      <c r="E129" s="4">
        <v>26</v>
      </c>
      <c r="F129" s="4" cm="1">
        <f t="array" ref="F129">INDEX(Data!B$2:B$368,$A129)</f>
        <v>912</v>
      </c>
      <c r="G129" s="4" cm="1">
        <f t="array" ref="G129">INDEX(Data!C$2:C$368,$A129)</f>
        <v>838</v>
      </c>
      <c r="H129" s="4" cm="1">
        <f t="array" ref="H129">INDEX(Data!D$2:D$368,$A129)</f>
        <v>355</v>
      </c>
      <c r="I129" s="4" cm="1">
        <f t="array" ref="I129">INDEX(Data!E$2:E$368,$A129)</f>
        <v>512</v>
      </c>
      <c r="J129" s="4" cm="1">
        <f t="array" ref="J129">INDEX(Data!F$2:F$368,$A129)</f>
        <v>45</v>
      </c>
      <c r="K129" s="4" cm="1">
        <f t="array" ref="K129">INDEX(Data!G$2:G$368,$A129)</f>
        <v>326</v>
      </c>
      <c r="L129" s="4" cm="1">
        <f t="array" ref="L129">INDEX(Data!H$2:H$368,$A129)</f>
        <v>404</v>
      </c>
      <c r="M129" s="4" cm="1">
        <f t="array" ref="M129">INDEX(Data!I$2:I$368,$A129)</f>
        <v>108</v>
      </c>
      <c r="N129" s="4" cm="1">
        <f t="array" ref="N129">INDEX(Data!J$2:J$368,$A129)</f>
        <v>260</v>
      </c>
      <c r="O129" s="4" cm="1">
        <f t="array" ref="O129">INDEX(Data!K$2:K$368,$A129)</f>
        <v>96</v>
      </c>
      <c r="P129" s="4" cm="1">
        <f t="array" ref="P129">INDEX(Data!L$2:L$368,$A129)</f>
        <v>67</v>
      </c>
      <c r="Q129" s="4" cm="1">
        <f t="array" ref="Q129">INDEX(Data!M$2:M$368,$A129)</f>
        <v>50</v>
      </c>
      <c r="R129" s="4" cm="1">
        <f t="array" ref="R129">INDEX(Data!N$2:N$368,$A129)</f>
        <v>50</v>
      </c>
      <c r="S129" s="4" cm="1">
        <f t="array" ref="S129">INDEX(Data!O$2:O$368,$A129)</f>
        <v>166</v>
      </c>
      <c r="T129" s="4" cm="1">
        <f t="array" ref="T129">INDEX(Data!P$2:P$368,$A129)</f>
        <v>34</v>
      </c>
      <c r="U129" s="4" cm="1">
        <f t="array" ref="U129">INDEX(Data!Q$2:Q$368,$A129)</f>
        <v>51</v>
      </c>
      <c r="V129" s="4" cm="1">
        <f t="array" ref="V129">INDEX(Data!R$2:R$368,$A129)</f>
        <v>27</v>
      </c>
      <c r="W129" s="4" cm="1">
        <f t="array" ref="W129">INDEX(Data!S$2:S$368,$A129)</f>
        <v>111</v>
      </c>
      <c r="X129" s="4" cm="1">
        <f t="array" ref="X129">INDEX(Data!T$2:T$368,$A129)</f>
        <v>100</v>
      </c>
      <c r="Y129" s="4" cm="1">
        <f t="array" ref="Y129">INDEX(Data!U$2:U$368,$A129)</f>
        <v>25</v>
      </c>
      <c r="Z129" s="4" cm="1">
        <f t="array" ref="Z129">INDEX(Data!V$2:V$368,$A129)</f>
        <v>41</v>
      </c>
      <c r="AA129" s="4" cm="1">
        <f t="array" ref="AA129">INDEX(Data!W$2:W$368,$A129)</f>
        <v>0</v>
      </c>
      <c r="AB129" s="4" cm="1">
        <f t="array" ref="AB129">INDEX(Data!X$2:X$368,$A129)</f>
        <v>36</v>
      </c>
      <c r="AC129" s="4" cm="1">
        <f t="array" ref="AC129">INDEX(Data!Y$2:Y$368,$A129)</f>
        <v>67</v>
      </c>
      <c r="AD129" s="4" cm="1">
        <f t="array" ref="AD129">INDEX(Data!Z$2:Z$368,$A129)</f>
        <v>8</v>
      </c>
      <c r="AE129" s="4" cm="1">
        <f t="array" ref="AE129">INDEX(Data!AA$2:AA$368,$A129)</f>
        <v>25</v>
      </c>
      <c r="AF129" s="4" cm="1">
        <f t="array" ref="AF129">INDEX(Data!AB$2:AB$368,$A129)</f>
        <v>41</v>
      </c>
      <c r="AG129" s="4" cm="1">
        <f t="array" ref="AG129">INDEX(Data!AC$2:AC$368,$A129)</f>
        <v>8</v>
      </c>
      <c r="AH129" s="4" cm="1">
        <f t="array" ref="AH129">INDEX(Data!AD$2:AD$368,$A129)</f>
        <v>8</v>
      </c>
      <c r="AI129" s="4" cm="1">
        <f t="array" ref="AI129">INDEX(Data!AE$2:AE$368,$A129)</f>
        <v>16</v>
      </c>
      <c r="AJ129" s="4" cm="1">
        <f t="array" ref="AJ129">INDEX(Data!AF$2:AF$368,$A129)</f>
        <v>8</v>
      </c>
      <c r="AK129" s="4" cm="1">
        <f t="array" ref="AK129">INDEX(Data!AG$2:AG$368,$A129)</f>
        <v>25</v>
      </c>
      <c r="AL129" s="4" cm="1">
        <f t="array" ref="AL129">INDEX(Data!AH$2:AH$368,$A129)</f>
        <v>8</v>
      </c>
      <c r="AM129" s="4" cm="1">
        <f t="array" ref="AM129">INDEX(Data!AI$2:AI$368,$A129)</f>
        <v>50</v>
      </c>
      <c r="AN129" s="4" cm="1">
        <f t="array" ref="AN129">INDEX(Data!AJ$2:AJ$368,$A129)</f>
        <v>50</v>
      </c>
      <c r="AO129" s="4" cm="1">
        <f t="array" ref="AO129">INDEX(Data!AK$2:AK$368,$A129)</f>
        <v>8</v>
      </c>
      <c r="AP129" s="4" cm="1">
        <f t="array" ref="AP129">INDEX(Data!AL$2:AL$368,$A129)</f>
        <v>16</v>
      </c>
      <c r="AQ129" s="4" cm="1">
        <f t="array" ref="AQ129">INDEX(Data!AM$2:AM$368,$A129)</f>
        <v>8</v>
      </c>
      <c r="AR129" s="4" cm="1">
        <f t="array" ref="AR129">INDEX(Data!AN$2:AN$368,$A129)</f>
        <v>25</v>
      </c>
      <c r="AS129" s="4" cm="1">
        <f t="array" ref="AS129">INDEX(Data!AO$2:AO$368,$A129)</f>
        <v>33</v>
      </c>
      <c r="AT129" s="4" cm="1">
        <f t="array" ref="AT129">INDEX(Data!AP$2:AP$368,$A129)</f>
        <v>67</v>
      </c>
      <c r="AU129" s="4" cm="1">
        <f t="array" ref="AU129">INDEX(Data!AQ$2:AQ$368,$A129)</f>
        <v>25</v>
      </c>
      <c r="AV129" s="4" cm="1">
        <f t="array" ref="AV129">INDEX(Data!AR$2:AR$368,$A129)</f>
        <v>50</v>
      </c>
      <c r="AW129" s="4" cm="1">
        <f t="array" ref="AW129">INDEX(Data!AS$2:AS$368,$A129)</f>
        <v>25</v>
      </c>
      <c r="AX129" s="4" cm="1">
        <f t="array" ref="AX129">INDEX(Data!AT$2:AT$368,$A129)</f>
        <v>8</v>
      </c>
      <c r="AY129" s="4" cm="1">
        <f t="array" ref="AY129">INDEX(Data!AU$2:AU$368,$A129)</f>
        <v>16</v>
      </c>
      <c r="AZ129" s="4" cm="1">
        <f t="array" ref="AZ129">INDEX(Data!AV$2:AV$368,$A129)</f>
        <v>25</v>
      </c>
      <c r="BA129" s="4" cm="1">
        <f t="array" ref="BA129">INDEX(Data!AW$2:AW$368,$A129)</f>
        <v>16</v>
      </c>
      <c r="BB129" s="4" cm="1">
        <f t="array" ref="BB129">INDEX(Data!AX$2:AX$368,$A129)</f>
        <v>0</v>
      </c>
    </row>
    <row r="130" spans="1:54" x14ac:dyDescent="0.25">
      <c r="A130">
        <v>118</v>
      </c>
      <c r="B130" s="3">
        <v>45409</v>
      </c>
      <c r="C130" s="4">
        <v>2024</v>
      </c>
      <c r="D130" s="4" t="s">
        <v>7</v>
      </c>
      <c r="E130" s="4">
        <v>27</v>
      </c>
      <c r="F130" s="4" cm="1">
        <f t="array" ref="F130">INDEX(Data!B$2:B$368,$A130)</f>
        <v>936</v>
      </c>
      <c r="G130" s="4" cm="1">
        <f t="array" ref="G130">INDEX(Data!C$2:C$368,$A130)</f>
        <v>849</v>
      </c>
      <c r="H130" s="4" cm="1">
        <f t="array" ref="H130">INDEX(Data!D$2:D$368,$A130)</f>
        <v>486</v>
      </c>
      <c r="I130" s="4" cm="1">
        <f t="array" ref="I130">INDEX(Data!E$2:E$368,$A130)</f>
        <v>376</v>
      </c>
      <c r="J130" s="4" cm="1">
        <f t="array" ref="J130">INDEX(Data!F$2:F$368,$A130)</f>
        <v>74</v>
      </c>
      <c r="K130" s="4" cm="1">
        <f t="array" ref="K130">INDEX(Data!G$2:G$368,$A130)</f>
        <v>195</v>
      </c>
      <c r="L130" s="4" cm="1">
        <f t="array" ref="L130">INDEX(Data!H$2:H$368,$A130)</f>
        <v>527</v>
      </c>
      <c r="M130" s="4" cm="1">
        <f t="array" ref="M130">INDEX(Data!I$2:I$368,$A130)</f>
        <v>127</v>
      </c>
      <c r="N130" s="4" cm="1">
        <f t="array" ref="N130">INDEX(Data!J$2:J$368,$A130)</f>
        <v>301</v>
      </c>
      <c r="O130" s="4" cm="1">
        <f t="array" ref="O130">INDEX(Data!K$2:K$368,$A130)</f>
        <v>87</v>
      </c>
      <c r="P130" s="4" cm="1">
        <f t="array" ref="P130">INDEX(Data!L$2:L$368,$A130)</f>
        <v>69</v>
      </c>
      <c r="Q130" s="4" cm="1">
        <f t="array" ref="Q130">INDEX(Data!M$2:M$368,$A130)</f>
        <v>87</v>
      </c>
      <c r="R130" s="4" cm="1">
        <f t="array" ref="R130">INDEX(Data!N$2:N$368,$A130)</f>
        <v>46</v>
      </c>
      <c r="S130" s="4" cm="1">
        <f t="array" ref="S130">INDEX(Data!O$2:O$368,$A130)</f>
        <v>174</v>
      </c>
      <c r="T130" s="4" cm="1">
        <f t="array" ref="T130">INDEX(Data!P$2:P$368,$A130)</f>
        <v>92</v>
      </c>
      <c r="U130" s="4" cm="1">
        <f t="array" ref="U130">INDEX(Data!Q$2:Q$368,$A130)</f>
        <v>24</v>
      </c>
      <c r="V130" s="4" cm="1">
        <f t="array" ref="V130">INDEX(Data!R$2:R$368,$A130)</f>
        <v>46</v>
      </c>
      <c r="W130" s="4" cm="1">
        <f t="array" ref="W130">INDEX(Data!S$2:S$368,$A130)</f>
        <v>10</v>
      </c>
      <c r="X130" s="4" cm="1">
        <f t="array" ref="X130">INDEX(Data!T$2:T$368,$A130)</f>
        <v>76</v>
      </c>
      <c r="Y130" s="4" cm="1">
        <f t="array" ref="Y130">INDEX(Data!U$2:U$368,$A130)</f>
        <v>16</v>
      </c>
      <c r="Z130" s="4" cm="1">
        <f t="array" ref="Z130">INDEX(Data!V$2:V$368,$A130)</f>
        <v>25</v>
      </c>
      <c r="AA130" s="4" cm="1">
        <f t="array" ref="AA130">INDEX(Data!W$2:W$368,$A130)</f>
        <v>16</v>
      </c>
      <c r="AB130" s="4" cm="1">
        <f t="array" ref="AB130">INDEX(Data!X$2:X$368,$A130)</f>
        <v>93</v>
      </c>
      <c r="AC130" s="4" cm="1">
        <f t="array" ref="AC130">INDEX(Data!Y$2:Y$368,$A130)</f>
        <v>67</v>
      </c>
      <c r="AD130" s="4" cm="1">
        <f t="array" ref="AD130">INDEX(Data!Z$2:Z$368,$A130)</f>
        <v>8</v>
      </c>
      <c r="AE130" s="4" cm="1">
        <f t="array" ref="AE130">INDEX(Data!AA$2:AA$368,$A130)</f>
        <v>8</v>
      </c>
      <c r="AF130" s="4" cm="1">
        <f t="array" ref="AF130">INDEX(Data!AB$2:AB$368,$A130)</f>
        <v>42</v>
      </c>
      <c r="AG130" s="4" cm="1">
        <f t="array" ref="AG130">INDEX(Data!AC$2:AC$368,$A130)</f>
        <v>0</v>
      </c>
      <c r="AH130" s="4" cm="1">
        <f t="array" ref="AH130">INDEX(Data!AD$2:AD$368,$A130)</f>
        <v>8</v>
      </c>
      <c r="AI130" s="4" cm="1">
        <f t="array" ref="AI130">INDEX(Data!AE$2:AE$368,$A130)</f>
        <v>33</v>
      </c>
      <c r="AJ130" s="4" cm="1">
        <f t="array" ref="AJ130">INDEX(Data!AF$2:AF$368,$A130)</f>
        <v>25</v>
      </c>
      <c r="AK130" s="4" cm="1">
        <f t="array" ref="AK130">INDEX(Data!AG$2:AG$368,$A130)</f>
        <v>16</v>
      </c>
      <c r="AL130" s="4" cm="1">
        <f t="array" ref="AL130">INDEX(Data!AH$2:AH$368,$A130)</f>
        <v>16</v>
      </c>
      <c r="AM130" s="4" cm="1">
        <f t="array" ref="AM130">INDEX(Data!AI$2:AI$368,$A130)</f>
        <v>59</v>
      </c>
      <c r="AN130" s="4" cm="1">
        <f t="array" ref="AN130">INDEX(Data!AJ$2:AJ$368,$A130)</f>
        <v>59</v>
      </c>
      <c r="AO130" s="4" cm="1">
        <f t="array" ref="AO130">INDEX(Data!AK$2:AK$368,$A130)</f>
        <v>42</v>
      </c>
      <c r="AP130" s="4" cm="1">
        <f t="array" ref="AP130">INDEX(Data!AL$2:AL$368,$A130)</f>
        <v>8</v>
      </c>
      <c r="AQ130" s="4" cm="1">
        <f t="array" ref="AQ130">INDEX(Data!AM$2:AM$368,$A130)</f>
        <v>8</v>
      </c>
      <c r="AR130" s="4" cm="1">
        <f t="array" ref="AR130">INDEX(Data!AN$2:AN$368,$A130)</f>
        <v>8</v>
      </c>
      <c r="AS130" s="4" cm="1">
        <f t="array" ref="AS130">INDEX(Data!AO$2:AO$368,$A130)</f>
        <v>8</v>
      </c>
      <c r="AT130" s="4" cm="1">
        <f t="array" ref="AT130">INDEX(Data!AP$2:AP$368,$A130)</f>
        <v>59</v>
      </c>
      <c r="AU130" s="4" cm="1">
        <f t="array" ref="AU130">INDEX(Data!AQ$2:AQ$368,$A130)</f>
        <v>8</v>
      </c>
      <c r="AV130" s="4" cm="1">
        <f t="array" ref="AV130">INDEX(Data!AR$2:AR$368,$A130)</f>
        <v>67</v>
      </c>
      <c r="AW130" s="4" cm="1">
        <f t="array" ref="AW130">INDEX(Data!AS$2:AS$368,$A130)</f>
        <v>16</v>
      </c>
      <c r="AX130" s="4" cm="1">
        <f t="array" ref="AX130">INDEX(Data!AT$2:AT$368,$A130)</f>
        <v>8</v>
      </c>
      <c r="AY130" s="4" cm="1">
        <f t="array" ref="AY130">INDEX(Data!AU$2:AU$368,$A130)</f>
        <v>16</v>
      </c>
      <c r="AZ130" s="4" cm="1">
        <f t="array" ref="AZ130">INDEX(Data!AV$2:AV$368,$A130)</f>
        <v>8</v>
      </c>
      <c r="BA130" s="4" cm="1">
        <f t="array" ref="BA130">INDEX(Data!AW$2:AW$368,$A130)</f>
        <v>0</v>
      </c>
      <c r="BB130" s="4" cm="1">
        <f t="array" ref="BB130">INDEX(Data!AX$2:AX$368,$A130)</f>
        <v>26</v>
      </c>
    </row>
    <row r="131" spans="1:54" x14ac:dyDescent="0.25">
      <c r="A131">
        <v>119</v>
      </c>
      <c r="B131" s="3">
        <v>45410</v>
      </c>
      <c r="C131" s="4">
        <v>2024</v>
      </c>
      <c r="D131" s="4" t="s">
        <v>7</v>
      </c>
      <c r="E131" s="4">
        <v>28</v>
      </c>
      <c r="F131" s="4" cm="1">
        <f t="array" ref="F131">INDEX(Data!B$2:B$368,$A131)</f>
        <v>958</v>
      </c>
      <c r="G131" s="4" cm="1">
        <f t="array" ref="G131">INDEX(Data!C$2:C$368,$A131)</f>
        <v>855</v>
      </c>
      <c r="H131" s="4" cm="1">
        <f t="array" ref="H131">INDEX(Data!D$2:D$368,$A131)</f>
        <v>488</v>
      </c>
      <c r="I131" s="4" cm="1">
        <f t="array" ref="I131">INDEX(Data!E$2:E$368,$A131)</f>
        <v>365</v>
      </c>
      <c r="J131" s="4" cm="1">
        <f t="array" ref="J131">INDEX(Data!F$2:F$368,$A131)</f>
        <v>105</v>
      </c>
      <c r="K131" s="4" cm="1">
        <f t="array" ref="K131">INDEX(Data!G$2:G$368,$A131)</f>
        <v>333</v>
      </c>
      <c r="L131" s="4" cm="1">
        <f t="array" ref="L131">INDEX(Data!H$2:H$368,$A131)</f>
        <v>480</v>
      </c>
      <c r="M131" s="4" cm="1">
        <f t="array" ref="M131">INDEX(Data!I$2:I$368,$A131)</f>
        <v>42</v>
      </c>
      <c r="N131" s="4" cm="1">
        <f t="array" ref="N131">INDEX(Data!J$2:J$368,$A131)</f>
        <v>285</v>
      </c>
      <c r="O131" s="4" cm="1">
        <f t="array" ref="O131">INDEX(Data!K$2:K$368,$A131)</f>
        <v>83</v>
      </c>
      <c r="P131" s="4" cm="1">
        <f t="array" ref="P131">INDEX(Data!L$2:L$368,$A131)</f>
        <v>71</v>
      </c>
      <c r="Q131" s="4" cm="1">
        <f t="array" ref="Q131">INDEX(Data!M$2:M$368,$A131)</f>
        <v>29</v>
      </c>
      <c r="R131" s="4" cm="1">
        <f t="array" ref="R131">INDEX(Data!N$2:N$368,$A131)</f>
        <v>29</v>
      </c>
      <c r="S131" s="4" cm="1">
        <f t="array" ref="S131">INDEX(Data!O$2:O$368,$A131)</f>
        <v>200</v>
      </c>
      <c r="T131" s="4" cm="1">
        <f t="array" ref="T131">INDEX(Data!P$2:P$368,$A131)</f>
        <v>25</v>
      </c>
      <c r="U131" s="4" cm="1">
        <f t="array" ref="U131">INDEX(Data!Q$2:Q$368,$A131)</f>
        <v>54</v>
      </c>
      <c r="V131" s="4" cm="1">
        <f t="array" ref="V131">INDEX(Data!R$2:R$368,$A131)</f>
        <v>36</v>
      </c>
      <c r="W131" s="4" cm="1">
        <f t="array" ref="W131">INDEX(Data!S$2:S$368,$A131)</f>
        <v>146</v>
      </c>
      <c r="X131" s="4" cm="1">
        <f t="array" ref="X131">INDEX(Data!T$2:T$368,$A131)</f>
        <v>119</v>
      </c>
      <c r="Y131" s="4" cm="1">
        <f t="array" ref="Y131">INDEX(Data!U$2:U$368,$A131)</f>
        <v>8</v>
      </c>
      <c r="Z131" s="4" cm="1">
        <f t="array" ref="Z131">INDEX(Data!V$2:V$368,$A131)</f>
        <v>42</v>
      </c>
      <c r="AA131" s="4" cm="1">
        <f t="array" ref="AA131">INDEX(Data!W$2:W$368,$A131)</f>
        <v>25</v>
      </c>
      <c r="AB131" s="4" cm="1">
        <f t="array" ref="AB131">INDEX(Data!X$2:X$368,$A131)</f>
        <v>44</v>
      </c>
      <c r="AC131" s="4" cm="1">
        <f t="array" ref="AC131">INDEX(Data!Y$2:Y$368,$A131)</f>
        <v>68</v>
      </c>
      <c r="AD131" s="4" cm="1">
        <f t="array" ref="AD131">INDEX(Data!Z$2:Z$368,$A131)</f>
        <v>17</v>
      </c>
      <c r="AE131" s="4" cm="1">
        <f t="array" ref="AE131">INDEX(Data!AA$2:AA$368,$A131)</f>
        <v>0</v>
      </c>
      <c r="AF131" s="4" cm="1">
        <f t="array" ref="AF131">INDEX(Data!AB$2:AB$368,$A131)</f>
        <v>51</v>
      </c>
      <c r="AG131" s="4" cm="1">
        <f t="array" ref="AG131">INDEX(Data!AC$2:AC$368,$A131)</f>
        <v>0</v>
      </c>
      <c r="AH131" s="4" cm="1">
        <f t="array" ref="AH131">INDEX(Data!AD$2:AD$368,$A131)</f>
        <v>8</v>
      </c>
      <c r="AI131" s="4" cm="1">
        <f t="array" ref="AI131">INDEX(Data!AE$2:AE$368,$A131)</f>
        <v>42</v>
      </c>
      <c r="AJ131" s="4" cm="1">
        <f t="array" ref="AJ131">INDEX(Data!AF$2:AF$368,$A131)</f>
        <v>17</v>
      </c>
      <c r="AK131" s="4" cm="1">
        <f t="array" ref="AK131">INDEX(Data!AG$2:AG$368,$A131)</f>
        <v>8</v>
      </c>
      <c r="AL131" s="4" cm="1">
        <f t="array" ref="AL131">INDEX(Data!AH$2:AH$368,$A131)</f>
        <v>17</v>
      </c>
      <c r="AM131" s="4" cm="1">
        <f t="array" ref="AM131">INDEX(Data!AI$2:AI$368,$A131)</f>
        <v>42</v>
      </c>
      <c r="AN131" s="4" cm="1">
        <f t="array" ref="AN131">INDEX(Data!AJ$2:AJ$368,$A131)</f>
        <v>17</v>
      </c>
      <c r="AO131" s="4" cm="1">
        <f t="array" ref="AO131">INDEX(Data!AK$2:AK$368,$A131)</f>
        <v>34</v>
      </c>
      <c r="AP131" s="4" cm="1">
        <f t="array" ref="AP131">INDEX(Data!AL$2:AL$368,$A131)</f>
        <v>17</v>
      </c>
      <c r="AQ131" s="4" cm="1">
        <f t="array" ref="AQ131">INDEX(Data!AM$2:AM$368,$A131)</f>
        <v>0</v>
      </c>
      <c r="AR131" s="4" cm="1">
        <f t="array" ref="AR131">INDEX(Data!AN$2:AN$368,$A131)</f>
        <v>34</v>
      </c>
      <c r="AS131" s="4" cm="1">
        <f t="array" ref="AS131">INDEX(Data!AO$2:AO$368,$A131)</f>
        <v>34</v>
      </c>
      <c r="AT131" s="4" cm="1">
        <f t="array" ref="AT131">INDEX(Data!AP$2:AP$368,$A131)</f>
        <v>59</v>
      </c>
      <c r="AU131" s="4" cm="1">
        <f t="array" ref="AU131">INDEX(Data!AQ$2:AQ$368,$A131)</f>
        <v>17</v>
      </c>
      <c r="AV131" s="4" cm="1">
        <f t="array" ref="AV131">INDEX(Data!AR$2:AR$368,$A131)</f>
        <v>42</v>
      </c>
      <c r="AW131" s="4" cm="1">
        <f t="array" ref="AW131">INDEX(Data!AS$2:AS$368,$A131)</f>
        <v>34</v>
      </c>
      <c r="AX131" s="4" cm="1">
        <f t="array" ref="AX131">INDEX(Data!AT$2:AT$368,$A131)</f>
        <v>8</v>
      </c>
      <c r="AY131" s="4" cm="1">
        <f t="array" ref="AY131">INDEX(Data!AU$2:AU$368,$A131)</f>
        <v>17</v>
      </c>
      <c r="AZ131" s="4" cm="1">
        <f t="array" ref="AZ131">INDEX(Data!AV$2:AV$368,$A131)</f>
        <v>17</v>
      </c>
      <c r="BA131" s="4" cm="1">
        <f t="array" ref="BA131">INDEX(Data!AW$2:AW$368,$A131)</f>
        <v>17</v>
      </c>
      <c r="BB131" s="4" cm="1">
        <f t="array" ref="BB131">INDEX(Data!AX$2:AX$368,$A131)</f>
        <v>0</v>
      </c>
    </row>
    <row r="132" spans="1:54" x14ac:dyDescent="0.25">
      <c r="A132">
        <v>120</v>
      </c>
      <c r="B132" s="3">
        <v>45411</v>
      </c>
      <c r="C132" s="4">
        <v>2024</v>
      </c>
      <c r="D132" s="4" t="s">
        <v>7</v>
      </c>
      <c r="E132" s="4">
        <v>29</v>
      </c>
      <c r="F132" s="4" cm="1">
        <f t="array" ref="F132">INDEX(Data!B$2:B$368,$A132)</f>
        <v>977</v>
      </c>
      <c r="G132" s="4" cm="1">
        <f t="array" ref="G132">INDEX(Data!C$2:C$368,$A132)</f>
        <v>857</v>
      </c>
      <c r="H132" s="4" cm="1">
        <f t="array" ref="H132">INDEX(Data!D$2:D$368,$A132)</f>
        <v>322</v>
      </c>
      <c r="I132" s="4" cm="1">
        <f t="array" ref="I132">INDEX(Data!E$2:E$368,$A132)</f>
        <v>587</v>
      </c>
      <c r="J132" s="4" cm="1">
        <f t="array" ref="J132">INDEX(Data!F$2:F$368,$A132)</f>
        <v>68</v>
      </c>
      <c r="K132" s="4" cm="1">
        <f t="array" ref="K132">INDEX(Data!G$2:G$368,$A132)</f>
        <v>239</v>
      </c>
      <c r="L132" s="4" cm="1">
        <f t="array" ref="L132">INDEX(Data!H$2:H$368,$A132)</f>
        <v>516</v>
      </c>
      <c r="M132" s="4" cm="1">
        <f t="array" ref="M132">INDEX(Data!I$2:I$368,$A132)</f>
        <v>102</v>
      </c>
      <c r="N132" s="4" cm="1">
        <f t="array" ref="N132">INDEX(Data!J$2:J$368,$A132)</f>
        <v>308</v>
      </c>
      <c r="O132" s="4" cm="1">
        <f t="array" ref="O132">INDEX(Data!K$2:K$368,$A132)</f>
        <v>109</v>
      </c>
      <c r="P132" s="4" cm="1">
        <f t="array" ref="P132">INDEX(Data!L$2:L$368,$A132)</f>
        <v>78</v>
      </c>
      <c r="Q132" s="4" cm="1">
        <f t="array" ref="Q132">INDEX(Data!M$2:M$368,$A132)</f>
        <v>30</v>
      </c>
      <c r="R132" s="4" cm="1">
        <f t="array" ref="R132">INDEX(Data!N$2:N$368,$A132)</f>
        <v>48</v>
      </c>
      <c r="S132" s="4" cm="1">
        <f t="array" ref="S132">INDEX(Data!O$2:O$368,$A132)</f>
        <v>163</v>
      </c>
      <c r="T132" s="4" cm="1">
        <f t="array" ref="T132">INDEX(Data!P$2:P$368,$A132)</f>
        <v>33</v>
      </c>
      <c r="U132" s="4" cm="1">
        <f t="array" ref="U132">INDEX(Data!Q$2:Q$368,$A132)</f>
        <v>40</v>
      </c>
      <c r="V132" s="4" cm="1">
        <f t="array" ref="V132">INDEX(Data!R$2:R$368,$A132)</f>
        <v>40</v>
      </c>
      <c r="W132" s="4" cm="1">
        <f t="array" ref="W132">INDEX(Data!S$2:S$368,$A132)</f>
        <v>128</v>
      </c>
      <c r="X132" s="4" cm="1">
        <f t="array" ref="X132">INDEX(Data!T$2:T$368,$A132)</f>
        <v>59</v>
      </c>
      <c r="Y132" s="4" cm="1">
        <f t="array" ref="Y132">INDEX(Data!U$2:U$368,$A132)</f>
        <v>25</v>
      </c>
      <c r="Z132" s="4" cm="1">
        <f t="array" ref="Z132">INDEX(Data!V$2:V$368,$A132)</f>
        <v>59</v>
      </c>
      <c r="AA132" s="4" cm="1">
        <f t="array" ref="AA132">INDEX(Data!W$2:W$368,$A132)</f>
        <v>17</v>
      </c>
      <c r="AB132" s="4" cm="1">
        <f t="array" ref="AB132">INDEX(Data!X$2:X$368,$A132)</f>
        <v>102</v>
      </c>
      <c r="AC132" s="4" cm="1">
        <f t="array" ref="AC132">INDEX(Data!Y$2:Y$368,$A132)</f>
        <v>77</v>
      </c>
      <c r="AD132" s="4" cm="1">
        <f t="array" ref="AD132">INDEX(Data!Z$2:Z$368,$A132)</f>
        <v>0</v>
      </c>
      <c r="AE132" s="4" cm="1">
        <f t="array" ref="AE132">INDEX(Data!AA$2:AA$368,$A132)</f>
        <v>17</v>
      </c>
      <c r="AF132" s="4" cm="1">
        <f t="array" ref="AF132">INDEX(Data!AB$2:AB$368,$A132)</f>
        <v>34</v>
      </c>
      <c r="AG132" s="4" cm="1">
        <f t="array" ref="AG132">INDEX(Data!AC$2:AC$368,$A132)</f>
        <v>17</v>
      </c>
      <c r="AH132" s="4" cm="1">
        <f t="array" ref="AH132">INDEX(Data!AD$2:AD$368,$A132)</f>
        <v>0</v>
      </c>
      <c r="AI132" s="4" cm="1">
        <f t="array" ref="AI132">INDEX(Data!AE$2:AE$368,$A132)</f>
        <v>17</v>
      </c>
      <c r="AJ132" s="4" cm="1">
        <f t="array" ref="AJ132">INDEX(Data!AF$2:AF$368,$A132)</f>
        <v>0</v>
      </c>
      <c r="AK132" s="4" cm="1">
        <f t="array" ref="AK132">INDEX(Data!AG$2:AG$368,$A132)</f>
        <v>0</v>
      </c>
      <c r="AL132" s="4" cm="1">
        <f t="array" ref="AL132">INDEX(Data!AH$2:AH$368,$A132)</f>
        <v>17</v>
      </c>
      <c r="AM132" s="4" cm="1">
        <f t="array" ref="AM132">INDEX(Data!AI$2:AI$368,$A132)</f>
        <v>85</v>
      </c>
      <c r="AN132" s="4" cm="1">
        <f t="array" ref="AN132">INDEX(Data!AJ$2:AJ$368,$A132)</f>
        <v>25</v>
      </c>
      <c r="AO132" s="4" cm="1">
        <f t="array" ref="AO132">INDEX(Data!AK$2:AK$368,$A132)</f>
        <v>8</v>
      </c>
      <c r="AP132" s="4" cm="1">
        <f t="array" ref="AP132">INDEX(Data!AL$2:AL$368,$A132)</f>
        <v>8</v>
      </c>
      <c r="AQ132" s="4" cm="1">
        <f t="array" ref="AQ132">INDEX(Data!AM$2:AM$368,$A132)</f>
        <v>8</v>
      </c>
      <c r="AR132" s="4" cm="1">
        <f t="array" ref="AR132">INDEX(Data!AN$2:AN$368,$A132)</f>
        <v>8</v>
      </c>
      <c r="AS132" s="4" cm="1">
        <f t="array" ref="AS132">INDEX(Data!AO$2:AO$368,$A132)</f>
        <v>17</v>
      </c>
      <c r="AT132" s="4" cm="1">
        <f t="array" ref="AT132">INDEX(Data!AP$2:AP$368,$A132)</f>
        <v>68</v>
      </c>
      <c r="AU132" s="4" cm="1">
        <f t="array" ref="AU132">INDEX(Data!AQ$2:AQ$368,$A132)</f>
        <v>8</v>
      </c>
      <c r="AV132" s="4" cm="1">
        <f t="array" ref="AV132">INDEX(Data!AR$2:AR$368,$A132)</f>
        <v>77</v>
      </c>
      <c r="AW132" s="4" cm="1">
        <f t="array" ref="AW132">INDEX(Data!AS$2:AS$368,$A132)</f>
        <v>34</v>
      </c>
      <c r="AX132" s="4" cm="1">
        <f t="array" ref="AX132">INDEX(Data!AT$2:AT$368,$A132)</f>
        <v>0</v>
      </c>
      <c r="AY132" s="4" cm="1">
        <f t="array" ref="AY132">INDEX(Data!AU$2:AU$368,$A132)</f>
        <v>25</v>
      </c>
      <c r="AZ132" s="4" cm="1">
        <f t="array" ref="AZ132">INDEX(Data!AV$2:AV$368,$A132)</f>
        <v>0</v>
      </c>
      <c r="BA132" s="4" cm="1">
        <f t="array" ref="BA132">INDEX(Data!AW$2:AW$368,$A132)</f>
        <v>34</v>
      </c>
      <c r="BB132" s="4" cm="1">
        <f t="array" ref="BB132">INDEX(Data!AX$2:AX$368,$A132)</f>
        <v>11</v>
      </c>
    </row>
    <row r="133" spans="1:54" x14ac:dyDescent="0.25">
      <c r="A133">
        <v>121</v>
      </c>
      <c r="B133" s="3">
        <v>45412</v>
      </c>
      <c r="C133" s="4">
        <v>2024</v>
      </c>
      <c r="D133" s="4" t="s">
        <v>7</v>
      </c>
      <c r="E133" s="4">
        <v>30</v>
      </c>
      <c r="F133" s="4" cm="1">
        <f t="array" ref="F133">INDEX(Data!B$2:B$368,$A133)</f>
        <v>987</v>
      </c>
      <c r="G133" s="4" cm="1">
        <f t="array" ref="G133">INDEX(Data!C$2:C$368,$A133)</f>
        <v>855</v>
      </c>
      <c r="H133" s="4" cm="1">
        <f t="array" ref="H133">INDEX(Data!D$2:D$368,$A133)</f>
        <v>523</v>
      </c>
      <c r="I133" s="4" cm="1">
        <f t="array" ref="I133">INDEX(Data!E$2:E$368,$A133)</f>
        <v>405</v>
      </c>
      <c r="J133" s="4" cm="1">
        <f t="array" ref="J133">INDEX(Data!F$2:F$368,$A133)</f>
        <v>59</v>
      </c>
      <c r="K133" s="4" cm="1">
        <f t="array" ref="K133">INDEX(Data!G$2:G$368,$A133)</f>
        <v>179</v>
      </c>
      <c r="L133" s="4" cm="1">
        <f t="array" ref="L133">INDEX(Data!H$2:H$368,$A133)</f>
        <v>540</v>
      </c>
      <c r="M133" s="4" cm="1">
        <f t="array" ref="M133">INDEX(Data!I$2:I$368,$A133)</f>
        <v>136</v>
      </c>
      <c r="N133" s="4" cm="1">
        <f t="array" ref="N133">INDEX(Data!J$2:J$368,$A133)</f>
        <v>275</v>
      </c>
      <c r="O133" s="4" cm="1">
        <f t="array" ref="O133">INDEX(Data!K$2:K$368,$A133)</f>
        <v>189</v>
      </c>
      <c r="P133" s="4" cm="1">
        <f t="array" ref="P133">INDEX(Data!L$2:L$368,$A133)</f>
        <v>91</v>
      </c>
      <c r="Q133" s="4" cm="1">
        <f t="array" ref="Q133">INDEX(Data!M$2:M$368,$A133)</f>
        <v>67</v>
      </c>
      <c r="R133" s="4" cm="1">
        <f t="array" ref="R133">INDEX(Data!N$2:N$368,$A133)</f>
        <v>48</v>
      </c>
      <c r="S133" s="4" cm="1">
        <f t="array" ref="S133">INDEX(Data!O$2:O$368,$A133)</f>
        <v>127</v>
      </c>
      <c r="T133" s="4" cm="1">
        <f t="array" ref="T133">INDEX(Data!P$2:P$368,$A133)</f>
        <v>71</v>
      </c>
      <c r="U133" s="4" cm="1">
        <f t="array" ref="U133">INDEX(Data!Q$2:Q$368,$A133)</f>
        <v>30</v>
      </c>
      <c r="V133" s="4" cm="1">
        <f t="array" ref="V133">INDEX(Data!R$2:R$368,$A133)</f>
        <v>56</v>
      </c>
      <c r="W133" s="4" cm="1">
        <f t="array" ref="W133">INDEX(Data!S$2:S$368,$A133)</f>
        <v>33</v>
      </c>
      <c r="X133" s="4" cm="1">
        <f t="array" ref="X133">INDEX(Data!T$2:T$368,$A133)</f>
        <v>34</v>
      </c>
      <c r="Y133" s="4" cm="1">
        <f t="array" ref="Y133">INDEX(Data!U$2:U$368,$A133)</f>
        <v>0</v>
      </c>
      <c r="Z133" s="4" cm="1">
        <f t="array" ref="Z133">INDEX(Data!V$2:V$368,$A133)</f>
        <v>59</v>
      </c>
      <c r="AA133" s="4" cm="1">
        <f t="array" ref="AA133">INDEX(Data!W$2:W$368,$A133)</f>
        <v>0</v>
      </c>
      <c r="AB133" s="4" cm="1">
        <f t="array" ref="AB133">INDEX(Data!X$2:X$368,$A133)</f>
        <v>68</v>
      </c>
      <c r="AC133" s="4" cm="1">
        <f t="array" ref="AC133">INDEX(Data!Y$2:Y$368,$A133)</f>
        <v>51</v>
      </c>
      <c r="AD133" s="4" cm="1">
        <f t="array" ref="AD133">INDEX(Data!Z$2:Z$368,$A133)</f>
        <v>0</v>
      </c>
      <c r="AE133" s="4" cm="1">
        <f t="array" ref="AE133">INDEX(Data!AA$2:AA$368,$A133)</f>
        <v>25</v>
      </c>
      <c r="AF133" s="4" cm="1">
        <f t="array" ref="AF133">INDEX(Data!AB$2:AB$368,$A133)</f>
        <v>42</v>
      </c>
      <c r="AG133" s="4" cm="1">
        <f t="array" ref="AG133">INDEX(Data!AC$2:AC$368,$A133)</f>
        <v>17</v>
      </c>
      <c r="AH133" s="4" cm="1">
        <f t="array" ref="AH133">INDEX(Data!AD$2:AD$368,$A133)</f>
        <v>0</v>
      </c>
      <c r="AI133" s="4" cm="1">
        <f t="array" ref="AI133">INDEX(Data!AE$2:AE$368,$A133)</f>
        <v>42</v>
      </c>
      <c r="AJ133" s="4" cm="1">
        <f t="array" ref="AJ133">INDEX(Data!AF$2:AF$368,$A133)</f>
        <v>8</v>
      </c>
      <c r="AK133" s="4" cm="1">
        <f t="array" ref="AK133">INDEX(Data!AG$2:AG$368,$A133)</f>
        <v>0</v>
      </c>
      <c r="AL133" s="4" cm="1">
        <f t="array" ref="AL133">INDEX(Data!AH$2:AH$368,$A133)</f>
        <v>17</v>
      </c>
      <c r="AM133" s="4" cm="1">
        <f t="array" ref="AM133">INDEX(Data!AI$2:AI$368,$A133)</f>
        <v>76</v>
      </c>
      <c r="AN133" s="4" cm="1">
        <f t="array" ref="AN133">INDEX(Data!AJ$2:AJ$368,$A133)</f>
        <v>25</v>
      </c>
      <c r="AO133" s="4" cm="1">
        <f t="array" ref="AO133">INDEX(Data!AK$2:AK$368,$A133)</f>
        <v>34</v>
      </c>
      <c r="AP133" s="4" cm="1">
        <f t="array" ref="AP133">INDEX(Data!AL$2:AL$368,$A133)</f>
        <v>17</v>
      </c>
      <c r="AQ133" s="4" cm="1">
        <f t="array" ref="AQ133">INDEX(Data!AM$2:AM$368,$A133)</f>
        <v>8</v>
      </c>
      <c r="AR133" s="4" cm="1">
        <f t="array" ref="AR133">INDEX(Data!AN$2:AN$368,$A133)</f>
        <v>17</v>
      </c>
      <c r="AS133" s="4" cm="1">
        <f t="array" ref="AS133">INDEX(Data!AO$2:AO$368,$A133)</f>
        <v>17</v>
      </c>
      <c r="AT133" s="4" cm="1">
        <f t="array" ref="AT133">INDEX(Data!AP$2:AP$368,$A133)</f>
        <v>59</v>
      </c>
      <c r="AU133" s="4" cm="1">
        <f t="array" ref="AU133">INDEX(Data!AQ$2:AQ$368,$A133)</f>
        <v>8</v>
      </c>
      <c r="AV133" s="4" cm="1">
        <f t="array" ref="AV133">INDEX(Data!AR$2:AR$368,$A133)</f>
        <v>76</v>
      </c>
      <c r="AW133" s="4" cm="1">
        <f t="array" ref="AW133">INDEX(Data!AS$2:AS$368,$A133)</f>
        <v>8</v>
      </c>
      <c r="AX133" s="4" cm="1">
        <f t="array" ref="AX133">INDEX(Data!AT$2:AT$368,$A133)</f>
        <v>0</v>
      </c>
      <c r="AY133" s="4" cm="1">
        <f t="array" ref="AY133">INDEX(Data!AU$2:AU$368,$A133)</f>
        <v>34</v>
      </c>
      <c r="AZ133" s="4" cm="1">
        <f t="array" ref="AZ133">INDEX(Data!AV$2:AV$368,$A133)</f>
        <v>8</v>
      </c>
      <c r="BA133" s="4" cm="1">
        <f t="array" ref="BA133">INDEX(Data!AW$2:AW$368,$A133)</f>
        <v>17</v>
      </c>
      <c r="BB133" s="4" cm="1">
        <f t="array" ref="BB133">INDEX(Data!AX$2:AX$368,$A133)</f>
        <v>88</v>
      </c>
    </row>
    <row r="134" spans="1:54" x14ac:dyDescent="0.25">
      <c r="A134">
        <v>367</v>
      </c>
      <c r="B134" s="3"/>
      <c r="C134" s="4">
        <v>2024</v>
      </c>
      <c r="D134" s="4" t="s">
        <v>8</v>
      </c>
      <c r="E134" s="4">
        <v>0.01</v>
      </c>
      <c r="F134" s="4" cm="1">
        <f t="array" ref="F134">INDEX(Data!B$2:B$368,$A134)</f>
        <v>0</v>
      </c>
      <c r="G134" s="4" cm="1">
        <f t="array" ref="G134">INDEX(Data!C$2:C$368,$A134)</f>
        <v>0</v>
      </c>
      <c r="H134" s="4" cm="1">
        <f t="array" ref="H134">INDEX(Data!D$2:D$368,$A134)</f>
        <v>0</v>
      </c>
      <c r="I134" s="4" cm="1">
        <f t="array" ref="I134">INDEX(Data!E$2:E$368,$A134)</f>
        <v>0</v>
      </c>
      <c r="J134" s="4" cm="1">
        <f t="array" ref="J134">INDEX(Data!F$2:F$368,$A134)</f>
        <v>0</v>
      </c>
      <c r="K134" s="4" cm="1">
        <f t="array" ref="K134">INDEX(Data!G$2:G$368,$A134)</f>
        <v>0</v>
      </c>
      <c r="L134" s="4" cm="1">
        <f t="array" ref="L134">INDEX(Data!H$2:H$368,$A134)</f>
        <v>0</v>
      </c>
      <c r="M134" s="4" cm="1">
        <f t="array" ref="M134">INDEX(Data!I$2:I$368,$A134)</f>
        <v>0</v>
      </c>
      <c r="N134" s="4" cm="1">
        <f t="array" ref="N134">INDEX(Data!J$2:J$368,$A134)</f>
        <v>0</v>
      </c>
      <c r="O134" s="4" cm="1">
        <f t="array" ref="O134">INDEX(Data!K$2:K$368,$A134)</f>
        <v>0</v>
      </c>
      <c r="P134" s="4" cm="1">
        <f t="array" ref="P134">INDEX(Data!L$2:L$368,$A134)</f>
        <v>0</v>
      </c>
      <c r="Q134" s="4" cm="1">
        <f t="array" ref="Q134">INDEX(Data!M$2:M$368,$A134)</f>
        <v>0</v>
      </c>
      <c r="R134" s="4" cm="1">
        <f t="array" ref="R134">INDEX(Data!N$2:N$368,$A134)</f>
        <v>0</v>
      </c>
      <c r="S134" s="4" cm="1">
        <f t="array" ref="S134">INDEX(Data!O$2:O$368,$A134)</f>
        <v>0</v>
      </c>
      <c r="T134" s="4" cm="1">
        <f t="array" ref="T134">INDEX(Data!P$2:P$368,$A134)</f>
        <v>0</v>
      </c>
      <c r="U134" s="4" cm="1">
        <f t="array" ref="U134">INDEX(Data!Q$2:Q$368,$A134)</f>
        <v>0</v>
      </c>
      <c r="V134" s="4" cm="1">
        <f t="array" ref="V134">INDEX(Data!R$2:R$368,$A134)</f>
        <v>0</v>
      </c>
      <c r="W134" s="4" cm="1">
        <f t="array" ref="W134">INDEX(Data!S$2:S$368,$A134)</f>
        <v>0</v>
      </c>
      <c r="X134" s="4" cm="1">
        <f t="array" ref="X134">INDEX(Data!T$2:T$368,$A134)</f>
        <v>0</v>
      </c>
      <c r="Y134" s="4" cm="1">
        <f t="array" ref="Y134">INDEX(Data!U$2:U$368,$A134)</f>
        <v>0</v>
      </c>
      <c r="Z134" s="4" cm="1">
        <f t="array" ref="Z134">INDEX(Data!V$2:V$368,$A134)</f>
        <v>0</v>
      </c>
      <c r="AA134" s="4" cm="1">
        <f t="array" ref="AA134">INDEX(Data!W$2:W$368,$A134)</f>
        <v>0</v>
      </c>
      <c r="AB134" s="4" cm="1">
        <f t="array" ref="AB134">INDEX(Data!X$2:X$368,$A134)</f>
        <v>0</v>
      </c>
      <c r="AC134" s="4" cm="1">
        <f t="array" ref="AC134">INDEX(Data!Y$2:Y$368,$A134)</f>
        <v>0</v>
      </c>
      <c r="AD134" s="4" cm="1">
        <f t="array" ref="AD134">INDEX(Data!Z$2:Z$368,$A134)</f>
        <v>0</v>
      </c>
      <c r="AE134" s="4" cm="1">
        <f t="array" ref="AE134">INDEX(Data!AA$2:AA$368,$A134)</f>
        <v>0</v>
      </c>
      <c r="AF134" s="4" cm="1">
        <f t="array" ref="AF134">INDEX(Data!AB$2:AB$368,$A134)</f>
        <v>0</v>
      </c>
      <c r="AG134" s="4" cm="1">
        <f t="array" ref="AG134">INDEX(Data!AC$2:AC$368,$A134)</f>
        <v>0</v>
      </c>
      <c r="AH134" s="4" cm="1">
        <f t="array" ref="AH134">INDEX(Data!AD$2:AD$368,$A134)</f>
        <v>0</v>
      </c>
      <c r="AI134" s="4" cm="1">
        <f t="array" ref="AI134">INDEX(Data!AE$2:AE$368,$A134)</f>
        <v>0</v>
      </c>
      <c r="AJ134" s="4" cm="1">
        <f t="array" ref="AJ134">INDEX(Data!AF$2:AF$368,$A134)</f>
        <v>0</v>
      </c>
      <c r="AK134" s="4" cm="1">
        <f t="array" ref="AK134">INDEX(Data!AG$2:AG$368,$A134)</f>
        <v>0</v>
      </c>
      <c r="AL134" s="4" cm="1">
        <f t="array" ref="AL134">INDEX(Data!AH$2:AH$368,$A134)</f>
        <v>0</v>
      </c>
      <c r="AM134" s="4" cm="1">
        <f t="array" ref="AM134">INDEX(Data!AI$2:AI$368,$A134)</f>
        <v>0</v>
      </c>
      <c r="AN134" s="4" cm="1">
        <f t="array" ref="AN134">INDEX(Data!AJ$2:AJ$368,$A134)</f>
        <v>0</v>
      </c>
      <c r="AO134" s="4" cm="1">
        <f t="array" ref="AO134">INDEX(Data!AK$2:AK$368,$A134)</f>
        <v>0</v>
      </c>
      <c r="AP134" s="4" cm="1">
        <f t="array" ref="AP134">INDEX(Data!AL$2:AL$368,$A134)</f>
        <v>0</v>
      </c>
      <c r="AQ134" s="4" cm="1">
        <f t="array" ref="AQ134">INDEX(Data!AM$2:AM$368,$A134)</f>
        <v>0</v>
      </c>
      <c r="AR134" s="4" cm="1">
        <f t="array" ref="AR134">INDEX(Data!AN$2:AN$368,$A134)</f>
        <v>0</v>
      </c>
      <c r="AS134" s="4" cm="1">
        <f t="array" ref="AS134">INDEX(Data!AO$2:AO$368,$A134)</f>
        <v>0</v>
      </c>
      <c r="AT134" s="4" cm="1">
        <f t="array" ref="AT134">INDEX(Data!AP$2:AP$368,$A134)</f>
        <v>0</v>
      </c>
      <c r="AU134" s="4" cm="1">
        <f t="array" ref="AU134">INDEX(Data!AQ$2:AQ$368,$A134)</f>
        <v>0</v>
      </c>
      <c r="AV134" s="4" cm="1">
        <f t="array" ref="AV134">INDEX(Data!AR$2:AR$368,$A134)</f>
        <v>0</v>
      </c>
      <c r="AW134" s="4" cm="1">
        <f t="array" ref="AW134">INDEX(Data!AS$2:AS$368,$A134)</f>
        <v>0</v>
      </c>
      <c r="AX134" s="4" cm="1">
        <f t="array" ref="AX134">INDEX(Data!AT$2:AT$368,$A134)</f>
        <v>0</v>
      </c>
      <c r="AY134" s="4" cm="1">
        <f t="array" ref="AY134">INDEX(Data!AU$2:AU$368,$A134)</f>
        <v>0</v>
      </c>
      <c r="AZ134" s="4" cm="1">
        <f t="array" ref="AZ134">INDEX(Data!AV$2:AV$368,$A134)</f>
        <v>0</v>
      </c>
      <c r="BA134" s="4" cm="1">
        <f t="array" ref="BA134">INDEX(Data!AW$2:AW$368,$A134)</f>
        <v>0</v>
      </c>
      <c r="BB134" s="4" cm="1">
        <f t="array" ref="BB134">INDEX(Data!AX$2:AX$368,$A134)</f>
        <v>0</v>
      </c>
    </row>
    <row r="135" spans="1:54" x14ac:dyDescent="0.25">
      <c r="A135">
        <v>367</v>
      </c>
      <c r="B135" s="3"/>
      <c r="C135" s="4">
        <v>2024</v>
      </c>
      <c r="D135" s="4" t="s">
        <v>8</v>
      </c>
      <c r="E135" s="4">
        <v>0.02</v>
      </c>
      <c r="F135" s="4" cm="1">
        <f t="array" ref="F135">INDEX(Data!B$2:B$368,$A135)</f>
        <v>0</v>
      </c>
      <c r="G135" s="4" cm="1">
        <f t="array" ref="G135">INDEX(Data!C$2:C$368,$A135)</f>
        <v>0</v>
      </c>
      <c r="H135" s="4" cm="1">
        <f t="array" ref="H135">INDEX(Data!D$2:D$368,$A135)</f>
        <v>0</v>
      </c>
      <c r="I135" s="4" cm="1">
        <f t="array" ref="I135">INDEX(Data!E$2:E$368,$A135)</f>
        <v>0</v>
      </c>
      <c r="J135" s="4" cm="1">
        <f t="array" ref="J135">INDEX(Data!F$2:F$368,$A135)</f>
        <v>0</v>
      </c>
      <c r="K135" s="4" cm="1">
        <f t="array" ref="K135">INDEX(Data!G$2:G$368,$A135)</f>
        <v>0</v>
      </c>
      <c r="L135" s="4" cm="1">
        <f t="array" ref="L135">INDEX(Data!H$2:H$368,$A135)</f>
        <v>0</v>
      </c>
      <c r="M135" s="4" cm="1">
        <f t="array" ref="M135">INDEX(Data!I$2:I$368,$A135)</f>
        <v>0</v>
      </c>
      <c r="N135" s="4" cm="1">
        <f t="array" ref="N135">INDEX(Data!J$2:J$368,$A135)</f>
        <v>0</v>
      </c>
      <c r="O135" s="4" cm="1">
        <f t="array" ref="O135">INDEX(Data!K$2:K$368,$A135)</f>
        <v>0</v>
      </c>
      <c r="P135" s="4" cm="1">
        <f t="array" ref="P135">INDEX(Data!L$2:L$368,$A135)</f>
        <v>0</v>
      </c>
      <c r="Q135" s="4" cm="1">
        <f t="array" ref="Q135">INDEX(Data!M$2:M$368,$A135)</f>
        <v>0</v>
      </c>
      <c r="R135" s="4" cm="1">
        <f t="array" ref="R135">INDEX(Data!N$2:N$368,$A135)</f>
        <v>0</v>
      </c>
      <c r="S135" s="4" cm="1">
        <f t="array" ref="S135">INDEX(Data!O$2:O$368,$A135)</f>
        <v>0</v>
      </c>
      <c r="T135" s="4" cm="1">
        <f t="array" ref="T135">INDEX(Data!P$2:P$368,$A135)</f>
        <v>0</v>
      </c>
      <c r="U135" s="4" cm="1">
        <f t="array" ref="U135">INDEX(Data!Q$2:Q$368,$A135)</f>
        <v>0</v>
      </c>
      <c r="V135" s="4" cm="1">
        <f t="array" ref="V135">INDEX(Data!R$2:R$368,$A135)</f>
        <v>0</v>
      </c>
      <c r="W135" s="4" cm="1">
        <f t="array" ref="W135">INDEX(Data!S$2:S$368,$A135)</f>
        <v>0</v>
      </c>
      <c r="X135" s="4" cm="1">
        <f t="array" ref="X135">INDEX(Data!T$2:T$368,$A135)</f>
        <v>0</v>
      </c>
      <c r="Y135" s="4" cm="1">
        <f t="array" ref="Y135">INDEX(Data!U$2:U$368,$A135)</f>
        <v>0</v>
      </c>
      <c r="Z135" s="4" cm="1">
        <f t="array" ref="Z135">INDEX(Data!V$2:V$368,$A135)</f>
        <v>0</v>
      </c>
      <c r="AA135" s="4" cm="1">
        <f t="array" ref="AA135">INDEX(Data!W$2:W$368,$A135)</f>
        <v>0</v>
      </c>
      <c r="AB135" s="4" cm="1">
        <f t="array" ref="AB135">INDEX(Data!X$2:X$368,$A135)</f>
        <v>0</v>
      </c>
      <c r="AC135" s="4" cm="1">
        <f t="array" ref="AC135">INDEX(Data!Y$2:Y$368,$A135)</f>
        <v>0</v>
      </c>
      <c r="AD135" s="4" cm="1">
        <f t="array" ref="AD135">INDEX(Data!Z$2:Z$368,$A135)</f>
        <v>0</v>
      </c>
      <c r="AE135" s="4" cm="1">
        <f t="array" ref="AE135">INDEX(Data!AA$2:AA$368,$A135)</f>
        <v>0</v>
      </c>
      <c r="AF135" s="4" cm="1">
        <f t="array" ref="AF135">INDEX(Data!AB$2:AB$368,$A135)</f>
        <v>0</v>
      </c>
      <c r="AG135" s="4" cm="1">
        <f t="array" ref="AG135">INDEX(Data!AC$2:AC$368,$A135)</f>
        <v>0</v>
      </c>
      <c r="AH135" s="4" cm="1">
        <f t="array" ref="AH135">INDEX(Data!AD$2:AD$368,$A135)</f>
        <v>0</v>
      </c>
      <c r="AI135" s="4" cm="1">
        <f t="array" ref="AI135">INDEX(Data!AE$2:AE$368,$A135)</f>
        <v>0</v>
      </c>
      <c r="AJ135" s="4" cm="1">
        <f t="array" ref="AJ135">INDEX(Data!AF$2:AF$368,$A135)</f>
        <v>0</v>
      </c>
      <c r="AK135" s="4" cm="1">
        <f t="array" ref="AK135">INDEX(Data!AG$2:AG$368,$A135)</f>
        <v>0</v>
      </c>
      <c r="AL135" s="4" cm="1">
        <f t="array" ref="AL135">INDEX(Data!AH$2:AH$368,$A135)</f>
        <v>0</v>
      </c>
      <c r="AM135" s="4" cm="1">
        <f t="array" ref="AM135">INDEX(Data!AI$2:AI$368,$A135)</f>
        <v>0</v>
      </c>
      <c r="AN135" s="4" cm="1">
        <f t="array" ref="AN135">INDEX(Data!AJ$2:AJ$368,$A135)</f>
        <v>0</v>
      </c>
      <c r="AO135" s="4" cm="1">
        <f t="array" ref="AO135">INDEX(Data!AK$2:AK$368,$A135)</f>
        <v>0</v>
      </c>
      <c r="AP135" s="4" cm="1">
        <f t="array" ref="AP135">INDEX(Data!AL$2:AL$368,$A135)</f>
        <v>0</v>
      </c>
      <c r="AQ135" s="4" cm="1">
        <f t="array" ref="AQ135">INDEX(Data!AM$2:AM$368,$A135)</f>
        <v>0</v>
      </c>
      <c r="AR135" s="4" cm="1">
        <f t="array" ref="AR135">INDEX(Data!AN$2:AN$368,$A135)</f>
        <v>0</v>
      </c>
      <c r="AS135" s="4" cm="1">
        <f t="array" ref="AS135">INDEX(Data!AO$2:AO$368,$A135)</f>
        <v>0</v>
      </c>
      <c r="AT135" s="4" cm="1">
        <f t="array" ref="AT135">INDEX(Data!AP$2:AP$368,$A135)</f>
        <v>0</v>
      </c>
      <c r="AU135" s="4" cm="1">
        <f t="array" ref="AU135">INDEX(Data!AQ$2:AQ$368,$A135)</f>
        <v>0</v>
      </c>
      <c r="AV135" s="4" cm="1">
        <f t="array" ref="AV135">INDEX(Data!AR$2:AR$368,$A135)</f>
        <v>0</v>
      </c>
      <c r="AW135" s="4" cm="1">
        <f t="array" ref="AW135">INDEX(Data!AS$2:AS$368,$A135)</f>
        <v>0</v>
      </c>
      <c r="AX135" s="4" cm="1">
        <f t="array" ref="AX135">INDEX(Data!AT$2:AT$368,$A135)</f>
        <v>0</v>
      </c>
      <c r="AY135" s="4" cm="1">
        <f t="array" ref="AY135">INDEX(Data!AU$2:AU$368,$A135)</f>
        <v>0</v>
      </c>
      <c r="AZ135" s="4" cm="1">
        <f t="array" ref="AZ135">INDEX(Data!AV$2:AV$368,$A135)</f>
        <v>0</v>
      </c>
      <c r="BA135" s="4" cm="1">
        <f t="array" ref="BA135">INDEX(Data!AW$2:AW$368,$A135)</f>
        <v>0</v>
      </c>
      <c r="BB135" s="4" cm="1">
        <f t="array" ref="BB135">INDEX(Data!AX$2:AX$368,$A135)</f>
        <v>0</v>
      </c>
    </row>
    <row r="136" spans="1:54" x14ac:dyDescent="0.25">
      <c r="A136">
        <v>367</v>
      </c>
      <c r="C136" s="4">
        <v>2024</v>
      </c>
      <c r="D136" s="4" t="s">
        <v>8</v>
      </c>
      <c r="E136" s="4">
        <v>0.03</v>
      </c>
      <c r="F136" s="4" cm="1">
        <f t="array" ref="F136">INDEX(Data!B$2:B$368,$A136)</f>
        <v>0</v>
      </c>
      <c r="G136" s="4" cm="1">
        <f t="array" ref="G136">INDEX(Data!C$2:C$368,$A136)</f>
        <v>0</v>
      </c>
      <c r="H136" s="4" cm="1">
        <f t="array" ref="H136">INDEX(Data!D$2:D$368,$A136)</f>
        <v>0</v>
      </c>
      <c r="I136" s="4" cm="1">
        <f t="array" ref="I136">INDEX(Data!E$2:E$368,$A136)</f>
        <v>0</v>
      </c>
      <c r="J136" s="4" cm="1">
        <f t="array" ref="J136">INDEX(Data!F$2:F$368,$A136)</f>
        <v>0</v>
      </c>
      <c r="K136" s="4" cm="1">
        <f t="array" ref="K136">INDEX(Data!G$2:G$368,$A136)</f>
        <v>0</v>
      </c>
      <c r="L136" s="4" cm="1">
        <f t="array" ref="L136">INDEX(Data!H$2:H$368,$A136)</f>
        <v>0</v>
      </c>
      <c r="M136" s="4" cm="1">
        <f t="array" ref="M136">INDEX(Data!I$2:I$368,$A136)</f>
        <v>0</v>
      </c>
      <c r="N136" s="4" cm="1">
        <f t="array" ref="N136">INDEX(Data!J$2:J$368,$A136)</f>
        <v>0</v>
      </c>
      <c r="O136" s="4" cm="1">
        <f t="array" ref="O136">INDEX(Data!K$2:K$368,$A136)</f>
        <v>0</v>
      </c>
      <c r="P136" s="4" cm="1">
        <f t="array" ref="P136">INDEX(Data!L$2:L$368,$A136)</f>
        <v>0</v>
      </c>
      <c r="Q136" s="4" cm="1">
        <f t="array" ref="Q136">INDEX(Data!M$2:M$368,$A136)</f>
        <v>0</v>
      </c>
      <c r="R136" s="4" cm="1">
        <f t="array" ref="R136">INDEX(Data!N$2:N$368,$A136)</f>
        <v>0</v>
      </c>
      <c r="S136" s="4" cm="1">
        <f t="array" ref="S136">INDEX(Data!O$2:O$368,$A136)</f>
        <v>0</v>
      </c>
      <c r="T136" s="4" cm="1">
        <f t="array" ref="T136">INDEX(Data!P$2:P$368,$A136)</f>
        <v>0</v>
      </c>
      <c r="U136" s="4" cm="1">
        <f t="array" ref="U136">INDEX(Data!Q$2:Q$368,$A136)</f>
        <v>0</v>
      </c>
      <c r="V136" s="4" cm="1">
        <f t="array" ref="V136">INDEX(Data!R$2:R$368,$A136)</f>
        <v>0</v>
      </c>
      <c r="W136" s="4" cm="1">
        <f t="array" ref="W136">INDEX(Data!S$2:S$368,$A136)</f>
        <v>0</v>
      </c>
      <c r="X136" s="4" cm="1">
        <f t="array" ref="X136">INDEX(Data!T$2:T$368,$A136)</f>
        <v>0</v>
      </c>
      <c r="Y136" s="4" cm="1">
        <f t="array" ref="Y136">INDEX(Data!U$2:U$368,$A136)</f>
        <v>0</v>
      </c>
      <c r="Z136" s="4" cm="1">
        <f t="array" ref="Z136">INDEX(Data!V$2:V$368,$A136)</f>
        <v>0</v>
      </c>
      <c r="AA136" s="4" cm="1">
        <f t="array" ref="AA136">INDEX(Data!W$2:W$368,$A136)</f>
        <v>0</v>
      </c>
      <c r="AB136" s="4" cm="1">
        <f t="array" ref="AB136">INDEX(Data!X$2:X$368,$A136)</f>
        <v>0</v>
      </c>
      <c r="AC136" s="4" cm="1">
        <f t="array" ref="AC136">INDEX(Data!Y$2:Y$368,$A136)</f>
        <v>0</v>
      </c>
      <c r="AD136" s="4" cm="1">
        <f t="array" ref="AD136">INDEX(Data!Z$2:Z$368,$A136)</f>
        <v>0</v>
      </c>
      <c r="AE136" s="4" cm="1">
        <f t="array" ref="AE136">INDEX(Data!AA$2:AA$368,$A136)</f>
        <v>0</v>
      </c>
      <c r="AF136" s="4" cm="1">
        <f t="array" ref="AF136">INDEX(Data!AB$2:AB$368,$A136)</f>
        <v>0</v>
      </c>
      <c r="AG136" s="4" cm="1">
        <f t="array" ref="AG136">INDEX(Data!AC$2:AC$368,$A136)</f>
        <v>0</v>
      </c>
      <c r="AH136" s="4" cm="1">
        <f t="array" ref="AH136">INDEX(Data!AD$2:AD$368,$A136)</f>
        <v>0</v>
      </c>
      <c r="AI136" s="4" cm="1">
        <f t="array" ref="AI136">INDEX(Data!AE$2:AE$368,$A136)</f>
        <v>0</v>
      </c>
      <c r="AJ136" s="4" cm="1">
        <f t="array" ref="AJ136">INDEX(Data!AF$2:AF$368,$A136)</f>
        <v>0</v>
      </c>
      <c r="AK136" s="4" cm="1">
        <f t="array" ref="AK136">INDEX(Data!AG$2:AG$368,$A136)</f>
        <v>0</v>
      </c>
      <c r="AL136" s="4" cm="1">
        <f t="array" ref="AL136">INDEX(Data!AH$2:AH$368,$A136)</f>
        <v>0</v>
      </c>
      <c r="AM136" s="4" cm="1">
        <f t="array" ref="AM136">INDEX(Data!AI$2:AI$368,$A136)</f>
        <v>0</v>
      </c>
      <c r="AN136" s="4" cm="1">
        <f t="array" ref="AN136">INDEX(Data!AJ$2:AJ$368,$A136)</f>
        <v>0</v>
      </c>
      <c r="AO136" s="4" cm="1">
        <f t="array" ref="AO136">INDEX(Data!AK$2:AK$368,$A136)</f>
        <v>0</v>
      </c>
      <c r="AP136" s="4" cm="1">
        <f t="array" ref="AP136">INDEX(Data!AL$2:AL$368,$A136)</f>
        <v>0</v>
      </c>
      <c r="AQ136" s="4" cm="1">
        <f t="array" ref="AQ136">INDEX(Data!AM$2:AM$368,$A136)</f>
        <v>0</v>
      </c>
      <c r="AR136" s="4" cm="1">
        <f t="array" ref="AR136">INDEX(Data!AN$2:AN$368,$A136)</f>
        <v>0</v>
      </c>
      <c r="AS136" s="4" cm="1">
        <f t="array" ref="AS136">INDEX(Data!AO$2:AO$368,$A136)</f>
        <v>0</v>
      </c>
      <c r="AT136" s="4" cm="1">
        <f t="array" ref="AT136">INDEX(Data!AP$2:AP$368,$A136)</f>
        <v>0</v>
      </c>
      <c r="AU136" s="4" cm="1">
        <f t="array" ref="AU136">INDEX(Data!AQ$2:AQ$368,$A136)</f>
        <v>0</v>
      </c>
      <c r="AV136" s="4" cm="1">
        <f t="array" ref="AV136">INDEX(Data!AR$2:AR$368,$A136)</f>
        <v>0</v>
      </c>
      <c r="AW136" s="4" cm="1">
        <f t="array" ref="AW136">INDEX(Data!AS$2:AS$368,$A136)</f>
        <v>0</v>
      </c>
      <c r="AX136" s="4" cm="1">
        <f t="array" ref="AX136">INDEX(Data!AT$2:AT$368,$A136)</f>
        <v>0</v>
      </c>
      <c r="AY136" s="4" cm="1">
        <f t="array" ref="AY136">INDEX(Data!AU$2:AU$368,$A136)</f>
        <v>0</v>
      </c>
      <c r="AZ136" s="4" cm="1">
        <f t="array" ref="AZ136">INDEX(Data!AV$2:AV$368,$A136)</f>
        <v>0</v>
      </c>
      <c r="BA136" s="4" cm="1">
        <f t="array" ref="BA136">INDEX(Data!AW$2:AW$368,$A136)</f>
        <v>0</v>
      </c>
      <c r="BB136" s="4" cm="1">
        <f t="array" ref="BB136">INDEX(Data!AX$2:AX$368,$A136)</f>
        <v>0</v>
      </c>
    </row>
    <row r="137" spans="1:54" x14ac:dyDescent="0.25">
      <c r="A137">
        <v>122</v>
      </c>
      <c r="B137" s="3">
        <v>45413</v>
      </c>
      <c r="C137" s="4">
        <v>2024</v>
      </c>
      <c r="D137" s="4" t="s">
        <v>8</v>
      </c>
      <c r="E137" s="4">
        <v>1</v>
      </c>
      <c r="F137" s="4" cm="1">
        <f t="array" ref="F137">INDEX(Data!B$2:B$368,$A137)</f>
        <v>994</v>
      </c>
      <c r="G137" s="4" cm="1">
        <f t="array" ref="G137">INDEX(Data!C$2:C$368,$A137)</f>
        <v>1002</v>
      </c>
      <c r="H137" s="4" cm="1">
        <f t="array" ref="H137">INDEX(Data!D$2:D$368,$A137)</f>
        <v>477</v>
      </c>
      <c r="I137" s="4" cm="1">
        <f t="array" ref="I137">INDEX(Data!E$2:E$368,$A137)</f>
        <v>269</v>
      </c>
      <c r="J137" s="4" cm="1">
        <f t="array" ref="J137">INDEX(Data!F$2:F$368,$A137)</f>
        <v>248</v>
      </c>
      <c r="K137" s="4" cm="1">
        <f t="array" ref="K137">INDEX(Data!G$2:G$368,$A137)</f>
        <v>521</v>
      </c>
      <c r="L137" s="4" cm="1">
        <f t="array" ref="L137">INDEX(Data!H$2:H$368,$A137)</f>
        <v>401</v>
      </c>
      <c r="M137" s="4" cm="1">
        <f t="array" ref="M137">INDEX(Data!I$2:I$368,$A137)</f>
        <v>80</v>
      </c>
      <c r="N137" s="4" cm="1">
        <f t="array" ref="N137">INDEX(Data!J$2:J$368,$A137)</f>
        <v>277</v>
      </c>
      <c r="O137" s="4" cm="1">
        <f t="array" ref="O137">INDEX(Data!K$2:K$368,$A137)</f>
        <v>123</v>
      </c>
      <c r="P137" s="4" cm="1">
        <f t="array" ref="P137">INDEX(Data!L$2:L$368,$A137)</f>
        <v>67</v>
      </c>
      <c r="Q137" s="4" cm="1">
        <f t="array" ref="Q137">INDEX(Data!M$2:M$368,$A137)</f>
        <v>86</v>
      </c>
      <c r="R137" s="4" cm="1">
        <f t="array" ref="R137">INDEX(Data!N$2:N$368,$A137)</f>
        <v>36</v>
      </c>
      <c r="S137" s="4" cm="1">
        <f t="array" ref="S137">INDEX(Data!O$2:O$368,$A137)</f>
        <v>196</v>
      </c>
      <c r="T137" s="4" cm="1">
        <f t="array" ref="T137">INDEX(Data!P$2:P$368,$A137)</f>
        <v>113</v>
      </c>
      <c r="U137" s="4" cm="1">
        <f t="array" ref="U137">INDEX(Data!Q$2:Q$368,$A137)</f>
        <v>41</v>
      </c>
      <c r="V137" s="4" cm="1">
        <f t="array" ref="V137">INDEX(Data!R$2:R$368,$A137)</f>
        <v>49</v>
      </c>
      <c r="W137" s="4" cm="1">
        <f t="array" ref="W137">INDEX(Data!S$2:S$368,$A137)</f>
        <v>6</v>
      </c>
      <c r="X137" s="4" cm="1">
        <f t="array" ref="X137">INDEX(Data!T$2:T$368,$A137)</f>
        <v>130</v>
      </c>
      <c r="Y137" s="4" cm="1">
        <f t="array" ref="Y137">INDEX(Data!U$2:U$368,$A137)</f>
        <v>10</v>
      </c>
      <c r="Z137" s="4" cm="1">
        <f t="array" ref="Z137">INDEX(Data!V$2:V$368,$A137)</f>
        <v>50</v>
      </c>
      <c r="AA137" s="4" cm="1">
        <f t="array" ref="AA137">INDEX(Data!W$2:W$368,$A137)</f>
        <v>30</v>
      </c>
      <c r="AB137" s="4" cm="1">
        <f t="array" ref="AB137">INDEX(Data!X$2:X$368,$A137)</f>
        <v>150</v>
      </c>
      <c r="AC137" s="4" cm="1">
        <f t="array" ref="AC137">INDEX(Data!Y$2:Y$368,$A137)</f>
        <v>80</v>
      </c>
      <c r="AD137" s="4" cm="1">
        <f t="array" ref="AD137">INDEX(Data!Z$2:Z$368,$A137)</f>
        <v>0</v>
      </c>
      <c r="AE137" s="4" cm="1">
        <f t="array" ref="AE137">INDEX(Data!AA$2:AA$368,$A137)</f>
        <v>0</v>
      </c>
      <c r="AF137" s="4" cm="1">
        <f t="array" ref="AF137">INDEX(Data!AB$2:AB$368,$A137)</f>
        <v>40</v>
      </c>
      <c r="AG137" s="4" cm="1">
        <f t="array" ref="AG137">INDEX(Data!AC$2:AC$368,$A137)</f>
        <v>0</v>
      </c>
      <c r="AH137" s="4" cm="1">
        <f t="array" ref="AH137">INDEX(Data!AD$2:AD$368,$A137)</f>
        <v>0</v>
      </c>
      <c r="AI137" s="4" cm="1">
        <f t="array" ref="AI137">INDEX(Data!AE$2:AE$368,$A137)</f>
        <v>30</v>
      </c>
      <c r="AJ137" s="4" cm="1">
        <f t="array" ref="AJ137">INDEX(Data!AF$2:AF$368,$A137)</f>
        <v>0</v>
      </c>
      <c r="AK137" s="4" cm="1">
        <f t="array" ref="AK137">INDEX(Data!AG$2:AG$368,$A137)</f>
        <v>10</v>
      </c>
      <c r="AL137" s="4" cm="1">
        <f t="array" ref="AL137">INDEX(Data!AH$2:AH$368,$A137)</f>
        <v>10</v>
      </c>
      <c r="AM137" s="4" cm="1">
        <f t="array" ref="AM137">INDEX(Data!AI$2:AI$368,$A137)</f>
        <v>70</v>
      </c>
      <c r="AN137" s="4" cm="1">
        <f t="array" ref="AN137">INDEX(Data!AJ$2:AJ$368,$A137)</f>
        <v>10</v>
      </c>
      <c r="AO137" s="4" cm="1">
        <f t="array" ref="AO137">INDEX(Data!AK$2:AK$368,$A137)</f>
        <v>10</v>
      </c>
      <c r="AP137" s="4" cm="1">
        <f t="array" ref="AP137">INDEX(Data!AL$2:AL$368,$A137)</f>
        <v>20</v>
      </c>
      <c r="AQ137" s="4" cm="1">
        <f t="array" ref="AQ137">INDEX(Data!AM$2:AM$368,$A137)</f>
        <v>10</v>
      </c>
      <c r="AR137" s="4" cm="1">
        <f t="array" ref="AR137">INDEX(Data!AN$2:AN$368,$A137)</f>
        <v>40</v>
      </c>
      <c r="AS137" s="4" cm="1">
        <f t="array" ref="AS137">INDEX(Data!AO$2:AO$368,$A137)</f>
        <v>20</v>
      </c>
      <c r="AT137" s="4" cm="1">
        <f t="array" ref="AT137">INDEX(Data!AP$2:AP$368,$A137)</f>
        <v>70</v>
      </c>
      <c r="AU137" s="4" cm="1">
        <f t="array" ref="AU137">INDEX(Data!AQ$2:AQ$368,$A137)</f>
        <v>10</v>
      </c>
      <c r="AV137" s="4" cm="1">
        <f t="array" ref="AV137">INDEX(Data!AR$2:AR$368,$A137)</f>
        <v>30</v>
      </c>
      <c r="AW137" s="4" cm="1">
        <f t="array" ref="AW137">INDEX(Data!AS$2:AS$368,$A137)</f>
        <v>50</v>
      </c>
      <c r="AX137" s="4" cm="1">
        <f t="array" ref="AX137">INDEX(Data!AT$2:AT$368,$A137)</f>
        <v>0</v>
      </c>
      <c r="AY137" s="4" cm="1">
        <f t="array" ref="AY137">INDEX(Data!AU$2:AU$368,$A137)</f>
        <v>10</v>
      </c>
      <c r="AZ137" s="4" cm="1">
        <f t="array" ref="AZ137">INDEX(Data!AV$2:AV$368,$A137)</f>
        <v>40</v>
      </c>
      <c r="BA137" s="4" cm="1">
        <f t="array" ref="BA137">INDEX(Data!AW$2:AW$368,$A137)</f>
        <v>20</v>
      </c>
      <c r="BB137" s="4" cm="1">
        <f t="array" ref="BB137">INDEX(Data!AX$2:AX$368,$A137)</f>
        <v>52</v>
      </c>
    </row>
    <row r="138" spans="1:54" x14ac:dyDescent="0.25">
      <c r="A138">
        <v>123</v>
      </c>
      <c r="B138" s="3">
        <v>45414</v>
      </c>
      <c r="C138" s="4">
        <v>2024</v>
      </c>
      <c r="D138" s="4" t="s">
        <v>8</v>
      </c>
      <c r="E138" s="4">
        <v>2</v>
      </c>
      <c r="F138" s="4" cm="1">
        <f t="array" ref="F138">INDEX(Data!B$2:B$368,$A138)</f>
        <v>999</v>
      </c>
      <c r="G138" s="4" cm="1">
        <f t="array" ref="G138">INDEX(Data!C$2:C$368,$A138)</f>
        <v>995</v>
      </c>
      <c r="H138" s="4" cm="1">
        <f t="array" ref="H138">INDEX(Data!D$2:D$368,$A138)</f>
        <v>249</v>
      </c>
      <c r="I138" s="4" cm="1">
        <f t="array" ref="I138">INDEX(Data!E$2:E$368,$A138)</f>
        <v>511</v>
      </c>
      <c r="J138" s="4" cm="1">
        <f t="array" ref="J138">INDEX(Data!F$2:F$368,$A138)</f>
        <v>239</v>
      </c>
      <c r="K138" s="4" cm="1">
        <f t="array" ref="K138">INDEX(Data!G$2:G$368,$A138)</f>
        <v>348</v>
      </c>
      <c r="L138" s="4" cm="1">
        <f t="array" ref="L138">INDEX(Data!H$2:H$368,$A138)</f>
        <v>498</v>
      </c>
      <c r="M138" s="4" cm="1">
        <f t="array" ref="M138">INDEX(Data!I$2:I$368,$A138)</f>
        <v>149</v>
      </c>
      <c r="N138" s="4" cm="1">
        <f t="array" ref="N138">INDEX(Data!J$2:J$368,$A138)</f>
        <v>284</v>
      </c>
      <c r="O138" s="4" cm="1">
        <f t="array" ref="O138">INDEX(Data!K$2:K$368,$A138)</f>
        <v>192</v>
      </c>
      <c r="P138" s="4" cm="1">
        <f t="array" ref="P138">INDEX(Data!L$2:L$368,$A138)</f>
        <v>49</v>
      </c>
      <c r="Q138" s="4" cm="1">
        <f t="array" ref="Q138">INDEX(Data!M$2:M$368,$A138)</f>
        <v>61</v>
      </c>
      <c r="R138" s="4" cm="1">
        <f t="array" ref="R138">INDEX(Data!N$2:N$368,$A138)</f>
        <v>30</v>
      </c>
      <c r="S138" s="4" cm="1">
        <f t="array" ref="S138">INDEX(Data!O$2:O$368,$A138)</f>
        <v>186</v>
      </c>
      <c r="T138" s="4" cm="1">
        <f t="array" ref="T138">INDEX(Data!P$2:P$368,$A138)</f>
        <v>91</v>
      </c>
      <c r="U138" s="4" cm="1">
        <f t="array" ref="U138">INDEX(Data!Q$2:Q$368,$A138)</f>
        <v>53</v>
      </c>
      <c r="V138" s="4" cm="1">
        <f t="array" ref="V138">INDEX(Data!R$2:R$368,$A138)</f>
        <v>30</v>
      </c>
      <c r="W138" s="4" cm="1">
        <f t="array" ref="W138">INDEX(Data!S$2:S$368,$A138)</f>
        <v>23</v>
      </c>
      <c r="X138" s="4" cm="1">
        <f t="array" ref="X138">INDEX(Data!T$2:T$368,$A138)</f>
        <v>69</v>
      </c>
      <c r="Y138" s="4" cm="1">
        <f t="array" ref="Y138">INDEX(Data!U$2:U$368,$A138)</f>
        <v>0</v>
      </c>
      <c r="Z138" s="4" cm="1">
        <f t="array" ref="Z138">INDEX(Data!V$2:V$368,$A138)</f>
        <v>39</v>
      </c>
      <c r="AA138" s="4" cm="1">
        <f t="array" ref="AA138">INDEX(Data!W$2:W$368,$A138)</f>
        <v>29</v>
      </c>
      <c r="AB138" s="4" cm="1">
        <f t="array" ref="AB138">INDEX(Data!X$2:X$368,$A138)</f>
        <v>79</v>
      </c>
      <c r="AC138" s="4" cm="1">
        <f t="array" ref="AC138">INDEX(Data!Y$2:Y$368,$A138)</f>
        <v>89</v>
      </c>
      <c r="AD138" s="4" cm="1">
        <f t="array" ref="AD138">INDEX(Data!Z$2:Z$368,$A138)</f>
        <v>9</v>
      </c>
      <c r="AE138" s="4" cm="1">
        <f t="array" ref="AE138">INDEX(Data!AA$2:AA$368,$A138)</f>
        <v>19</v>
      </c>
      <c r="AF138" s="4" cm="1">
        <f t="array" ref="AF138">INDEX(Data!AB$2:AB$368,$A138)</f>
        <v>19</v>
      </c>
      <c r="AG138" s="4" cm="1">
        <f t="array" ref="AG138">INDEX(Data!AC$2:AC$368,$A138)</f>
        <v>19</v>
      </c>
      <c r="AH138" s="4" cm="1">
        <f t="array" ref="AH138">INDEX(Data!AD$2:AD$368,$A138)</f>
        <v>0</v>
      </c>
      <c r="AI138" s="4" cm="1">
        <f t="array" ref="AI138">INDEX(Data!AE$2:AE$368,$A138)</f>
        <v>49</v>
      </c>
      <c r="AJ138" s="4" cm="1">
        <f t="array" ref="AJ138">INDEX(Data!AF$2:AF$368,$A138)</f>
        <v>19</v>
      </c>
      <c r="AK138" s="4" cm="1">
        <f t="array" ref="AK138">INDEX(Data!AG$2:AG$368,$A138)</f>
        <v>0</v>
      </c>
      <c r="AL138" s="4" cm="1">
        <f t="array" ref="AL138">INDEX(Data!AH$2:AH$368,$A138)</f>
        <v>19</v>
      </c>
      <c r="AM138" s="4" cm="1">
        <f t="array" ref="AM138">INDEX(Data!AI$2:AI$368,$A138)</f>
        <v>39</v>
      </c>
      <c r="AN138" s="4" cm="1">
        <f t="array" ref="AN138">INDEX(Data!AJ$2:AJ$368,$A138)</f>
        <v>9</v>
      </c>
      <c r="AO138" s="4" cm="1">
        <f t="array" ref="AO138">INDEX(Data!AK$2:AK$368,$A138)</f>
        <v>9</v>
      </c>
      <c r="AP138" s="4" cm="1">
        <f t="array" ref="AP138">INDEX(Data!AL$2:AL$368,$A138)</f>
        <v>0</v>
      </c>
      <c r="AQ138" s="4" cm="1">
        <f t="array" ref="AQ138">INDEX(Data!AM$2:AM$368,$A138)</f>
        <v>0</v>
      </c>
      <c r="AR138" s="4" cm="1">
        <f t="array" ref="AR138">INDEX(Data!AN$2:AN$368,$A138)</f>
        <v>29</v>
      </c>
      <c r="AS138" s="4" cm="1">
        <f t="array" ref="AS138">INDEX(Data!AO$2:AO$368,$A138)</f>
        <v>29</v>
      </c>
      <c r="AT138" s="4" cm="1">
        <f t="array" ref="AT138">INDEX(Data!AP$2:AP$368,$A138)</f>
        <v>79</v>
      </c>
      <c r="AU138" s="4" cm="1">
        <f t="array" ref="AU138">INDEX(Data!AQ$2:AQ$368,$A138)</f>
        <v>9</v>
      </c>
      <c r="AV138" s="4" cm="1">
        <f t="array" ref="AV138">INDEX(Data!AR$2:AR$368,$A138)</f>
        <v>59</v>
      </c>
      <c r="AW138" s="4" cm="1">
        <f t="array" ref="AW138">INDEX(Data!AS$2:AS$368,$A138)</f>
        <v>9</v>
      </c>
      <c r="AX138" s="4" cm="1">
        <f t="array" ref="AX138">INDEX(Data!AT$2:AT$368,$A138)</f>
        <v>9</v>
      </c>
      <c r="AY138" s="4" cm="1">
        <f t="array" ref="AY138">INDEX(Data!AU$2:AU$368,$A138)</f>
        <v>49</v>
      </c>
      <c r="AZ138" s="4" cm="1">
        <f t="array" ref="AZ138">INDEX(Data!AV$2:AV$368,$A138)</f>
        <v>39</v>
      </c>
      <c r="BA138" s="4" cm="1">
        <f t="array" ref="BA138">INDEX(Data!AW$2:AW$368,$A138)</f>
        <v>19</v>
      </c>
      <c r="BB138" s="4" cm="1">
        <f t="array" ref="BB138">INDEX(Data!AX$2:AX$368,$A138)</f>
        <v>150</v>
      </c>
    </row>
    <row r="139" spans="1:54" x14ac:dyDescent="0.25">
      <c r="A139">
        <v>124</v>
      </c>
      <c r="B139" s="3">
        <v>45415</v>
      </c>
      <c r="C139" s="4">
        <v>2024</v>
      </c>
      <c r="D139" s="4" t="s">
        <v>8</v>
      </c>
      <c r="E139" s="4">
        <v>3</v>
      </c>
      <c r="F139" s="4" cm="1">
        <f t="array" ref="F139">INDEX(Data!B$2:B$368,$A139)</f>
        <v>1000</v>
      </c>
      <c r="G139" s="4" cm="1">
        <f t="array" ref="G139">INDEX(Data!C$2:C$368,$A139)</f>
        <v>985</v>
      </c>
      <c r="H139" s="4" cm="1">
        <f t="array" ref="H139">INDEX(Data!D$2:D$368,$A139)</f>
        <v>420</v>
      </c>
      <c r="I139" s="4" cm="1">
        <f t="array" ref="I139">INDEX(Data!E$2:E$368,$A139)</f>
        <v>500</v>
      </c>
      <c r="J139" s="4" cm="1">
        <f t="array" ref="J139">INDEX(Data!F$2:F$368,$A139)</f>
        <v>80</v>
      </c>
      <c r="K139" s="4" cm="1">
        <f t="array" ref="K139">INDEX(Data!G$2:G$368,$A139)</f>
        <v>206</v>
      </c>
      <c r="L139" s="4" cm="1">
        <f t="array" ref="L139">INDEX(Data!H$2:H$368,$A139)</f>
        <v>582</v>
      </c>
      <c r="M139" s="4" cm="1">
        <f t="array" ref="M139">INDEX(Data!I$2:I$368,$A139)</f>
        <v>197</v>
      </c>
      <c r="N139" s="4" cm="1">
        <f t="array" ref="N139">INDEX(Data!J$2:J$368,$A139)</f>
        <v>316</v>
      </c>
      <c r="O139" s="4" cm="1">
        <f t="array" ref="O139">INDEX(Data!K$2:K$368,$A139)</f>
        <v>74</v>
      </c>
      <c r="P139" s="4" cm="1">
        <f t="array" ref="P139">INDEX(Data!L$2:L$368,$A139)</f>
        <v>49</v>
      </c>
      <c r="Q139" s="4" cm="1">
        <f t="array" ref="Q139">INDEX(Data!M$2:M$368,$A139)</f>
        <v>49</v>
      </c>
      <c r="R139" s="4" cm="1">
        <f t="array" ref="R139">INDEX(Data!N$2:N$368,$A139)</f>
        <v>37</v>
      </c>
      <c r="S139" s="4" cm="1">
        <f t="array" ref="S139">INDEX(Data!O$2:O$368,$A139)</f>
        <v>182</v>
      </c>
      <c r="T139" s="4" cm="1">
        <f t="array" ref="T139">INDEX(Data!P$2:P$368,$A139)</f>
        <v>106</v>
      </c>
      <c r="U139" s="4" cm="1">
        <f t="array" ref="U139">INDEX(Data!Q$2:Q$368,$A139)</f>
        <v>53</v>
      </c>
      <c r="V139" s="4" cm="1">
        <f t="array" ref="V139">INDEX(Data!R$2:R$368,$A139)</f>
        <v>30</v>
      </c>
      <c r="W139" s="4" cm="1">
        <f t="array" ref="W139">INDEX(Data!S$2:S$368,$A139)</f>
        <v>104</v>
      </c>
      <c r="X139" s="4" cm="1">
        <f t="array" ref="X139">INDEX(Data!T$2:T$368,$A139)</f>
        <v>128</v>
      </c>
      <c r="Y139" s="4" cm="1">
        <f t="array" ref="Y139">INDEX(Data!U$2:U$368,$A139)</f>
        <v>0</v>
      </c>
      <c r="Z139" s="4" cm="1">
        <f t="array" ref="Z139">INDEX(Data!V$2:V$368,$A139)</f>
        <v>29</v>
      </c>
      <c r="AA139" s="4" cm="1">
        <f t="array" ref="AA139">INDEX(Data!W$2:W$368,$A139)</f>
        <v>9</v>
      </c>
      <c r="AB139" s="4" cm="1">
        <f t="array" ref="AB139">INDEX(Data!X$2:X$368,$A139)</f>
        <v>59</v>
      </c>
      <c r="AC139" s="4" cm="1">
        <f t="array" ref="AC139">INDEX(Data!Y$2:Y$368,$A139)</f>
        <v>88</v>
      </c>
      <c r="AD139" s="4" cm="1">
        <f t="array" ref="AD139">INDEX(Data!Z$2:Z$368,$A139)</f>
        <v>0</v>
      </c>
      <c r="AE139" s="4" cm="1">
        <f t="array" ref="AE139">INDEX(Data!AA$2:AA$368,$A139)</f>
        <v>29</v>
      </c>
      <c r="AF139" s="4" cm="1">
        <f t="array" ref="AF139">INDEX(Data!AB$2:AB$368,$A139)</f>
        <v>29</v>
      </c>
      <c r="AG139" s="4" cm="1">
        <f t="array" ref="AG139">INDEX(Data!AC$2:AC$368,$A139)</f>
        <v>19</v>
      </c>
      <c r="AH139" s="4" cm="1">
        <f t="array" ref="AH139">INDEX(Data!AD$2:AD$368,$A139)</f>
        <v>9</v>
      </c>
      <c r="AI139" s="4" cm="1">
        <f t="array" ref="AI139">INDEX(Data!AE$2:AE$368,$A139)</f>
        <v>39</v>
      </c>
      <c r="AJ139" s="4" cm="1">
        <f t="array" ref="AJ139">INDEX(Data!AF$2:AF$368,$A139)</f>
        <v>29</v>
      </c>
      <c r="AK139" s="4" cm="1">
        <f t="array" ref="AK139">INDEX(Data!AG$2:AG$368,$A139)</f>
        <v>9</v>
      </c>
      <c r="AL139" s="4" cm="1">
        <f t="array" ref="AL139">INDEX(Data!AH$2:AH$368,$A139)</f>
        <v>0</v>
      </c>
      <c r="AM139" s="4" cm="1">
        <f t="array" ref="AM139">INDEX(Data!AI$2:AI$368,$A139)</f>
        <v>88</v>
      </c>
      <c r="AN139" s="4" cm="1">
        <f t="array" ref="AN139">INDEX(Data!AJ$2:AJ$368,$A139)</f>
        <v>29</v>
      </c>
      <c r="AO139" s="4" cm="1">
        <f t="array" ref="AO139">INDEX(Data!AK$2:AK$368,$A139)</f>
        <v>9</v>
      </c>
      <c r="AP139" s="4" cm="1">
        <f t="array" ref="AP139">INDEX(Data!AL$2:AL$368,$A139)</f>
        <v>0</v>
      </c>
      <c r="AQ139" s="4" cm="1">
        <f t="array" ref="AQ139">INDEX(Data!AM$2:AM$368,$A139)</f>
        <v>0</v>
      </c>
      <c r="AR139" s="4" cm="1">
        <f t="array" ref="AR139">INDEX(Data!AN$2:AN$368,$A139)</f>
        <v>39</v>
      </c>
      <c r="AS139" s="4" cm="1">
        <f t="array" ref="AS139">INDEX(Data!AO$2:AO$368,$A139)</f>
        <v>39</v>
      </c>
      <c r="AT139" s="4" cm="1">
        <f t="array" ref="AT139">INDEX(Data!AP$2:AP$368,$A139)</f>
        <v>78</v>
      </c>
      <c r="AU139" s="4" cm="1">
        <f t="array" ref="AU139">INDEX(Data!AQ$2:AQ$368,$A139)</f>
        <v>9</v>
      </c>
      <c r="AV139" s="4" cm="1">
        <f t="array" ref="AV139">INDEX(Data!AR$2:AR$368,$A139)</f>
        <v>39</v>
      </c>
      <c r="AW139" s="4" cm="1">
        <f t="array" ref="AW139">INDEX(Data!AS$2:AS$368,$A139)</f>
        <v>29</v>
      </c>
      <c r="AX139" s="4" cm="1">
        <f t="array" ref="AX139">INDEX(Data!AT$2:AT$368,$A139)</f>
        <v>0</v>
      </c>
      <c r="AY139" s="4" cm="1">
        <f t="array" ref="AY139">INDEX(Data!AU$2:AU$368,$A139)</f>
        <v>49</v>
      </c>
      <c r="AZ139" s="4" cm="1">
        <f t="array" ref="AZ139">INDEX(Data!AV$2:AV$368,$A139)</f>
        <v>9</v>
      </c>
      <c r="BA139" s="4" cm="1">
        <f t="array" ref="BA139">INDEX(Data!AW$2:AW$368,$A139)</f>
        <v>0</v>
      </c>
      <c r="BB139" s="4" cm="1">
        <f t="array" ref="BB139">INDEX(Data!AX$2:AX$368,$A139)</f>
        <v>92</v>
      </c>
    </row>
    <row r="140" spans="1:54" x14ac:dyDescent="0.25">
      <c r="A140">
        <v>125</v>
      </c>
      <c r="B140" s="3">
        <v>45416</v>
      </c>
      <c r="C140" s="4">
        <v>2024</v>
      </c>
      <c r="D140" s="4" t="s">
        <v>8</v>
      </c>
      <c r="E140" s="4">
        <v>4</v>
      </c>
      <c r="F140" s="4" cm="1">
        <f t="array" ref="F140">INDEX(Data!B$2:B$368,$A140)</f>
        <v>999</v>
      </c>
      <c r="G140" s="4" cm="1">
        <f t="array" ref="G140">INDEX(Data!C$2:C$368,$A140)</f>
        <v>972</v>
      </c>
      <c r="H140" s="4" cm="1">
        <f t="array" ref="H140">INDEX(Data!D$2:D$368,$A140)</f>
        <v>439</v>
      </c>
      <c r="I140" s="4" cm="1">
        <f t="array" ref="I140">INDEX(Data!E$2:E$368,$A140)</f>
        <v>441</v>
      </c>
      <c r="J140" s="4" cm="1">
        <f t="array" ref="J140">INDEX(Data!F$2:F$368,$A140)</f>
        <v>119</v>
      </c>
      <c r="K140" s="4" cm="1">
        <f t="array" ref="K140">INDEX(Data!G$2:G$368,$A140)</f>
        <v>252</v>
      </c>
      <c r="L140" s="4" cm="1">
        <f t="array" ref="L140">INDEX(Data!H$2:H$368,$A140)</f>
        <v>575</v>
      </c>
      <c r="M140" s="4" cm="1">
        <f t="array" ref="M140">INDEX(Data!I$2:I$368,$A140)</f>
        <v>145</v>
      </c>
      <c r="N140" s="4" cm="1">
        <f t="array" ref="N140">INDEX(Data!J$2:J$368,$A140)</f>
        <v>291</v>
      </c>
      <c r="O140" s="4" cm="1">
        <f t="array" ref="O140">INDEX(Data!K$2:K$368,$A140)</f>
        <v>142</v>
      </c>
      <c r="P140" s="4" cm="1">
        <f t="array" ref="P140">INDEX(Data!L$2:L$368,$A140)</f>
        <v>55</v>
      </c>
      <c r="Q140" s="4" cm="1">
        <f t="array" ref="Q140">INDEX(Data!M$2:M$368,$A140)</f>
        <v>43</v>
      </c>
      <c r="R140" s="4" cm="1">
        <f t="array" ref="R140">INDEX(Data!N$2:N$368,$A140)</f>
        <v>24</v>
      </c>
      <c r="S140" s="4" cm="1">
        <f t="array" ref="S140">INDEX(Data!O$2:O$368,$A140)</f>
        <v>155</v>
      </c>
      <c r="T140" s="4" cm="1">
        <f t="array" ref="T140">INDEX(Data!P$2:P$368,$A140)</f>
        <v>106</v>
      </c>
      <c r="U140" s="4" cm="1">
        <f t="array" ref="U140">INDEX(Data!Q$2:Q$368,$A140)</f>
        <v>34</v>
      </c>
      <c r="V140" s="4" cm="1">
        <f t="array" ref="V140">INDEX(Data!R$2:R$368,$A140)</f>
        <v>41</v>
      </c>
      <c r="W140" s="4" cm="1">
        <f t="array" ref="W140">INDEX(Data!S$2:S$368,$A140)</f>
        <v>108</v>
      </c>
      <c r="X140" s="4" cm="1">
        <f t="array" ref="X140">INDEX(Data!T$2:T$368,$A140)</f>
        <v>126</v>
      </c>
      <c r="Y140" s="4" cm="1">
        <f t="array" ref="Y140">INDEX(Data!U$2:U$368,$A140)</f>
        <v>19</v>
      </c>
      <c r="Z140" s="4" cm="1">
        <f t="array" ref="Z140">INDEX(Data!V$2:V$368,$A140)</f>
        <v>38</v>
      </c>
      <c r="AA140" s="4" cm="1">
        <f t="array" ref="AA140">INDEX(Data!W$2:W$368,$A140)</f>
        <v>0</v>
      </c>
      <c r="AB140" s="4" cm="1">
        <f t="array" ref="AB140">INDEX(Data!X$2:X$368,$A140)</f>
        <v>116</v>
      </c>
      <c r="AC140" s="4" cm="1">
        <f t="array" ref="AC140">INDEX(Data!Y$2:Y$368,$A140)</f>
        <v>68</v>
      </c>
      <c r="AD140" s="4" cm="1">
        <f t="array" ref="AD140">INDEX(Data!Z$2:Z$368,$A140)</f>
        <v>29</v>
      </c>
      <c r="AE140" s="4" cm="1">
        <f t="array" ref="AE140">INDEX(Data!AA$2:AA$368,$A140)</f>
        <v>0</v>
      </c>
      <c r="AF140" s="4" cm="1">
        <f t="array" ref="AF140">INDEX(Data!AB$2:AB$368,$A140)</f>
        <v>38</v>
      </c>
      <c r="AG140" s="4" cm="1">
        <f t="array" ref="AG140">INDEX(Data!AC$2:AC$368,$A140)</f>
        <v>9</v>
      </c>
      <c r="AH140" s="4" cm="1">
        <f t="array" ref="AH140">INDEX(Data!AD$2:AD$368,$A140)</f>
        <v>0</v>
      </c>
      <c r="AI140" s="4" cm="1">
        <f t="array" ref="AI140">INDEX(Data!AE$2:AE$368,$A140)</f>
        <v>29</v>
      </c>
      <c r="AJ140" s="4" cm="1">
        <f t="array" ref="AJ140">INDEX(Data!AF$2:AF$368,$A140)</f>
        <v>9</v>
      </c>
      <c r="AK140" s="4" cm="1">
        <f t="array" ref="AK140">INDEX(Data!AG$2:AG$368,$A140)</f>
        <v>9</v>
      </c>
      <c r="AL140" s="4" cm="1">
        <f t="array" ref="AL140">INDEX(Data!AH$2:AH$368,$A140)</f>
        <v>0</v>
      </c>
      <c r="AM140" s="4" cm="1">
        <f t="array" ref="AM140">INDEX(Data!AI$2:AI$368,$A140)</f>
        <v>77</v>
      </c>
      <c r="AN140" s="4" cm="1">
        <f t="array" ref="AN140">INDEX(Data!AJ$2:AJ$368,$A140)</f>
        <v>38</v>
      </c>
      <c r="AO140" s="4" cm="1">
        <f t="array" ref="AO140">INDEX(Data!AK$2:AK$368,$A140)</f>
        <v>19</v>
      </c>
      <c r="AP140" s="4" cm="1">
        <f t="array" ref="AP140">INDEX(Data!AL$2:AL$368,$A140)</f>
        <v>9</v>
      </c>
      <c r="AQ140" s="4" cm="1">
        <f t="array" ref="AQ140">INDEX(Data!AM$2:AM$368,$A140)</f>
        <v>0</v>
      </c>
      <c r="AR140" s="4" cm="1">
        <f t="array" ref="AR140">INDEX(Data!AN$2:AN$368,$A140)</f>
        <v>0</v>
      </c>
      <c r="AS140" s="4" cm="1">
        <f t="array" ref="AS140">INDEX(Data!AO$2:AO$368,$A140)</f>
        <v>19</v>
      </c>
      <c r="AT140" s="4" cm="1">
        <f t="array" ref="AT140">INDEX(Data!AP$2:AP$368,$A140)</f>
        <v>87</v>
      </c>
      <c r="AU140" s="4" cm="1">
        <f t="array" ref="AU140">INDEX(Data!AQ$2:AQ$368,$A140)</f>
        <v>19</v>
      </c>
      <c r="AV140" s="4" cm="1">
        <f t="array" ref="AV140">INDEX(Data!AR$2:AR$368,$A140)</f>
        <v>68</v>
      </c>
      <c r="AW140" s="4" cm="1">
        <f t="array" ref="AW140">INDEX(Data!AS$2:AS$368,$A140)</f>
        <v>48</v>
      </c>
      <c r="AX140" s="4" cm="1">
        <f t="array" ref="AX140">INDEX(Data!AT$2:AT$368,$A140)</f>
        <v>9</v>
      </c>
      <c r="AY140" s="4" cm="1">
        <f t="array" ref="AY140">INDEX(Data!AU$2:AU$368,$A140)</f>
        <v>9</v>
      </c>
      <c r="AZ140" s="4" cm="1">
        <f t="array" ref="AZ140">INDEX(Data!AV$2:AV$368,$A140)</f>
        <v>29</v>
      </c>
      <c r="BA140" s="4" cm="1">
        <f t="array" ref="BA140">INDEX(Data!AW$2:AW$368,$A140)</f>
        <v>38</v>
      </c>
      <c r="BB140" s="4" cm="1">
        <f t="array" ref="BB140">INDEX(Data!AX$2:AX$368,$A140)</f>
        <v>13</v>
      </c>
    </row>
    <row r="141" spans="1:54" x14ac:dyDescent="0.25">
      <c r="A141">
        <v>126</v>
      </c>
      <c r="B141" s="3">
        <v>45417</v>
      </c>
      <c r="C141" s="4">
        <v>2024</v>
      </c>
      <c r="D141" s="4" t="s">
        <v>8</v>
      </c>
      <c r="E141" s="4">
        <v>5</v>
      </c>
      <c r="F141" s="4" cm="1">
        <f t="array" ref="F141">INDEX(Data!B$2:B$368,$A141)</f>
        <v>987</v>
      </c>
      <c r="G141" s="4" cm="1">
        <f t="array" ref="G141">INDEX(Data!C$2:C$368,$A141)</f>
        <v>952</v>
      </c>
      <c r="H141" s="4" cm="1">
        <f t="array" ref="H141">INDEX(Data!D$2:D$368,$A141)</f>
        <v>503</v>
      </c>
      <c r="I141" s="4" cm="1">
        <f t="array" ref="I141">INDEX(Data!E$2:E$368,$A141)</f>
        <v>376</v>
      </c>
      <c r="J141" s="4" cm="1">
        <f t="array" ref="J141">INDEX(Data!F$2:F$368,$A141)</f>
        <v>108</v>
      </c>
      <c r="K141" s="4" cm="1">
        <f t="array" ref="K141">INDEX(Data!G$2:G$368,$A141)</f>
        <v>495</v>
      </c>
      <c r="L141" s="4" cm="1">
        <f t="array" ref="L141">INDEX(Data!H$2:H$368,$A141)</f>
        <v>258</v>
      </c>
      <c r="M141" s="4" cm="1">
        <f t="array" ref="M141">INDEX(Data!I$2:I$368,$A141)</f>
        <v>199</v>
      </c>
      <c r="N141" s="4" cm="1">
        <f t="array" ref="N141">INDEX(Data!J$2:J$368,$A141)</f>
        <v>238</v>
      </c>
      <c r="O141" s="4" cm="1">
        <f t="array" ref="O141">INDEX(Data!K$2:K$368,$A141)</f>
        <v>42</v>
      </c>
      <c r="P141" s="4" cm="1">
        <f t="array" ref="P141">INDEX(Data!L$2:L$368,$A141)</f>
        <v>73</v>
      </c>
      <c r="Q141" s="4" cm="1">
        <f t="array" ref="Q141">INDEX(Data!M$2:M$368,$A141)</f>
        <v>30</v>
      </c>
      <c r="R141" s="4" cm="1">
        <f t="array" ref="R141">INDEX(Data!N$2:N$368,$A141)</f>
        <v>18</v>
      </c>
      <c r="S141" s="4" cm="1">
        <f t="array" ref="S141">INDEX(Data!O$2:O$368,$A141)</f>
        <v>187</v>
      </c>
      <c r="T141" s="4" cm="1">
        <f t="array" ref="T141">INDEX(Data!P$2:P$368,$A141)</f>
        <v>56</v>
      </c>
      <c r="U141" s="4" cm="1">
        <f t="array" ref="U141">INDEX(Data!Q$2:Q$368,$A141)</f>
        <v>41</v>
      </c>
      <c r="V141" s="4" cm="1">
        <f t="array" ref="V141">INDEX(Data!R$2:R$368,$A141)</f>
        <v>48</v>
      </c>
      <c r="W141" s="4" cm="1">
        <f t="array" ref="W141">INDEX(Data!S$2:S$368,$A141)</f>
        <v>254</v>
      </c>
      <c r="X141" s="4" cm="1">
        <f t="array" ref="X141">INDEX(Data!T$2:T$368,$A141)</f>
        <v>38</v>
      </c>
      <c r="Y141" s="4" cm="1">
        <f t="array" ref="Y141">INDEX(Data!U$2:U$368,$A141)</f>
        <v>19</v>
      </c>
      <c r="Z141" s="4" cm="1">
        <f t="array" ref="Z141">INDEX(Data!V$2:V$368,$A141)</f>
        <v>47</v>
      </c>
      <c r="AA141" s="4" cm="1">
        <f t="array" ref="AA141">INDEX(Data!W$2:W$368,$A141)</f>
        <v>19</v>
      </c>
      <c r="AB141" s="4" cm="1">
        <f t="array" ref="AB141">INDEX(Data!X$2:X$368,$A141)</f>
        <v>133</v>
      </c>
      <c r="AC141" s="4" cm="1">
        <f t="array" ref="AC141">INDEX(Data!Y$2:Y$368,$A141)</f>
        <v>57</v>
      </c>
      <c r="AD141" s="4" cm="1">
        <f t="array" ref="AD141">INDEX(Data!Z$2:Z$368,$A141)</f>
        <v>9</v>
      </c>
      <c r="AE141" s="4" cm="1">
        <f t="array" ref="AE141">INDEX(Data!AA$2:AA$368,$A141)</f>
        <v>0</v>
      </c>
      <c r="AF141" s="4" cm="1">
        <f t="array" ref="AF141">INDEX(Data!AB$2:AB$368,$A141)</f>
        <v>28</v>
      </c>
      <c r="AG141" s="4" cm="1">
        <f t="array" ref="AG141">INDEX(Data!AC$2:AC$368,$A141)</f>
        <v>28</v>
      </c>
      <c r="AH141" s="4" cm="1">
        <f t="array" ref="AH141">INDEX(Data!AD$2:AD$368,$A141)</f>
        <v>9</v>
      </c>
      <c r="AI141" s="4" cm="1">
        <f t="array" ref="AI141">INDEX(Data!AE$2:AE$368,$A141)</f>
        <v>28</v>
      </c>
      <c r="AJ141" s="4" cm="1">
        <f t="array" ref="AJ141">INDEX(Data!AF$2:AF$368,$A141)</f>
        <v>28</v>
      </c>
      <c r="AK141" s="4" cm="1">
        <f t="array" ref="AK141">INDEX(Data!AG$2:AG$368,$A141)</f>
        <v>28</v>
      </c>
      <c r="AL141" s="4" cm="1">
        <f t="array" ref="AL141">INDEX(Data!AH$2:AH$368,$A141)</f>
        <v>19</v>
      </c>
      <c r="AM141" s="4" cm="1">
        <f t="array" ref="AM141">INDEX(Data!AI$2:AI$368,$A141)</f>
        <v>66</v>
      </c>
      <c r="AN141" s="4" cm="1">
        <f t="array" ref="AN141">INDEX(Data!AJ$2:AJ$368,$A141)</f>
        <v>28</v>
      </c>
      <c r="AO141" s="4" cm="1">
        <f t="array" ref="AO141">INDEX(Data!AK$2:AK$368,$A141)</f>
        <v>19</v>
      </c>
      <c r="AP141" s="4" cm="1">
        <f t="array" ref="AP141">INDEX(Data!AL$2:AL$368,$A141)</f>
        <v>0</v>
      </c>
      <c r="AQ141" s="4" cm="1">
        <f t="array" ref="AQ141">INDEX(Data!AM$2:AM$368,$A141)</f>
        <v>0</v>
      </c>
      <c r="AR141" s="4" cm="1">
        <f t="array" ref="AR141">INDEX(Data!AN$2:AN$368,$A141)</f>
        <v>19</v>
      </c>
      <c r="AS141" s="4" cm="1">
        <f t="array" ref="AS141">INDEX(Data!AO$2:AO$368,$A141)</f>
        <v>38</v>
      </c>
      <c r="AT141" s="4" cm="1">
        <f t="array" ref="AT141">INDEX(Data!AP$2:AP$368,$A141)</f>
        <v>66</v>
      </c>
      <c r="AU141" s="4" cm="1">
        <f t="array" ref="AU141">INDEX(Data!AQ$2:AQ$368,$A141)</f>
        <v>28</v>
      </c>
      <c r="AV141" s="4" cm="1">
        <f t="array" ref="AV141">INDEX(Data!AR$2:AR$368,$A141)</f>
        <v>28</v>
      </c>
      <c r="AW141" s="4" cm="1">
        <f t="array" ref="AW141">INDEX(Data!AS$2:AS$368,$A141)</f>
        <v>19</v>
      </c>
      <c r="AX141" s="4" cm="1">
        <f t="array" ref="AX141">INDEX(Data!AT$2:AT$368,$A141)</f>
        <v>9</v>
      </c>
      <c r="AY141" s="4" cm="1">
        <f t="array" ref="AY141">INDEX(Data!AU$2:AU$368,$A141)</f>
        <v>28</v>
      </c>
      <c r="AZ141" s="4" cm="1">
        <f t="array" ref="AZ141">INDEX(Data!AV$2:AV$368,$A141)</f>
        <v>28</v>
      </c>
      <c r="BA141" s="4" cm="1">
        <f t="array" ref="BA141">INDEX(Data!AW$2:AW$368,$A141)</f>
        <v>28</v>
      </c>
      <c r="BB141" s="4" cm="1">
        <f t="array" ref="BB141">INDEX(Data!AX$2:AX$368,$A141)</f>
        <v>58</v>
      </c>
    </row>
    <row r="142" spans="1:54" x14ac:dyDescent="0.25">
      <c r="A142">
        <v>127</v>
      </c>
      <c r="B142" s="3">
        <v>45418</v>
      </c>
      <c r="C142" s="4">
        <v>2024</v>
      </c>
      <c r="D142" s="4" t="s">
        <v>8</v>
      </c>
      <c r="E142" s="4">
        <v>6</v>
      </c>
      <c r="F142" s="4" cm="1">
        <f t="array" ref="F142">INDEX(Data!B$2:B$368,$A142)</f>
        <v>971</v>
      </c>
      <c r="G142" s="4" cm="1">
        <f t="array" ref="G142">INDEX(Data!C$2:C$368,$A142)</f>
        <v>927</v>
      </c>
      <c r="H142" s="4" cm="1">
        <f t="array" ref="H142">INDEX(Data!D$2:D$368,$A142)</f>
        <v>446</v>
      </c>
      <c r="I142" s="4" cm="1">
        <f t="array" ref="I142">INDEX(Data!E$2:E$368,$A142)</f>
        <v>409</v>
      </c>
      <c r="J142" s="4" cm="1">
        <f t="array" ref="J142">INDEX(Data!F$2:F$368,$A142)</f>
        <v>116</v>
      </c>
      <c r="K142" s="4" cm="1">
        <f t="array" ref="K142">INDEX(Data!G$2:G$368,$A142)</f>
        <v>333</v>
      </c>
      <c r="L142" s="4" cm="1">
        <f t="array" ref="L142">INDEX(Data!H$2:H$368,$A142)</f>
        <v>520</v>
      </c>
      <c r="M142" s="4" cm="1">
        <f t="array" ref="M142">INDEX(Data!I$2:I$368,$A142)</f>
        <v>74</v>
      </c>
      <c r="N142" s="4" cm="1">
        <f t="array" ref="N142">INDEX(Data!J$2:J$368,$A142)</f>
        <v>228</v>
      </c>
      <c r="O142" s="4" cm="1">
        <f t="array" ref="O142">INDEX(Data!K$2:K$368,$A142)</f>
        <v>198</v>
      </c>
      <c r="P142" s="4" cm="1">
        <f t="array" ref="P142">INDEX(Data!L$2:L$368,$A142)</f>
        <v>78</v>
      </c>
      <c r="Q142" s="4" cm="1">
        <f t="array" ref="Q142">INDEX(Data!M$2:M$368,$A142)</f>
        <v>30</v>
      </c>
      <c r="R142" s="4" cm="1">
        <f t="array" ref="R142">INDEX(Data!N$2:N$368,$A142)</f>
        <v>42</v>
      </c>
      <c r="S142" s="4" cm="1">
        <f t="array" ref="S142">INDEX(Data!O$2:O$368,$A142)</f>
        <v>199</v>
      </c>
      <c r="T142" s="4" cm="1">
        <f t="array" ref="T142">INDEX(Data!P$2:P$368,$A142)</f>
        <v>125</v>
      </c>
      <c r="U142" s="4" cm="1">
        <f t="array" ref="U142">INDEX(Data!Q$2:Q$368,$A142)</f>
        <v>47</v>
      </c>
      <c r="V142" s="4" cm="1">
        <f t="array" ref="V142">INDEX(Data!R$2:R$368,$A142)</f>
        <v>18</v>
      </c>
      <c r="W142" s="4" cm="1">
        <f t="array" ref="W142">INDEX(Data!S$2:S$368,$A142)</f>
        <v>6</v>
      </c>
      <c r="X142" s="4" cm="1">
        <f t="array" ref="X142">INDEX(Data!T$2:T$368,$A142)</f>
        <v>92</v>
      </c>
      <c r="Y142" s="4" cm="1">
        <f t="array" ref="Y142">INDEX(Data!U$2:U$368,$A142)</f>
        <v>27</v>
      </c>
      <c r="Z142" s="4" cm="1">
        <f t="array" ref="Z142">INDEX(Data!V$2:V$368,$A142)</f>
        <v>55</v>
      </c>
      <c r="AA142" s="4" cm="1">
        <f t="array" ref="AA142">INDEX(Data!W$2:W$368,$A142)</f>
        <v>0</v>
      </c>
      <c r="AB142" s="4" cm="1">
        <f t="array" ref="AB142">INDEX(Data!X$2:X$368,$A142)</f>
        <v>105</v>
      </c>
      <c r="AC142" s="4" cm="1">
        <f t="array" ref="AC142">INDEX(Data!Y$2:Y$368,$A142)</f>
        <v>74</v>
      </c>
      <c r="AD142" s="4" cm="1">
        <f t="array" ref="AD142">INDEX(Data!Z$2:Z$368,$A142)</f>
        <v>18</v>
      </c>
      <c r="AE142" s="4" cm="1">
        <f t="array" ref="AE142">INDEX(Data!AA$2:AA$368,$A142)</f>
        <v>9</v>
      </c>
      <c r="AF142" s="4" cm="1">
        <f t="array" ref="AF142">INDEX(Data!AB$2:AB$368,$A142)</f>
        <v>46</v>
      </c>
      <c r="AG142" s="4" cm="1">
        <f t="array" ref="AG142">INDEX(Data!AC$2:AC$368,$A142)</f>
        <v>9</v>
      </c>
      <c r="AH142" s="4" cm="1">
        <f t="array" ref="AH142">INDEX(Data!AD$2:AD$368,$A142)</f>
        <v>0</v>
      </c>
      <c r="AI142" s="4" cm="1">
        <f t="array" ref="AI142">INDEX(Data!AE$2:AE$368,$A142)</f>
        <v>27</v>
      </c>
      <c r="AJ142" s="4" cm="1">
        <f t="array" ref="AJ142">INDEX(Data!AF$2:AF$368,$A142)</f>
        <v>27</v>
      </c>
      <c r="AK142" s="4" cm="1">
        <f t="array" ref="AK142">INDEX(Data!AG$2:AG$368,$A142)</f>
        <v>18</v>
      </c>
      <c r="AL142" s="4" cm="1">
        <f t="array" ref="AL142">INDEX(Data!AH$2:AH$368,$A142)</f>
        <v>0</v>
      </c>
      <c r="AM142" s="4" cm="1">
        <f t="array" ref="AM142">INDEX(Data!AI$2:AI$368,$A142)</f>
        <v>92</v>
      </c>
      <c r="AN142" s="4" cm="1">
        <f t="array" ref="AN142">INDEX(Data!AJ$2:AJ$368,$A142)</f>
        <v>9</v>
      </c>
      <c r="AO142" s="4" cm="1">
        <f t="array" ref="AO142">INDEX(Data!AK$2:AK$368,$A142)</f>
        <v>18</v>
      </c>
      <c r="AP142" s="4" cm="1">
        <f t="array" ref="AP142">INDEX(Data!AL$2:AL$368,$A142)</f>
        <v>9</v>
      </c>
      <c r="AQ142" s="4" cm="1">
        <f t="array" ref="AQ142">INDEX(Data!AM$2:AM$368,$A142)</f>
        <v>0</v>
      </c>
      <c r="AR142" s="4" cm="1">
        <f t="array" ref="AR142">INDEX(Data!AN$2:AN$368,$A142)</f>
        <v>0</v>
      </c>
      <c r="AS142" s="4" cm="1">
        <f t="array" ref="AS142">INDEX(Data!AO$2:AO$368,$A142)</f>
        <v>27</v>
      </c>
      <c r="AT142" s="4" cm="1">
        <f t="array" ref="AT142">INDEX(Data!AP$2:AP$368,$A142)</f>
        <v>83</v>
      </c>
      <c r="AU142" s="4" cm="1">
        <f t="array" ref="AU142">INDEX(Data!AQ$2:AQ$368,$A142)</f>
        <v>9</v>
      </c>
      <c r="AV142" s="4" cm="1">
        <f t="array" ref="AV142">INDEX(Data!AR$2:AR$368,$A142)</f>
        <v>55</v>
      </c>
      <c r="AW142" s="4" cm="1">
        <f t="array" ref="AW142">INDEX(Data!AS$2:AS$368,$A142)</f>
        <v>27</v>
      </c>
      <c r="AX142" s="4" cm="1">
        <f t="array" ref="AX142">INDEX(Data!AT$2:AT$368,$A142)</f>
        <v>9</v>
      </c>
      <c r="AY142" s="4" cm="1">
        <f t="array" ref="AY142">INDEX(Data!AU$2:AU$368,$A142)</f>
        <v>46</v>
      </c>
      <c r="AZ142" s="4" cm="1">
        <f t="array" ref="AZ142">INDEX(Data!AV$2:AV$368,$A142)</f>
        <v>18</v>
      </c>
      <c r="BA142" s="4" cm="1">
        <f t="array" ref="BA142">INDEX(Data!AW$2:AW$368,$A142)</f>
        <v>18</v>
      </c>
      <c r="BB142" s="4" cm="1">
        <f t="array" ref="BB142">INDEX(Data!AX$2:AX$368,$A142)</f>
        <v>0</v>
      </c>
    </row>
    <row r="143" spans="1:54" x14ac:dyDescent="0.25">
      <c r="A143">
        <v>128</v>
      </c>
      <c r="B143" s="3">
        <v>45419</v>
      </c>
      <c r="C143" s="4">
        <v>2024</v>
      </c>
      <c r="D143" s="4" t="s">
        <v>8</v>
      </c>
      <c r="E143" s="4">
        <v>7</v>
      </c>
      <c r="F143" s="4" cm="1">
        <f t="array" ref="F143">INDEX(Data!B$2:B$368,$A143)</f>
        <v>946</v>
      </c>
      <c r="G143" s="4" cm="1">
        <f t="array" ref="G143">INDEX(Data!C$2:C$368,$A143)</f>
        <v>900</v>
      </c>
      <c r="H143" s="4" cm="1">
        <f t="array" ref="H143">INDEX(Data!D$2:D$368,$A143)</f>
        <v>340</v>
      </c>
      <c r="I143" s="4" cm="1">
        <f t="array" ref="I143">INDEX(Data!E$2:E$368,$A143)</f>
        <v>408</v>
      </c>
      <c r="J143" s="4" cm="1">
        <f t="array" ref="J143">INDEX(Data!F$2:F$368,$A143)</f>
        <v>198</v>
      </c>
      <c r="K143" s="4" cm="1">
        <f t="array" ref="K143">INDEX(Data!G$2:G$368,$A143)</f>
        <v>324</v>
      </c>
      <c r="L143" s="4" cm="1">
        <f t="array" ref="L143">INDEX(Data!H$2:H$368,$A143)</f>
        <v>414</v>
      </c>
      <c r="M143" s="4" cm="1">
        <f t="array" ref="M143">INDEX(Data!I$2:I$368,$A143)</f>
        <v>162</v>
      </c>
      <c r="N143" s="4" cm="1">
        <f t="array" ref="N143">INDEX(Data!J$2:J$368,$A143)</f>
        <v>252</v>
      </c>
      <c r="O143" s="4" cm="1">
        <f t="array" ref="O143">INDEX(Data!K$2:K$368,$A143)</f>
        <v>82</v>
      </c>
      <c r="P143" s="4" cm="1">
        <f t="array" ref="P143">INDEX(Data!L$2:L$368,$A143)</f>
        <v>46</v>
      </c>
      <c r="Q143" s="4" cm="1">
        <f t="array" ref="Q143">INDEX(Data!M$2:M$368,$A143)</f>
        <v>35</v>
      </c>
      <c r="R143" s="4" cm="1">
        <f t="array" ref="R143">INDEX(Data!N$2:N$368,$A143)</f>
        <v>29</v>
      </c>
      <c r="S143" s="4" cm="1">
        <f t="array" ref="S143">INDEX(Data!O$2:O$368,$A143)</f>
        <v>158</v>
      </c>
      <c r="T143" s="4" cm="1">
        <f t="array" ref="T143">INDEX(Data!P$2:P$368,$A143)</f>
        <v>46</v>
      </c>
      <c r="U143" s="4" cm="1">
        <f t="array" ref="U143">INDEX(Data!Q$2:Q$368,$A143)</f>
        <v>39</v>
      </c>
      <c r="V143" s="4" cm="1">
        <f t="array" ref="V143">INDEX(Data!R$2:R$368,$A143)</f>
        <v>28</v>
      </c>
      <c r="W143" s="4" cm="1">
        <f t="array" ref="W143">INDEX(Data!S$2:S$368,$A143)</f>
        <v>231</v>
      </c>
      <c r="X143" s="4" cm="1">
        <f t="array" ref="X143">INDEX(Data!T$2:T$368,$A143)</f>
        <v>108</v>
      </c>
      <c r="Y143" s="4" cm="1">
        <f t="array" ref="Y143">INDEX(Data!U$2:U$368,$A143)</f>
        <v>18</v>
      </c>
      <c r="Z143" s="4" cm="1">
        <f t="array" ref="Z143">INDEX(Data!V$2:V$368,$A143)</f>
        <v>63</v>
      </c>
      <c r="AA143" s="4" cm="1">
        <f t="array" ref="AA143">INDEX(Data!W$2:W$368,$A143)</f>
        <v>0</v>
      </c>
      <c r="AB143" s="4" cm="1">
        <f t="array" ref="AB143">INDEX(Data!X$2:X$368,$A143)</f>
        <v>18</v>
      </c>
      <c r="AC143" s="4" cm="1">
        <f t="array" ref="AC143">INDEX(Data!Y$2:Y$368,$A143)</f>
        <v>63</v>
      </c>
      <c r="AD143" s="4" cm="1">
        <f t="array" ref="AD143">INDEX(Data!Z$2:Z$368,$A143)</f>
        <v>0</v>
      </c>
      <c r="AE143" s="4" cm="1">
        <f t="array" ref="AE143">INDEX(Data!AA$2:AA$368,$A143)</f>
        <v>27</v>
      </c>
      <c r="AF143" s="4" cm="1">
        <f t="array" ref="AF143">INDEX(Data!AB$2:AB$368,$A143)</f>
        <v>18</v>
      </c>
      <c r="AG143" s="4" cm="1">
        <f t="array" ref="AG143">INDEX(Data!AC$2:AC$368,$A143)</f>
        <v>27</v>
      </c>
      <c r="AH143" s="4" cm="1">
        <f t="array" ref="AH143">INDEX(Data!AD$2:AD$368,$A143)</f>
        <v>9</v>
      </c>
      <c r="AI143" s="4" cm="1">
        <f t="array" ref="AI143">INDEX(Data!AE$2:AE$368,$A143)</f>
        <v>45</v>
      </c>
      <c r="AJ143" s="4" cm="1">
        <f t="array" ref="AJ143">INDEX(Data!AF$2:AF$368,$A143)</f>
        <v>18</v>
      </c>
      <c r="AK143" s="4" cm="1">
        <f t="array" ref="AK143">INDEX(Data!AG$2:AG$368,$A143)</f>
        <v>9</v>
      </c>
      <c r="AL143" s="4" cm="1">
        <f t="array" ref="AL143">INDEX(Data!AH$2:AH$368,$A143)</f>
        <v>9</v>
      </c>
      <c r="AM143" s="4" cm="1">
        <f t="array" ref="AM143">INDEX(Data!AI$2:AI$368,$A143)</f>
        <v>36</v>
      </c>
      <c r="AN143" s="4" cm="1">
        <f t="array" ref="AN143">INDEX(Data!AJ$2:AJ$368,$A143)</f>
        <v>54</v>
      </c>
      <c r="AO143" s="4" cm="1">
        <f t="array" ref="AO143">INDEX(Data!AK$2:AK$368,$A143)</f>
        <v>45</v>
      </c>
      <c r="AP143" s="4" cm="1">
        <f t="array" ref="AP143">INDEX(Data!AL$2:AL$368,$A143)</f>
        <v>27</v>
      </c>
      <c r="AQ143" s="4" cm="1">
        <f t="array" ref="AQ143">INDEX(Data!AM$2:AM$368,$A143)</f>
        <v>9</v>
      </c>
      <c r="AR143" s="4" cm="1">
        <f t="array" ref="AR143">INDEX(Data!AN$2:AN$368,$A143)</f>
        <v>9</v>
      </c>
      <c r="AS143" s="4" cm="1">
        <f t="array" ref="AS143">INDEX(Data!AO$2:AO$368,$A143)</f>
        <v>9</v>
      </c>
      <c r="AT143" s="4" cm="1">
        <f t="array" ref="AT143">INDEX(Data!AP$2:AP$368,$A143)</f>
        <v>63</v>
      </c>
      <c r="AU143" s="4" cm="1">
        <f t="array" ref="AU143">INDEX(Data!AQ$2:AQ$368,$A143)</f>
        <v>27</v>
      </c>
      <c r="AV143" s="4" cm="1">
        <f t="array" ref="AV143">INDEX(Data!AR$2:AR$368,$A143)</f>
        <v>45</v>
      </c>
      <c r="AW143" s="4" cm="1">
        <f t="array" ref="AW143">INDEX(Data!AS$2:AS$368,$A143)</f>
        <v>36</v>
      </c>
      <c r="AX143" s="4" cm="1">
        <f t="array" ref="AX143">INDEX(Data!AT$2:AT$368,$A143)</f>
        <v>9</v>
      </c>
      <c r="AY143" s="4" cm="1">
        <f t="array" ref="AY143">INDEX(Data!AU$2:AU$368,$A143)</f>
        <v>36</v>
      </c>
      <c r="AZ143" s="4" cm="1">
        <f t="array" ref="AZ143">INDEX(Data!AV$2:AV$368,$A143)</f>
        <v>27</v>
      </c>
      <c r="BA143" s="4" cm="1">
        <f t="array" ref="BA143">INDEX(Data!AW$2:AW$368,$A143)</f>
        <v>36</v>
      </c>
      <c r="BB143" s="4" cm="1">
        <f t="array" ref="BB143">INDEX(Data!AX$2:AX$368,$A143)</f>
        <v>0</v>
      </c>
    </row>
    <row r="144" spans="1:54" x14ac:dyDescent="0.25">
      <c r="A144">
        <v>129</v>
      </c>
      <c r="B144" s="3">
        <v>45420</v>
      </c>
      <c r="C144" s="4">
        <v>2024</v>
      </c>
      <c r="D144" s="4" t="s">
        <v>8</v>
      </c>
      <c r="E144" s="4">
        <v>8</v>
      </c>
      <c r="F144" s="4" cm="1">
        <f t="array" ref="F144">INDEX(Data!B$2:B$368,$A144)</f>
        <v>920</v>
      </c>
      <c r="G144" s="4" cm="1">
        <f t="array" ref="G144">INDEX(Data!C$2:C$368,$A144)</f>
        <v>869</v>
      </c>
      <c r="H144" s="4" cm="1">
        <f t="array" ref="H144">INDEX(Data!D$2:D$368,$A144)</f>
        <v>276</v>
      </c>
      <c r="I144" s="4" cm="1">
        <f t="array" ref="I144">INDEX(Data!E$2:E$368,$A144)</f>
        <v>571</v>
      </c>
      <c r="J144" s="4" cm="1">
        <f t="array" ref="J144">INDEX(Data!F$2:F$368,$A144)</f>
        <v>73</v>
      </c>
      <c r="K144" s="4" cm="1">
        <f t="array" ref="K144">INDEX(Data!G$2:G$368,$A144)</f>
        <v>217</v>
      </c>
      <c r="L144" s="4" cm="1">
        <f t="array" ref="L144">INDEX(Data!H$2:H$368,$A144)</f>
        <v>566</v>
      </c>
      <c r="M144" s="4" cm="1">
        <f t="array" ref="M144">INDEX(Data!I$2:I$368,$A144)</f>
        <v>86</v>
      </c>
      <c r="N144" s="4" cm="1">
        <f t="array" ref="N144">INDEX(Data!J$2:J$368,$A144)</f>
        <v>279</v>
      </c>
      <c r="O144" s="4" cm="1">
        <f t="array" ref="O144">INDEX(Data!K$2:K$368,$A144)</f>
        <v>142</v>
      </c>
      <c r="P144" s="4" cm="1">
        <f t="array" ref="P144">INDEX(Data!L$2:L$368,$A144)</f>
        <v>62</v>
      </c>
      <c r="Q144" s="4" cm="1">
        <f t="array" ref="Q144">INDEX(Data!M$2:M$368,$A144)</f>
        <v>57</v>
      </c>
      <c r="R144" s="4" cm="1">
        <f t="array" ref="R144">INDEX(Data!N$2:N$368,$A144)</f>
        <v>17</v>
      </c>
      <c r="S144" s="4" cm="1">
        <f t="array" ref="S144">INDEX(Data!O$2:O$368,$A144)</f>
        <v>188</v>
      </c>
      <c r="T144" s="4" cm="1">
        <f t="array" ref="T144">INDEX(Data!P$2:P$368,$A144)</f>
        <v>41</v>
      </c>
      <c r="U144" s="4" cm="1">
        <f t="array" ref="U144">INDEX(Data!Q$2:Q$368,$A144)</f>
        <v>34</v>
      </c>
      <c r="V144" s="4" cm="1">
        <f t="array" ref="V144">INDEX(Data!R$2:R$368,$A144)</f>
        <v>34</v>
      </c>
      <c r="W144" s="4" cm="1">
        <f t="array" ref="W144">INDEX(Data!S$2:S$368,$A144)</f>
        <v>66</v>
      </c>
      <c r="X144" s="4" cm="1">
        <f t="array" ref="X144">INDEX(Data!T$2:T$368,$A144)</f>
        <v>43</v>
      </c>
      <c r="Y144" s="4" cm="1">
        <f t="array" ref="Y144">INDEX(Data!U$2:U$368,$A144)</f>
        <v>0</v>
      </c>
      <c r="Z144" s="4" cm="1">
        <f t="array" ref="Z144">INDEX(Data!V$2:V$368,$A144)</f>
        <v>34</v>
      </c>
      <c r="AA144" s="4" cm="1">
        <f t="array" ref="AA144">INDEX(Data!W$2:W$368,$A144)</f>
        <v>8</v>
      </c>
      <c r="AB144" s="4" cm="1">
        <f t="array" ref="AB144">INDEX(Data!X$2:X$368,$A144)</f>
        <v>130</v>
      </c>
      <c r="AC144" s="4" cm="1">
        <f t="array" ref="AC144">INDEX(Data!Y$2:Y$368,$A144)</f>
        <v>60</v>
      </c>
      <c r="AD144" s="4" cm="1">
        <f t="array" ref="AD144">INDEX(Data!Z$2:Z$368,$A144)</f>
        <v>8</v>
      </c>
      <c r="AE144" s="4" cm="1">
        <f t="array" ref="AE144">INDEX(Data!AA$2:AA$368,$A144)</f>
        <v>17</v>
      </c>
      <c r="AF144" s="4" cm="1">
        <f t="array" ref="AF144">INDEX(Data!AB$2:AB$368,$A144)</f>
        <v>52</v>
      </c>
      <c r="AG144" s="4" cm="1">
        <f t="array" ref="AG144">INDEX(Data!AC$2:AC$368,$A144)</f>
        <v>17</v>
      </c>
      <c r="AH144" s="4" cm="1">
        <f t="array" ref="AH144">INDEX(Data!AD$2:AD$368,$A144)</f>
        <v>0</v>
      </c>
      <c r="AI144" s="4" cm="1">
        <f t="array" ref="AI144">INDEX(Data!AE$2:AE$368,$A144)</f>
        <v>8</v>
      </c>
      <c r="AJ144" s="4" cm="1">
        <f t="array" ref="AJ144">INDEX(Data!AF$2:AF$368,$A144)</f>
        <v>26</v>
      </c>
      <c r="AK144" s="4" cm="1">
        <f t="array" ref="AK144">INDEX(Data!AG$2:AG$368,$A144)</f>
        <v>0</v>
      </c>
      <c r="AL144" s="4" cm="1">
        <f t="array" ref="AL144">INDEX(Data!AH$2:AH$368,$A144)</f>
        <v>17</v>
      </c>
      <c r="AM144" s="4" cm="1">
        <f t="array" ref="AM144">INDEX(Data!AI$2:AI$368,$A144)</f>
        <v>78</v>
      </c>
      <c r="AN144" s="4" cm="1">
        <f t="array" ref="AN144">INDEX(Data!AJ$2:AJ$368,$A144)</f>
        <v>43</v>
      </c>
      <c r="AO144" s="4" cm="1">
        <f t="array" ref="AO144">INDEX(Data!AK$2:AK$368,$A144)</f>
        <v>17</v>
      </c>
      <c r="AP144" s="4" cm="1">
        <f t="array" ref="AP144">INDEX(Data!AL$2:AL$368,$A144)</f>
        <v>0</v>
      </c>
      <c r="AQ144" s="4" cm="1">
        <f t="array" ref="AQ144">INDEX(Data!AM$2:AM$368,$A144)</f>
        <v>0</v>
      </c>
      <c r="AR144" s="4" cm="1">
        <f t="array" ref="AR144">INDEX(Data!AN$2:AN$368,$A144)</f>
        <v>8</v>
      </c>
      <c r="AS144" s="4" cm="1">
        <f t="array" ref="AS144">INDEX(Data!AO$2:AO$368,$A144)</f>
        <v>17</v>
      </c>
      <c r="AT144" s="4" cm="1">
        <f t="array" ref="AT144">INDEX(Data!AP$2:AP$368,$A144)</f>
        <v>86</v>
      </c>
      <c r="AU144" s="4" cm="1">
        <f t="array" ref="AU144">INDEX(Data!AQ$2:AQ$368,$A144)</f>
        <v>8</v>
      </c>
      <c r="AV144" s="4" cm="1">
        <f t="array" ref="AV144">INDEX(Data!AR$2:AR$368,$A144)</f>
        <v>34</v>
      </c>
      <c r="AW144" s="4" cm="1">
        <f t="array" ref="AW144">INDEX(Data!AS$2:AS$368,$A144)</f>
        <v>26</v>
      </c>
      <c r="AX144" s="4" cm="1">
        <f t="array" ref="AX144">INDEX(Data!AT$2:AT$368,$A144)</f>
        <v>0</v>
      </c>
      <c r="AY144" s="4" cm="1">
        <f t="array" ref="AY144">INDEX(Data!AU$2:AU$368,$A144)</f>
        <v>60</v>
      </c>
      <c r="AZ144" s="4" cm="1">
        <f t="array" ref="AZ144">INDEX(Data!AV$2:AV$368,$A144)</f>
        <v>8</v>
      </c>
      <c r="BA144" s="4" cm="1">
        <f t="array" ref="BA144">INDEX(Data!AW$2:AW$368,$A144)</f>
        <v>0</v>
      </c>
      <c r="BB144" s="4" cm="1">
        <f t="array" ref="BB144">INDEX(Data!AX$2:AX$368,$A144)</f>
        <v>64</v>
      </c>
    </row>
    <row r="145" spans="1:54" x14ac:dyDescent="0.25">
      <c r="A145">
        <v>130</v>
      </c>
      <c r="B145" s="3">
        <v>45421</v>
      </c>
      <c r="C145" s="4">
        <v>2024</v>
      </c>
      <c r="D145" s="4" t="s">
        <v>8</v>
      </c>
      <c r="E145" s="4">
        <v>9</v>
      </c>
      <c r="F145" s="4" cm="1">
        <f t="array" ref="F145">INDEX(Data!B$2:B$368,$A145)</f>
        <v>900</v>
      </c>
      <c r="G145" s="4" cm="1">
        <f t="array" ref="G145">INDEX(Data!C$2:C$368,$A145)</f>
        <v>836</v>
      </c>
      <c r="H145" s="4" cm="1">
        <f t="array" ref="H145">INDEX(Data!D$2:D$368,$A145)</f>
        <v>333</v>
      </c>
      <c r="I145" s="4" cm="1">
        <f t="array" ref="I145">INDEX(Data!E$2:E$368,$A145)</f>
        <v>423</v>
      </c>
      <c r="J145" s="4" cm="1">
        <f t="array" ref="J145">INDEX(Data!F$2:F$368,$A145)</f>
        <v>144</v>
      </c>
      <c r="K145" s="4" cm="1">
        <f t="array" ref="K145">INDEX(Data!G$2:G$368,$A145)</f>
        <v>250</v>
      </c>
      <c r="L145" s="4" cm="1">
        <f t="array" ref="L145">INDEX(Data!H$2:H$368,$A145)</f>
        <v>503</v>
      </c>
      <c r="M145" s="4" cm="1">
        <f t="array" ref="M145">INDEX(Data!I$2:I$368,$A145)</f>
        <v>83</v>
      </c>
      <c r="N145" s="4" cm="1">
        <f t="array" ref="N145">INDEX(Data!J$2:J$368,$A145)</f>
        <v>195</v>
      </c>
      <c r="O145" s="4" cm="1">
        <f t="array" ref="O145">INDEX(Data!K$2:K$368,$A145)</f>
        <v>184</v>
      </c>
      <c r="P145" s="4" cm="1">
        <f t="array" ref="P145">INDEX(Data!L$2:L$368,$A145)</f>
        <v>50</v>
      </c>
      <c r="Q145" s="4" cm="1">
        <f t="array" ref="Q145">INDEX(Data!M$2:M$368,$A145)</f>
        <v>66</v>
      </c>
      <c r="R145" s="4" cm="1">
        <f t="array" ref="R145">INDEX(Data!N$2:N$368,$A145)</f>
        <v>22</v>
      </c>
      <c r="S145" s="4" cm="1">
        <f t="array" ref="S145">INDEX(Data!O$2:O$368,$A145)</f>
        <v>116</v>
      </c>
      <c r="T145" s="4" cm="1">
        <f t="array" ref="T145">INDEX(Data!P$2:P$368,$A145)</f>
        <v>95</v>
      </c>
      <c r="U145" s="4" cm="1">
        <f t="array" ref="U145">INDEX(Data!Q$2:Q$368,$A145)</f>
        <v>41</v>
      </c>
      <c r="V145" s="4" cm="1">
        <f t="array" ref="V145">INDEX(Data!R$2:R$368,$A145)</f>
        <v>41</v>
      </c>
      <c r="W145" s="4" cm="1">
        <f t="array" ref="W145">INDEX(Data!S$2:S$368,$A145)</f>
        <v>90</v>
      </c>
      <c r="X145" s="4" cm="1">
        <f t="array" ref="X145">INDEX(Data!T$2:T$368,$A145)</f>
        <v>66</v>
      </c>
      <c r="Y145" s="4" cm="1">
        <f t="array" ref="Y145">INDEX(Data!U$2:U$368,$A145)</f>
        <v>0</v>
      </c>
      <c r="Z145" s="4" cm="1">
        <f t="array" ref="Z145">INDEX(Data!V$2:V$368,$A145)</f>
        <v>33</v>
      </c>
      <c r="AA145" s="4" cm="1">
        <f t="array" ref="AA145">INDEX(Data!W$2:W$368,$A145)</f>
        <v>16</v>
      </c>
      <c r="AB145" s="4" cm="1">
        <f t="array" ref="AB145">INDEX(Data!X$2:X$368,$A145)</f>
        <v>50</v>
      </c>
      <c r="AC145" s="4" cm="1">
        <f t="array" ref="AC145">INDEX(Data!Y$2:Y$368,$A145)</f>
        <v>58</v>
      </c>
      <c r="AD145" s="4" cm="1">
        <f t="array" ref="AD145">INDEX(Data!Z$2:Z$368,$A145)</f>
        <v>8</v>
      </c>
      <c r="AE145" s="4" cm="1">
        <f t="array" ref="AE145">INDEX(Data!AA$2:AA$368,$A145)</f>
        <v>16</v>
      </c>
      <c r="AF145" s="4" cm="1">
        <f t="array" ref="AF145">INDEX(Data!AB$2:AB$368,$A145)</f>
        <v>33</v>
      </c>
      <c r="AG145" s="4" cm="1">
        <f t="array" ref="AG145">INDEX(Data!AC$2:AC$368,$A145)</f>
        <v>16</v>
      </c>
      <c r="AH145" s="4" cm="1">
        <f t="array" ref="AH145">INDEX(Data!AD$2:AD$368,$A145)</f>
        <v>0</v>
      </c>
      <c r="AI145" s="4" cm="1">
        <f t="array" ref="AI145">INDEX(Data!AE$2:AE$368,$A145)</f>
        <v>41</v>
      </c>
      <c r="AJ145" s="4" cm="1">
        <f t="array" ref="AJ145">INDEX(Data!AF$2:AF$368,$A145)</f>
        <v>16</v>
      </c>
      <c r="AK145" s="4" cm="1">
        <f t="array" ref="AK145">INDEX(Data!AG$2:AG$368,$A145)</f>
        <v>25</v>
      </c>
      <c r="AL145" s="4" cm="1">
        <f t="array" ref="AL145">INDEX(Data!AH$2:AH$368,$A145)</f>
        <v>0</v>
      </c>
      <c r="AM145" s="4" cm="1">
        <f t="array" ref="AM145">INDEX(Data!AI$2:AI$368,$A145)</f>
        <v>50</v>
      </c>
      <c r="AN145" s="4" cm="1">
        <f t="array" ref="AN145">INDEX(Data!AJ$2:AJ$368,$A145)</f>
        <v>41</v>
      </c>
      <c r="AO145" s="4" cm="1">
        <f t="array" ref="AO145">INDEX(Data!AK$2:AK$368,$A145)</f>
        <v>25</v>
      </c>
      <c r="AP145" s="4" cm="1">
        <f t="array" ref="AP145">INDEX(Data!AL$2:AL$368,$A145)</f>
        <v>16</v>
      </c>
      <c r="AQ145" s="4" cm="1">
        <f t="array" ref="AQ145">INDEX(Data!AM$2:AM$368,$A145)</f>
        <v>8</v>
      </c>
      <c r="AR145" s="4" cm="1">
        <f t="array" ref="AR145">INDEX(Data!AN$2:AN$368,$A145)</f>
        <v>33</v>
      </c>
      <c r="AS145" s="4" cm="1">
        <f t="array" ref="AS145">INDEX(Data!AO$2:AO$368,$A145)</f>
        <v>16</v>
      </c>
      <c r="AT145" s="4" cm="1">
        <f t="array" ref="AT145">INDEX(Data!AP$2:AP$368,$A145)</f>
        <v>83</v>
      </c>
      <c r="AU145" s="4" cm="1">
        <f t="array" ref="AU145">INDEX(Data!AQ$2:AQ$368,$A145)</f>
        <v>25</v>
      </c>
      <c r="AV145" s="4" cm="1">
        <f t="array" ref="AV145">INDEX(Data!AR$2:AR$368,$A145)</f>
        <v>33</v>
      </c>
      <c r="AW145" s="4" cm="1">
        <f t="array" ref="AW145">INDEX(Data!AS$2:AS$368,$A145)</f>
        <v>8</v>
      </c>
      <c r="AX145" s="4" cm="1">
        <f t="array" ref="AX145">INDEX(Data!AT$2:AT$368,$A145)</f>
        <v>0</v>
      </c>
      <c r="AY145" s="4" cm="1">
        <f t="array" ref="AY145">INDEX(Data!AU$2:AU$368,$A145)</f>
        <v>8</v>
      </c>
      <c r="AZ145" s="4" cm="1">
        <f t="array" ref="AZ145">INDEX(Data!AV$2:AV$368,$A145)</f>
        <v>8</v>
      </c>
      <c r="BA145" s="4" cm="1">
        <f t="array" ref="BA145">INDEX(Data!AW$2:AW$368,$A145)</f>
        <v>8</v>
      </c>
      <c r="BB145" s="4" cm="1">
        <f t="array" ref="BB145">INDEX(Data!AX$2:AX$368,$A145)</f>
        <v>96</v>
      </c>
    </row>
    <row r="146" spans="1:54" x14ac:dyDescent="0.25">
      <c r="A146">
        <v>131</v>
      </c>
      <c r="B146" s="3">
        <v>45422</v>
      </c>
      <c r="C146" s="4">
        <v>2024</v>
      </c>
      <c r="D146" s="4" t="s">
        <v>8</v>
      </c>
      <c r="E146" s="4">
        <v>10</v>
      </c>
      <c r="F146" s="4" cm="1">
        <f t="array" ref="F146">INDEX(Data!B$2:B$368,$A146)</f>
        <v>886</v>
      </c>
      <c r="G146" s="4" cm="1">
        <f t="array" ref="G146">INDEX(Data!C$2:C$368,$A146)</f>
        <v>801</v>
      </c>
      <c r="H146" s="4" cm="1">
        <f t="array" ref="H146">INDEX(Data!D$2:D$368,$A146)</f>
        <v>336</v>
      </c>
      <c r="I146" s="4" cm="1">
        <f t="array" ref="I146">INDEX(Data!E$2:E$368,$A146)</f>
        <v>426</v>
      </c>
      <c r="J146" s="4" cm="1">
        <f t="array" ref="J146">INDEX(Data!F$2:F$368,$A146)</f>
        <v>124</v>
      </c>
      <c r="K146" s="4" cm="1">
        <f t="array" ref="K146">INDEX(Data!G$2:G$368,$A146)</f>
        <v>384</v>
      </c>
      <c r="L146" s="4" cm="1">
        <f t="array" ref="L146">INDEX(Data!H$2:H$368,$A146)</f>
        <v>369</v>
      </c>
      <c r="M146" s="4" cm="1">
        <f t="array" ref="M146">INDEX(Data!I$2:I$368,$A146)</f>
        <v>48</v>
      </c>
      <c r="N146" s="4" cm="1">
        <f t="array" ref="N146">INDEX(Data!J$2:J$368,$A146)</f>
        <v>154</v>
      </c>
      <c r="O146" s="4" cm="1">
        <f t="array" ref="O146">INDEX(Data!K$2:K$368,$A146)</f>
        <v>186</v>
      </c>
      <c r="P146" s="4" cm="1">
        <f t="array" ref="P146">INDEX(Data!L$2:L$368,$A146)</f>
        <v>82</v>
      </c>
      <c r="Q146" s="4" cm="1">
        <f t="array" ref="Q146">INDEX(Data!M$2:M$368,$A146)</f>
        <v>76</v>
      </c>
      <c r="R146" s="4" cm="1">
        <f t="array" ref="R146">INDEX(Data!N$2:N$368,$A146)</f>
        <v>54</v>
      </c>
      <c r="S146" s="4" cm="1">
        <f t="array" ref="S146">INDEX(Data!O$2:O$368,$A146)</f>
        <v>171</v>
      </c>
      <c r="T146" s="4" cm="1">
        <f t="array" ref="T146">INDEX(Data!P$2:P$368,$A146)</f>
        <v>63</v>
      </c>
      <c r="U146" s="4" cm="1">
        <f t="array" ref="U146">INDEX(Data!Q$2:Q$368,$A146)</f>
        <v>50</v>
      </c>
      <c r="V146" s="4" cm="1">
        <f t="array" ref="V146">INDEX(Data!R$2:R$368,$A146)</f>
        <v>50</v>
      </c>
      <c r="W146" s="4" cm="1">
        <f t="array" ref="W146">INDEX(Data!S$2:S$368,$A146)</f>
        <v>0</v>
      </c>
      <c r="X146" s="4" cm="1">
        <f t="array" ref="X146">INDEX(Data!T$2:T$368,$A146)</f>
        <v>48</v>
      </c>
      <c r="Y146" s="4" cm="1">
        <f t="array" ref="Y146">INDEX(Data!U$2:U$368,$A146)</f>
        <v>24</v>
      </c>
      <c r="Z146" s="4" cm="1">
        <f t="array" ref="Z146">INDEX(Data!V$2:V$368,$A146)</f>
        <v>32</v>
      </c>
      <c r="AA146" s="4" cm="1">
        <f t="array" ref="AA146">INDEX(Data!W$2:W$368,$A146)</f>
        <v>24</v>
      </c>
      <c r="AB146" s="4" cm="1">
        <f t="array" ref="AB146">INDEX(Data!X$2:X$368,$A146)</f>
        <v>73</v>
      </c>
      <c r="AC146" s="4" cm="1">
        <f t="array" ref="AC146">INDEX(Data!Y$2:Y$368,$A146)</f>
        <v>64</v>
      </c>
      <c r="AD146" s="4" cm="1">
        <f t="array" ref="AD146">INDEX(Data!Z$2:Z$368,$A146)</f>
        <v>8</v>
      </c>
      <c r="AE146" s="4" cm="1">
        <f t="array" ref="AE146">INDEX(Data!AA$2:AA$368,$A146)</f>
        <v>16</v>
      </c>
      <c r="AF146" s="4" cm="1">
        <f t="array" ref="AF146">INDEX(Data!AB$2:AB$368,$A146)</f>
        <v>24</v>
      </c>
      <c r="AG146" s="4" cm="1">
        <f t="array" ref="AG146">INDEX(Data!AC$2:AC$368,$A146)</f>
        <v>0</v>
      </c>
      <c r="AH146" s="4" cm="1">
        <f t="array" ref="AH146">INDEX(Data!AD$2:AD$368,$A146)</f>
        <v>8</v>
      </c>
      <c r="AI146" s="4" cm="1">
        <f t="array" ref="AI146">INDEX(Data!AE$2:AE$368,$A146)</f>
        <v>16</v>
      </c>
      <c r="AJ146" s="4" cm="1">
        <f t="array" ref="AJ146">INDEX(Data!AF$2:AF$368,$A146)</f>
        <v>24</v>
      </c>
      <c r="AK146" s="4" cm="1">
        <f t="array" ref="AK146">INDEX(Data!AG$2:AG$368,$A146)</f>
        <v>24</v>
      </c>
      <c r="AL146" s="4" cm="1">
        <f t="array" ref="AL146">INDEX(Data!AH$2:AH$368,$A146)</f>
        <v>8</v>
      </c>
      <c r="AM146" s="4" cm="1">
        <f t="array" ref="AM146">INDEX(Data!AI$2:AI$368,$A146)</f>
        <v>72</v>
      </c>
      <c r="AN146" s="4" cm="1">
        <f t="array" ref="AN146">INDEX(Data!AJ$2:AJ$368,$A146)</f>
        <v>8</v>
      </c>
      <c r="AO146" s="4" cm="1">
        <f t="array" ref="AO146">INDEX(Data!AK$2:AK$368,$A146)</f>
        <v>8</v>
      </c>
      <c r="AP146" s="4" cm="1">
        <f t="array" ref="AP146">INDEX(Data!AL$2:AL$368,$A146)</f>
        <v>24</v>
      </c>
      <c r="AQ146" s="4" cm="1">
        <f t="array" ref="AQ146">INDEX(Data!AM$2:AM$368,$A146)</f>
        <v>8</v>
      </c>
      <c r="AR146" s="4" cm="1">
        <f t="array" ref="AR146">INDEX(Data!AN$2:AN$368,$A146)</f>
        <v>8</v>
      </c>
      <c r="AS146" s="4" cm="1">
        <f t="array" ref="AS146">INDEX(Data!AO$2:AO$368,$A146)</f>
        <v>32</v>
      </c>
      <c r="AT146" s="4" cm="1">
        <f t="array" ref="AT146">INDEX(Data!AP$2:AP$368,$A146)</f>
        <v>80</v>
      </c>
      <c r="AU146" s="4" cm="1">
        <f t="array" ref="AU146">INDEX(Data!AQ$2:AQ$368,$A146)</f>
        <v>16</v>
      </c>
      <c r="AV146" s="4" cm="1">
        <f t="array" ref="AV146">INDEX(Data!AR$2:AR$368,$A146)</f>
        <v>56</v>
      </c>
      <c r="AW146" s="4" cm="1">
        <f t="array" ref="AW146">INDEX(Data!AS$2:AS$368,$A146)</f>
        <v>40</v>
      </c>
      <c r="AX146" s="4" cm="1">
        <f t="array" ref="AX146">INDEX(Data!AT$2:AT$368,$A146)</f>
        <v>8</v>
      </c>
      <c r="AY146" s="4" cm="1">
        <f t="array" ref="AY146">INDEX(Data!AU$2:AU$368,$A146)</f>
        <v>24</v>
      </c>
      <c r="AZ146" s="4" cm="1">
        <f t="array" ref="AZ146">INDEX(Data!AV$2:AV$368,$A146)</f>
        <v>16</v>
      </c>
      <c r="BA146" s="4" cm="1">
        <f t="array" ref="BA146">INDEX(Data!AW$2:AW$368,$A146)</f>
        <v>8</v>
      </c>
      <c r="BB146" s="4" cm="1">
        <f t="array" ref="BB146">INDEX(Data!AX$2:AX$368,$A146)</f>
        <v>0</v>
      </c>
    </row>
    <row r="147" spans="1:54" x14ac:dyDescent="0.25">
      <c r="A147">
        <v>132</v>
      </c>
      <c r="B147" s="3">
        <v>45423</v>
      </c>
      <c r="C147" s="4">
        <v>2024</v>
      </c>
      <c r="D147" s="4" t="s">
        <v>8</v>
      </c>
      <c r="E147" s="4">
        <v>11</v>
      </c>
      <c r="F147" s="4" cm="1">
        <f t="array" ref="F147">INDEX(Data!B$2:B$368,$A147)</f>
        <v>883</v>
      </c>
      <c r="G147" s="4" cm="1">
        <f t="array" ref="G147">INDEX(Data!C$2:C$368,$A147)</f>
        <v>770</v>
      </c>
      <c r="H147" s="4" cm="1">
        <f t="array" ref="H147">INDEX(Data!D$2:D$368,$A147)</f>
        <v>317</v>
      </c>
      <c r="I147" s="4" cm="1">
        <f t="array" ref="I147">INDEX(Data!E$2:E$368,$A147)</f>
        <v>372</v>
      </c>
      <c r="J147" s="4" cm="1">
        <f t="array" ref="J147">INDEX(Data!F$2:F$368,$A147)</f>
        <v>194</v>
      </c>
      <c r="K147" s="4" cm="1">
        <f t="array" ref="K147">INDEX(Data!G$2:G$368,$A147)</f>
        <v>292</v>
      </c>
      <c r="L147" s="4" cm="1">
        <f t="array" ref="L147">INDEX(Data!H$2:H$368,$A147)</f>
        <v>440</v>
      </c>
      <c r="M147" s="4" cm="1">
        <f t="array" ref="M147">INDEX(Data!I$2:I$368,$A147)</f>
        <v>38</v>
      </c>
      <c r="N147" s="4" cm="1">
        <f t="array" ref="N147">INDEX(Data!J$2:J$368,$A147)</f>
        <v>262</v>
      </c>
      <c r="O147" s="4" cm="1">
        <f t="array" ref="O147">INDEX(Data!K$2:K$368,$A147)</f>
        <v>32</v>
      </c>
      <c r="P147" s="4" cm="1">
        <f t="array" ref="P147">INDEX(Data!L$2:L$368,$A147)</f>
        <v>49</v>
      </c>
      <c r="Q147" s="4" cm="1">
        <f t="array" ref="Q147">INDEX(Data!M$2:M$368,$A147)</f>
        <v>60</v>
      </c>
      <c r="R147" s="4" cm="1">
        <f t="array" ref="R147">INDEX(Data!N$2:N$368,$A147)</f>
        <v>43</v>
      </c>
      <c r="S147" s="4" cm="1">
        <f t="array" ref="S147">INDEX(Data!O$2:O$368,$A147)</f>
        <v>164</v>
      </c>
      <c r="T147" s="4" cm="1">
        <f t="array" ref="T147">INDEX(Data!P$2:P$368,$A147)</f>
        <v>70</v>
      </c>
      <c r="U147" s="4" cm="1">
        <f t="array" ref="U147">INDEX(Data!Q$2:Q$368,$A147)</f>
        <v>23</v>
      </c>
      <c r="V147" s="4" cm="1">
        <f t="array" ref="V147">INDEX(Data!R$2:R$368,$A147)</f>
        <v>43</v>
      </c>
      <c r="W147" s="4" cm="1">
        <f t="array" ref="W147">INDEX(Data!S$2:S$368,$A147)</f>
        <v>137</v>
      </c>
      <c r="X147" s="4" cm="1">
        <f t="array" ref="X147">INDEX(Data!T$2:T$368,$A147)</f>
        <v>92</v>
      </c>
      <c r="Y147" s="4" cm="1">
        <f t="array" ref="Y147">INDEX(Data!U$2:U$368,$A147)</f>
        <v>7</v>
      </c>
      <c r="Z147" s="4" cm="1">
        <f t="array" ref="Z147">INDEX(Data!V$2:V$368,$A147)</f>
        <v>46</v>
      </c>
      <c r="AA147" s="4" cm="1">
        <f t="array" ref="AA147">INDEX(Data!W$2:W$368,$A147)</f>
        <v>15</v>
      </c>
      <c r="AB147" s="4" cm="1">
        <f t="array" ref="AB147">INDEX(Data!X$2:X$368,$A147)</f>
        <v>27</v>
      </c>
      <c r="AC147" s="4" cm="1">
        <f t="array" ref="AC147">INDEX(Data!Y$2:Y$368,$A147)</f>
        <v>46</v>
      </c>
      <c r="AD147" s="4" cm="1">
        <f t="array" ref="AD147">INDEX(Data!Z$2:Z$368,$A147)</f>
        <v>15</v>
      </c>
      <c r="AE147" s="4" cm="1">
        <f t="array" ref="AE147">INDEX(Data!AA$2:AA$368,$A147)</f>
        <v>23</v>
      </c>
      <c r="AF147" s="4" cm="1">
        <f t="array" ref="AF147">INDEX(Data!AB$2:AB$368,$A147)</f>
        <v>15</v>
      </c>
      <c r="AG147" s="4" cm="1">
        <f t="array" ref="AG147">INDEX(Data!AC$2:AC$368,$A147)</f>
        <v>7</v>
      </c>
      <c r="AH147" s="4" cm="1">
        <f t="array" ref="AH147">INDEX(Data!AD$2:AD$368,$A147)</f>
        <v>7</v>
      </c>
      <c r="AI147" s="4" cm="1">
        <f t="array" ref="AI147">INDEX(Data!AE$2:AE$368,$A147)</f>
        <v>30</v>
      </c>
      <c r="AJ147" s="4" cm="1">
        <f t="array" ref="AJ147">INDEX(Data!AF$2:AF$368,$A147)</f>
        <v>0</v>
      </c>
      <c r="AK147" s="4" cm="1">
        <f t="array" ref="AK147">INDEX(Data!AG$2:AG$368,$A147)</f>
        <v>7</v>
      </c>
      <c r="AL147" s="4" cm="1">
        <f t="array" ref="AL147">INDEX(Data!AH$2:AH$368,$A147)</f>
        <v>0</v>
      </c>
      <c r="AM147" s="4" cm="1">
        <f t="array" ref="AM147">INDEX(Data!AI$2:AI$368,$A147)</f>
        <v>69</v>
      </c>
      <c r="AN147" s="4" cm="1">
        <f t="array" ref="AN147">INDEX(Data!AJ$2:AJ$368,$A147)</f>
        <v>46</v>
      </c>
      <c r="AO147" s="4" cm="1">
        <f t="array" ref="AO147">INDEX(Data!AK$2:AK$368,$A147)</f>
        <v>30</v>
      </c>
      <c r="AP147" s="4" cm="1">
        <f t="array" ref="AP147">INDEX(Data!AL$2:AL$368,$A147)</f>
        <v>15</v>
      </c>
      <c r="AQ147" s="4" cm="1">
        <f t="array" ref="AQ147">INDEX(Data!AM$2:AM$368,$A147)</f>
        <v>7</v>
      </c>
      <c r="AR147" s="4" cm="1">
        <f t="array" ref="AR147">INDEX(Data!AN$2:AN$368,$A147)</f>
        <v>23</v>
      </c>
      <c r="AS147" s="4" cm="1">
        <f t="array" ref="AS147">INDEX(Data!AO$2:AO$368,$A147)</f>
        <v>15</v>
      </c>
      <c r="AT147" s="4" cm="1">
        <f t="array" ref="AT147">INDEX(Data!AP$2:AP$368,$A147)</f>
        <v>77</v>
      </c>
      <c r="AU147" s="4" cm="1">
        <f t="array" ref="AU147">INDEX(Data!AQ$2:AQ$368,$A147)</f>
        <v>15</v>
      </c>
      <c r="AV147" s="4" cm="1">
        <f t="array" ref="AV147">INDEX(Data!AR$2:AR$368,$A147)</f>
        <v>53</v>
      </c>
      <c r="AW147" s="4" cm="1">
        <f t="array" ref="AW147">INDEX(Data!AS$2:AS$368,$A147)</f>
        <v>30</v>
      </c>
      <c r="AX147" s="4" cm="1">
        <f t="array" ref="AX147">INDEX(Data!AT$2:AT$368,$A147)</f>
        <v>0</v>
      </c>
      <c r="AY147" s="4" cm="1">
        <f t="array" ref="AY147">INDEX(Data!AU$2:AU$368,$A147)</f>
        <v>23</v>
      </c>
      <c r="AZ147" s="4" cm="1">
        <f t="array" ref="AZ147">INDEX(Data!AV$2:AV$368,$A147)</f>
        <v>30</v>
      </c>
      <c r="BA147" s="4" cm="1">
        <f t="array" ref="BA147">INDEX(Data!AW$2:AW$368,$A147)</f>
        <v>0</v>
      </c>
      <c r="BB147" s="4" cm="1">
        <f t="array" ref="BB147">INDEX(Data!AX$2:AX$368,$A147)</f>
        <v>0</v>
      </c>
    </row>
    <row r="148" spans="1:54" x14ac:dyDescent="0.25">
      <c r="A148">
        <v>133</v>
      </c>
      <c r="B148" s="3">
        <v>45424</v>
      </c>
      <c r="C148" s="4">
        <v>2024</v>
      </c>
      <c r="D148" s="4" t="s">
        <v>8</v>
      </c>
      <c r="E148" s="4">
        <v>12</v>
      </c>
      <c r="F148" s="4" cm="1">
        <f t="array" ref="F148">INDEX(Data!B$2:B$368,$A148)</f>
        <v>882</v>
      </c>
      <c r="G148" s="4" cm="1">
        <f t="array" ref="G148">INDEX(Data!C$2:C$368,$A148)</f>
        <v>737</v>
      </c>
      <c r="H148" s="4" cm="1">
        <f t="array" ref="H148">INDEX(Data!D$2:D$368,$A148)</f>
        <v>379</v>
      </c>
      <c r="I148" s="4" cm="1">
        <f t="array" ref="I148">INDEX(Data!E$2:E$368,$A148)</f>
        <v>283</v>
      </c>
      <c r="J148" s="4" cm="1">
        <f t="array" ref="J148">INDEX(Data!F$2:F$368,$A148)</f>
        <v>220</v>
      </c>
      <c r="K148" s="4" cm="1">
        <f t="array" ref="K148">INDEX(Data!G$2:G$368,$A148)</f>
        <v>353</v>
      </c>
      <c r="L148" s="4" cm="1">
        <f t="array" ref="L148">INDEX(Data!H$2:H$368,$A148)</f>
        <v>244</v>
      </c>
      <c r="M148" s="4" cm="1">
        <f t="array" ref="M148">INDEX(Data!I$2:I$368,$A148)</f>
        <v>140</v>
      </c>
      <c r="N148" s="4" cm="1">
        <f t="array" ref="N148">INDEX(Data!J$2:J$368,$A148)</f>
        <v>235</v>
      </c>
      <c r="O148" s="4" cm="1">
        <f t="array" ref="O148">INDEX(Data!K$2:K$368,$A148)</f>
        <v>60</v>
      </c>
      <c r="P148" s="4" cm="1">
        <f t="array" ref="P148">INDEX(Data!L$2:L$368,$A148)</f>
        <v>82</v>
      </c>
      <c r="Q148" s="4" cm="1">
        <f t="array" ref="Q148">INDEX(Data!M$2:M$368,$A148)</f>
        <v>76</v>
      </c>
      <c r="R148" s="4" cm="1">
        <f t="array" ref="R148">INDEX(Data!N$2:N$368,$A148)</f>
        <v>43</v>
      </c>
      <c r="S148" s="4" cm="1">
        <f t="array" ref="S148">INDEX(Data!O$2:O$368,$A148)</f>
        <v>134</v>
      </c>
      <c r="T148" s="4" cm="1">
        <f t="array" ref="T148">INDEX(Data!P$2:P$368,$A148)</f>
        <v>77</v>
      </c>
      <c r="U148" s="4" cm="1">
        <f t="array" ref="U148">INDEX(Data!Q$2:Q$368,$A148)</f>
        <v>43</v>
      </c>
      <c r="V148" s="4" cm="1">
        <f t="array" ref="V148">INDEX(Data!R$2:R$368,$A148)</f>
        <v>50</v>
      </c>
      <c r="W148" s="4" cm="1">
        <f t="array" ref="W148">INDEX(Data!S$2:S$368,$A148)</f>
        <v>82</v>
      </c>
      <c r="X148" s="4" cm="1">
        <f t="array" ref="X148">INDEX(Data!T$2:T$368,$A148)</f>
        <v>29</v>
      </c>
      <c r="Y148" s="4" cm="1">
        <f t="array" ref="Y148">INDEX(Data!U$2:U$368,$A148)</f>
        <v>0</v>
      </c>
      <c r="Z148" s="4" cm="1">
        <f t="array" ref="Z148">INDEX(Data!V$2:V$368,$A148)</f>
        <v>29</v>
      </c>
      <c r="AA148" s="4" cm="1">
        <f t="array" ref="AA148">INDEX(Data!W$2:W$368,$A148)</f>
        <v>14</v>
      </c>
      <c r="AB148" s="4" cm="1">
        <f t="array" ref="AB148">INDEX(Data!X$2:X$368,$A148)</f>
        <v>81</v>
      </c>
      <c r="AC148" s="4" cm="1">
        <f t="array" ref="AC148">INDEX(Data!Y$2:Y$368,$A148)</f>
        <v>58</v>
      </c>
      <c r="AD148" s="4" cm="1">
        <f t="array" ref="AD148">INDEX(Data!Z$2:Z$368,$A148)</f>
        <v>14</v>
      </c>
      <c r="AE148" s="4" cm="1">
        <f t="array" ref="AE148">INDEX(Data!AA$2:AA$368,$A148)</f>
        <v>22</v>
      </c>
      <c r="AF148" s="4" cm="1">
        <f t="array" ref="AF148">INDEX(Data!AB$2:AB$368,$A148)</f>
        <v>29</v>
      </c>
      <c r="AG148" s="4" cm="1">
        <f t="array" ref="AG148">INDEX(Data!AC$2:AC$368,$A148)</f>
        <v>0</v>
      </c>
      <c r="AH148" s="4" cm="1">
        <f t="array" ref="AH148">INDEX(Data!AD$2:AD$368,$A148)</f>
        <v>0</v>
      </c>
      <c r="AI148" s="4" cm="1">
        <f t="array" ref="AI148">INDEX(Data!AE$2:AE$368,$A148)</f>
        <v>7</v>
      </c>
      <c r="AJ148" s="4" cm="1">
        <f t="array" ref="AJ148">INDEX(Data!AF$2:AF$368,$A148)</f>
        <v>14</v>
      </c>
      <c r="AK148" s="4" cm="1">
        <f t="array" ref="AK148">INDEX(Data!AG$2:AG$368,$A148)</f>
        <v>22</v>
      </c>
      <c r="AL148" s="4" cm="1">
        <f t="array" ref="AL148">INDEX(Data!AH$2:AH$368,$A148)</f>
        <v>7</v>
      </c>
      <c r="AM148" s="4" cm="1">
        <f t="array" ref="AM148">INDEX(Data!AI$2:AI$368,$A148)</f>
        <v>51</v>
      </c>
      <c r="AN148" s="4" cm="1">
        <f t="array" ref="AN148">INDEX(Data!AJ$2:AJ$368,$A148)</f>
        <v>36</v>
      </c>
      <c r="AO148" s="4" cm="1">
        <f t="array" ref="AO148">INDEX(Data!AK$2:AK$368,$A148)</f>
        <v>29</v>
      </c>
      <c r="AP148" s="4" cm="1">
        <f t="array" ref="AP148">INDEX(Data!AL$2:AL$368,$A148)</f>
        <v>0</v>
      </c>
      <c r="AQ148" s="4" cm="1">
        <f t="array" ref="AQ148">INDEX(Data!AM$2:AM$368,$A148)</f>
        <v>7</v>
      </c>
      <c r="AR148" s="4" cm="1">
        <f t="array" ref="AR148">INDEX(Data!AN$2:AN$368,$A148)</f>
        <v>7</v>
      </c>
      <c r="AS148" s="4" cm="1">
        <f t="array" ref="AS148">INDEX(Data!AO$2:AO$368,$A148)</f>
        <v>7</v>
      </c>
      <c r="AT148" s="4" cm="1">
        <f t="array" ref="AT148">INDEX(Data!AP$2:AP$368,$A148)</f>
        <v>58</v>
      </c>
      <c r="AU148" s="4" cm="1">
        <f t="array" ref="AU148">INDEX(Data!AQ$2:AQ$368,$A148)</f>
        <v>14</v>
      </c>
      <c r="AV148" s="4" cm="1">
        <f t="array" ref="AV148">INDEX(Data!AR$2:AR$368,$A148)</f>
        <v>58</v>
      </c>
      <c r="AW148" s="4" cm="1">
        <f t="array" ref="AW148">INDEX(Data!AS$2:AS$368,$A148)</f>
        <v>7</v>
      </c>
      <c r="AX148" s="4" cm="1">
        <f t="array" ref="AX148">INDEX(Data!AT$2:AT$368,$A148)</f>
        <v>7</v>
      </c>
      <c r="AY148" s="4" cm="1">
        <f t="array" ref="AY148">INDEX(Data!AU$2:AU$368,$A148)</f>
        <v>22</v>
      </c>
      <c r="AZ148" s="4" cm="1">
        <f t="array" ref="AZ148">INDEX(Data!AV$2:AV$368,$A148)</f>
        <v>29</v>
      </c>
      <c r="BA148" s="4" cm="1">
        <f t="array" ref="BA148">INDEX(Data!AW$2:AW$368,$A148)</f>
        <v>7</v>
      </c>
      <c r="BB148" s="4" cm="1">
        <f t="array" ref="BB148">INDEX(Data!AX$2:AX$368,$A148)</f>
        <v>72</v>
      </c>
    </row>
    <row r="149" spans="1:54" x14ac:dyDescent="0.25">
      <c r="A149">
        <v>134</v>
      </c>
      <c r="B149" s="3">
        <v>45425</v>
      </c>
      <c r="C149" s="4">
        <v>2024</v>
      </c>
      <c r="D149" s="4" t="s">
        <v>8</v>
      </c>
      <c r="E149" s="4">
        <v>13</v>
      </c>
      <c r="F149" s="4" cm="1">
        <f t="array" ref="F149">INDEX(Data!B$2:B$368,$A149)</f>
        <v>886</v>
      </c>
      <c r="G149" s="4" cm="1">
        <f t="array" ref="G149">INDEX(Data!C$2:C$368,$A149)</f>
        <v>716</v>
      </c>
      <c r="H149" s="4" cm="1">
        <f t="array" ref="H149">INDEX(Data!D$2:D$368,$A149)</f>
        <v>283</v>
      </c>
      <c r="I149" s="4" cm="1">
        <f t="array" ref="I149">INDEX(Data!E$2:E$368,$A149)</f>
        <v>533</v>
      </c>
      <c r="J149" s="4" cm="1">
        <f t="array" ref="J149">INDEX(Data!F$2:F$368,$A149)</f>
        <v>70</v>
      </c>
      <c r="K149" s="4" cm="1">
        <f t="array" ref="K149">INDEX(Data!G$2:G$368,$A149)</f>
        <v>350</v>
      </c>
      <c r="L149" s="4" cm="1">
        <f t="array" ref="L149">INDEX(Data!H$2:H$368,$A149)</f>
        <v>316</v>
      </c>
      <c r="M149" s="4" cm="1">
        <f t="array" ref="M149">INDEX(Data!I$2:I$368,$A149)</f>
        <v>50</v>
      </c>
      <c r="N149" s="4" cm="1">
        <f t="array" ref="N149">INDEX(Data!J$2:J$368,$A149)</f>
        <v>192</v>
      </c>
      <c r="O149" s="4" cm="1">
        <f t="array" ref="O149">INDEX(Data!K$2:K$368,$A149)</f>
        <v>120</v>
      </c>
      <c r="P149" s="4" cm="1">
        <f t="array" ref="P149">INDEX(Data!L$2:L$368,$A149)</f>
        <v>43</v>
      </c>
      <c r="Q149" s="4" cm="1">
        <f t="array" ref="Q149">INDEX(Data!M$2:M$368,$A149)</f>
        <v>76</v>
      </c>
      <c r="R149" s="4" cm="1">
        <f t="array" ref="R149">INDEX(Data!N$2:N$368,$A149)</f>
        <v>49</v>
      </c>
      <c r="S149" s="4" cm="1">
        <f t="array" ref="S149">INDEX(Data!O$2:O$368,$A149)</f>
        <v>164</v>
      </c>
      <c r="T149" s="4" cm="1">
        <f t="array" ref="T149">INDEX(Data!P$2:P$368,$A149)</f>
        <v>40</v>
      </c>
      <c r="U149" s="4" cm="1">
        <f t="array" ref="U149">INDEX(Data!Q$2:Q$368,$A149)</f>
        <v>50</v>
      </c>
      <c r="V149" s="4" cm="1">
        <f t="array" ref="V149">INDEX(Data!R$2:R$368,$A149)</f>
        <v>47</v>
      </c>
      <c r="W149" s="4" cm="1">
        <f t="array" ref="W149">INDEX(Data!S$2:S$368,$A149)</f>
        <v>105</v>
      </c>
      <c r="X149" s="4" cm="1">
        <f t="array" ref="X149">INDEX(Data!T$2:T$368,$A149)</f>
        <v>71</v>
      </c>
      <c r="Y149" s="4" cm="1">
        <f t="array" ref="Y149">INDEX(Data!U$2:U$368,$A149)</f>
        <v>21</v>
      </c>
      <c r="Z149" s="4" cm="1">
        <f t="array" ref="Z149">INDEX(Data!V$2:V$368,$A149)</f>
        <v>28</v>
      </c>
      <c r="AA149" s="4" cm="1">
        <f t="array" ref="AA149">INDEX(Data!W$2:W$368,$A149)</f>
        <v>0</v>
      </c>
      <c r="AB149" s="4" cm="1">
        <f t="array" ref="AB149">INDEX(Data!X$2:X$368,$A149)</f>
        <v>57</v>
      </c>
      <c r="AC149" s="4" cm="1">
        <f t="array" ref="AC149">INDEX(Data!Y$2:Y$368,$A149)</f>
        <v>50</v>
      </c>
      <c r="AD149" s="4" cm="1">
        <f t="array" ref="AD149">INDEX(Data!Z$2:Z$368,$A149)</f>
        <v>14</v>
      </c>
      <c r="AE149" s="4" cm="1">
        <f t="array" ref="AE149">INDEX(Data!AA$2:AA$368,$A149)</f>
        <v>0</v>
      </c>
      <c r="AF149" s="4" cm="1">
        <f t="array" ref="AF149">INDEX(Data!AB$2:AB$368,$A149)</f>
        <v>14</v>
      </c>
      <c r="AG149" s="4" cm="1">
        <f t="array" ref="AG149">INDEX(Data!AC$2:AC$368,$A149)</f>
        <v>7</v>
      </c>
      <c r="AH149" s="4" cm="1">
        <f t="array" ref="AH149">INDEX(Data!AD$2:AD$368,$A149)</f>
        <v>0</v>
      </c>
      <c r="AI149" s="4" cm="1">
        <f t="array" ref="AI149">INDEX(Data!AE$2:AE$368,$A149)</f>
        <v>28</v>
      </c>
      <c r="AJ149" s="4" cm="1">
        <f t="array" ref="AJ149">INDEX(Data!AF$2:AF$368,$A149)</f>
        <v>21</v>
      </c>
      <c r="AK149" s="4" cm="1">
        <f t="array" ref="AK149">INDEX(Data!AG$2:AG$368,$A149)</f>
        <v>7</v>
      </c>
      <c r="AL149" s="4" cm="1">
        <f t="array" ref="AL149">INDEX(Data!AH$2:AH$368,$A149)</f>
        <v>21</v>
      </c>
      <c r="AM149" s="4" cm="1">
        <f t="array" ref="AM149">INDEX(Data!AI$2:AI$368,$A149)</f>
        <v>64</v>
      </c>
      <c r="AN149" s="4" cm="1">
        <f t="array" ref="AN149">INDEX(Data!AJ$2:AJ$368,$A149)</f>
        <v>28</v>
      </c>
      <c r="AO149" s="4" cm="1">
        <f t="array" ref="AO149">INDEX(Data!AK$2:AK$368,$A149)</f>
        <v>7</v>
      </c>
      <c r="AP149" s="4" cm="1">
        <f t="array" ref="AP149">INDEX(Data!AL$2:AL$368,$A149)</f>
        <v>14</v>
      </c>
      <c r="AQ149" s="4" cm="1">
        <f t="array" ref="AQ149">INDEX(Data!AM$2:AM$368,$A149)</f>
        <v>7</v>
      </c>
      <c r="AR149" s="4" cm="1">
        <f t="array" ref="AR149">INDEX(Data!AN$2:AN$368,$A149)</f>
        <v>21</v>
      </c>
      <c r="AS149" s="4" cm="1">
        <f t="array" ref="AS149">INDEX(Data!AO$2:AO$368,$A149)</f>
        <v>14</v>
      </c>
      <c r="AT149" s="4" cm="1">
        <f t="array" ref="AT149">INDEX(Data!AP$2:AP$368,$A149)</f>
        <v>57</v>
      </c>
      <c r="AU149" s="4" cm="1">
        <f t="array" ref="AU149">INDEX(Data!AQ$2:AQ$368,$A149)</f>
        <v>7</v>
      </c>
      <c r="AV149" s="4" cm="1">
        <f t="array" ref="AV149">INDEX(Data!AR$2:AR$368,$A149)</f>
        <v>64</v>
      </c>
      <c r="AW149" s="4" cm="1">
        <f t="array" ref="AW149">INDEX(Data!AS$2:AS$368,$A149)</f>
        <v>35</v>
      </c>
      <c r="AX149" s="4" cm="1">
        <f t="array" ref="AX149">INDEX(Data!AT$2:AT$368,$A149)</f>
        <v>0</v>
      </c>
      <c r="AY149" s="4" cm="1">
        <f t="array" ref="AY149">INDEX(Data!AU$2:AU$368,$A149)</f>
        <v>35</v>
      </c>
      <c r="AZ149" s="4" cm="1">
        <f t="array" ref="AZ149">INDEX(Data!AV$2:AV$368,$A149)</f>
        <v>7</v>
      </c>
      <c r="BA149" s="4" cm="1">
        <f t="array" ref="BA149">INDEX(Data!AW$2:AW$368,$A149)</f>
        <v>0</v>
      </c>
      <c r="BB149" s="4" cm="1">
        <f t="array" ref="BB149">INDEX(Data!AX$2:AX$368,$A149)</f>
        <v>17</v>
      </c>
    </row>
    <row r="150" spans="1:54" x14ac:dyDescent="0.25">
      <c r="A150">
        <v>135</v>
      </c>
      <c r="B150" s="3">
        <v>45426</v>
      </c>
      <c r="C150" s="4">
        <v>2024</v>
      </c>
      <c r="D150" s="4" t="s">
        <v>8</v>
      </c>
      <c r="E150" s="4">
        <v>14</v>
      </c>
      <c r="F150" s="4" cm="1">
        <f t="array" ref="F150">INDEX(Data!B$2:B$368,$A150)</f>
        <v>893</v>
      </c>
      <c r="G150" s="4" cm="1">
        <f t="array" ref="G150">INDEX(Data!C$2:C$368,$A150)</f>
        <v>694</v>
      </c>
      <c r="H150" s="4" cm="1">
        <f t="array" ref="H150">INDEX(Data!D$2:D$368,$A150)</f>
        <v>196</v>
      </c>
      <c r="I150" s="4" cm="1">
        <f t="array" ref="I150">INDEX(Data!E$2:E$368,$A150)</f>
        <v>537</v>
      </c>
      <c r="J150" s="4" cm="1">
        <f t="array" ref="J150">INDEX(Data!F$2:F$368,$A150)</f>
        <v>160</v>
      </c>
      <c r="K150" s="4" cm="1">
        <f t="array" ref="K150">INDEX(Data!G$2:G$368,$A150)</f>
        <v>173</v>
      </c>
      <c r="L150" s="4" cm="1">
        <f t="array" ref="L150">INDEX(Data!H$2:H$368,$A150)</f>
        <v>390</v>
      </c>
      <c r="M150" s="4" cm="1">
        <f t="array" ref="M150">INDEX(Data!I$2:I$368,$A150)</f>
        <v>131</v>
      </c>
      <c r="N150" s="4" cm="1">
        <f t="array" ref="N150">INDEX(Data!J$2:J$368,$A150)</f>
        <v>249</v>
      </c>
      <c r="O150" s="4" cm="1">
        <f t="array" ref="O150">INDEX(Data!K$2:K$368,$A150)</f>
        <v>188</v>
      </c>
      <c r="P150" s="4" cm="1">
        <f t="array" ref="P150">INDEX(Data!L$2:L$368,$A150)</f>
        <v>66</v>
      </c>
      <c r="Q150" s="4" cm="1">
        <f t="array" ref="Q150">INDEX(Data!M$2:M$368,$A150)</f>
        <v>33</v>
      </c>
      <c r="R150" s="4" cm="1">
        <f t="array" ref="R150">INDEX(Data!N$2:N$368,$A150)</f>
        <v>33</v>
      </c>
      <c r="S150" s="4" cm="1">
        <f t="array" ref="S150">INDEX(Data!O$2:O$368,$A150)</f>
        <v>128</v>
      </c>
      <c r="T150" s="4" cm="1">
        <f t="array" ref="T150">INDEX(Data!P$2:P$368,$A150)</f>
        <v>27</v>
      </c>
      <c r="U150" s="4" cm="1">
        <f t="array" ref="U150">INDEX(Data!Q$2:Q$368,$A150)</f>
        <v>23</v>
      </c>
      <c r="V150" s="4" cm="1">
        <f t="array" ref="V150">INDEX(Data!R$2:R$368,$A150)</f>
        <v>30</v>
      </c>
      <c r="W150" s="4" cm="1">
        <f t="array" ref="W150">INDEX(Data!S$2:S$368,$A150)</f>
        <v>116</v>
      </c>
      <c r="X150" s="4" cm="1">
        <f t="array" ref="X150">INDEX(Data!T$2:T$368,$A150)</f>
        <v>62</v>
      </c>
      <c r="Y150" s="4" cm="1">
        <f t="array" ref="Y150">INDEX(Data!U$2:U$368,$A150)</f>
        <v>13</v>
      </c>
      <c r="Z150" s="4" cm="1">
        <f t="array" ref="Z150">INDEX(Data!V$2:V$368,$A150)</f>
        <v>20</v>
      </c>
      <c r="AA150" s="4" cm="1">
        <f t="array" ref="AA150">INDEX(Data!W$2:W$368,$A150)</f>
        <v>13</v>
      </c>
      <c r="AB150" s="4" cm="1">
        <f t="array" ref="AB150">INDEX(Data!X$2:X$368,$A150)</f>
        <v>48</v>
      </c>
      <c r="AC150" s="4" cm="1">
        <f t="array" ref="AC150">INDEX(Data!Y$2:Y$368,$A150)</f>
        <v>62</v>
      </c>
      <c r="AD150" s="4" cm="1">
        <f t="array" ref="AD150">INDEX(Data!Z$2:Z$368,$A150)</f>
        <v>6</v>
      </c>
      <c r="AE150" s="4" cm="1">
        <f t="array" ref="AE150">INDEX(Data!AA$2:AA$368,$A150)</f>
        <v>0</v>
      </c>
      <c r="AF150" s="4" cm="1">
        <f t="array" ref="AF150">INDEX(Data!AB$2:AB$368,$A150)</f>
        <v>20</v>
      </c>
      <c r="AG150" s="4" cm="1">
        <f t="array" ref="AG150">INDEX(Data!AC$2:AC$368,$A150)</f>
        <v>0</v>
      </c>
      <c r="AH150" s="4" cm="1">
        <f t="array" ref="AH150">INDEX(Data!AD$2:AD$368,$A150)</f>
        <v>6</v>
      </c>
      <c r="AI150" s="4" cm="1">
        <f t="array" ref="AI150">INDEX(Data!AE$2:AE$368,$A150)</f>
        <v>34</v>
      </c>
      <c r="AJ150" s="4" cm="1">
        <f t="array" ref="AJ150">INDEX(Data!AF$2:AF$368,$A150)</f>
        <v>0</v>
      </c>
      <c r="AK150" s="4" cm="1">
        <f t="array" ref="AK150">INDEX(Data!AG$2:AG$368,$A150)</f>
        <v>13</v>
      </c>
      <c r="AL150" s="4" cm="1">
        <f t="array" ref="AL150">INDEX(Data!AH$2:AH$368,$A150)</f>
        <v>13</v>
      </c>
      <c r="AM150" s="4" cm="1">
        <f t="array" ref="AM150">INDEX(Data!AI$2:AI$368,$A150)</f>
        <v>27</v>
      </c>
      <c r="AN150" s="4" cm="1">
        <f t="array" ref="AN150">INDEX(Data!AJ$2:AJ$368,$A150)</f>
        <v>41</v>
      </c>
      <c r="AO150" s="4" cm="1">
        <f t="array" ref="AO150">INDEX(Data!AK$2:AK$368,$A150)</f>
        <v>13</v>
      </c>
      <c r="AP150" s="4" cm="1">
        <f t="array" ref="AP150">INDEX(Data!AL$2:AL$368,$A150)</f>
        <v>20</v>
      </c>
      <c r="AQ150" s="4" cm="1">
        <f t="array" ref="AQ150">INDEX(Data!AM$2:AM$368,$A150)</f>
        <v>0</v>
      </c>
      <c r="AR150" s="4" cm="1">
        <f t="array" ref="AR150">INDEX(Data!AN$2:AN$368,$A150)</f>
        <v>27</v>
      </c>
      <c r="AS150" s="4" cm="1">
        <f t="array" ref="AS150">INDEX(Data!AO$2:AO$368,$A150)</f>
        <v>13</v>
      </c>
      <c r="AT150" s="4" cm="1">
        <f t="array" ref="AT150">INDEX(Data!AP$2:AP$368,$A150)</f>
        <v>48</v>
      </c>
      <c r="AU150" s="4" cm="1">
        <f t="array" ref="AU150">INDEX(Data!AQ$2:AQ$368,$A150)</f>
        <v>6</v>
      </c>
      <c r="AV150" s="4" cm="1">
        <f t="array" ref="AV150">INDEX(Data!AR$2:AR$368,$A150)</f>
        <v>34</v>
      </c>
      <c r="AW150" s="4" cm="1">
        <f t="array" ref="AW150">INDEX(Data!AS$2:AS$368,$A150)</f>
        <v>20</v>
      </c>
      <c r="AX150" s="4" cm="1">
        <f t="array" ref="AX150">INDEX(Data!AT$2:AT$368,$A150)</f>
        <v>6</v>
      </c>
      <c r="AY150" s="4" cm="1">
        <f t="array" ref="AY150">INDEX(Data!AU$2:AU$368,$A150)</f>
        <v>13</v>
      </c>
      <c r="AZ150" s="4" cm="1">
        <f t="array" ref="AZ150">INDEX(Data!AV$2:AV$368,$A150)</f>
        <v>13</v>
      </c>
      <c r="BA150" s="4" cm="1">
        <f t="array" ref="BA150">INDEX(Data!AW$2:AW$368,$A150)</f>
        <v>27</v>
      </c>
      <c r="BB150" s="4" cm="1">
        <f t="array" ref="BB150">INDEX(Data!AX$2:AX$368,$A150)</f>
        <v>76</v>
      </c>
    </row>
    <row r="151" spans="1:54" x14ac:dyDescent="0.25">
      <c r="A151">
        <v>136</v>
      </c>
      <c r="B151" s="3">
        <v>45427</v>
      </c>
      <c r="C151" s="4">
        <v>2024</v>
      </c>
      <c r="D151" s="4" t="s">
        <v>8</v>
      </c>
      <c r="E151" s="4">
        <v>15</v>
      </c>
      <c r="F151" s="4" cm="1">
        <f t="array" ref="F151">INDEX(Data!B$2:B$368,$A151)</f>
        <v>903</v>
      </c>
      <c r="G151" s="4" cm="1">
        <f t="array" ref="G151">INDEX(Data!C$2:C$368,$A151)</f>
        <v>675</v>
      </c>
      <c r="H151" s="4" cm="1">
        <f t="array" ref="H151">INDEX(Data!D$2:D$368,$A151)</f>
        <v>261</v>
      </c>
      <c r="I151" s="4" cm="1">
        <f t="array" ref="I151">INDEX(Data!E$2:E$368,$A151)</f>
        <v>534</v>
      </c>
      <c r="J151" s="4" cm="1">
        <f t="array" ref="J151">INDEX(Data!F$2:F$368,$A151)</f>
        <v>108</v>
      </c>
      <c r="K151" s="4" cm="1">
        <f t="array" ref="K151">INDEX(Data!G$2:G$368,$A151)</f>
        <v>317</v>
      </c>
      <c r="L151" s="4" cm="1">
        <f t="array" ref="L151">INDEX(Data!H$2:H$368,$A151)</f>
        <v>196</v>
      </c>
      <c r="M151" s="4" cm="1">
        <f t="array" ref="M151">INDEX(Data!I$2:I$368,$A151)</f>
        <v>162</v>
      </c>
      <c r="N151" s="4" cm="1">
        <f t="array" ref="N151">INDEX(Data!J$2:J$368,$A151)</f>
        <v>229</v>
      </c>
      <c r="O151" s="4" cm="1">
        <f t="array" ref="O151">INDEX(Data!K$2:K$368,$A151)</f>
        <v>89</v>
      </c>
      <c r="P151" s="4" cm="1">
        <f t="array" ref="P151">INDEX(Data!L$2:L$368,$A151)</f>
        <v>50</v>
      </c>
      <c r="Q151" s="4" cm="1">
        <f t="array" ref="Q151">INDEX(Data!M$2:M$368,$A151)</f>
        <v>78</v>
      </c>
      <c r="R151" s="4" cm="1">
        <f t="array" ref="R151">INDEX(Data!N$2:N$368,$A151)</f>
        <v>39</v>
      </c>
      <c r="S151" s="4" cm="1">
        <f t="array" ref="S151">INDEX(Data!O$2:O$368,$A151)</f>
        <v>116</v>
      </c>
      <c r="T151" s="4" cm="1">
        <f t="array" ref="T151">INDEX(Data!P$2:P$368,$A151)</f>
        <v>58</v>
      </c>
      <c r="U151" s="4" cm="1">
        <f t="array" ref="U151">INDEX(Data!Q$2:Q$368,$A151)</f>
        <v>51</v>
      </c>
      <c r="V151" s="4" cm="1">
        <f t="array" ref="V151">INDEX(Data!R$2:R$368,$A151)</f>
        <v>24</v>
      </c>
      <c r="W151" s="4" cm="1">
        <f t="array" ref="W151">INDEX(Data!S$2:S$368,$A151)</f>
        <v>169</v>
      </c>
      <c r="X151" s="4" cm="1">
        <f t="array" ref="X151">INDEX(Data!T$2:T$368,$A151)</f>
        <v>87</v>
      </c>
      <c r="Y151" s="4" cm="1">
        <f t="array" ref="Y151">INDEX(Data!U$2:U$368,$A151)</f>
        <v>13</v>
      </c>
      <c r="Z151" s="4" cm="1">
        <f t="array" ref="Z151">INDEX(Data!V$2:V$368,$A151)</f>
        <v>33</v>
      </c>
      <c r="AA151" s="4" cm="1">
        <f t="array" ref="AA151">INDEX(Data!W$2:W$368,$A151)</f>
        <v>6</v>
      </c>
      <c r="AB151" s="4" cm="1">
        <f t="array" ref="AB151">INDEX(Data!X$2:X$368,$A151)</f>
        <v>33</v>
      </c>
      <c r="AC151" s="4" cm="1">
        <f t="array" ref="AC151">INDEX(Data!Y$2:Y$368,$A151)</f>
        <v>54</v>
      </c>
      <c r="AD151" s="4" cm="1">
        <f t="array" ref="AD151">INDEX(Data!Z$2:Z$368,$A151)</f>
        <v>20</v>
      </c>
      <c r="AE151" s="4" cm="1">
        <f t="array" ref="AE151">INDEX(Data!AA$2:AA$368,$A151)</f>
        <v>20</v>
      </c>
      <c r="AF151" s="4" cm="1">
        <f t="array" ref="AF151">INDEX(Data!AB$2:AB$368,$A151)</f>
        <v>33</v>
      </c>
      <c r="AG151" s="4" cm="1">
        <f t="array" ref="AG151">INDEX(Data!AC$2:AC$368,$A151)</f>
        <v>6</v>
      </c>
      <c r="AH151" s="4" cm="1">
        <f t="array" ref="AH151">INDEX(Data!AD$2:AD$368,$A151)</f>
        <v>0</v>
      </c>
      <c r="AI151" s="4" cm="1">
        <f t="array" ref="AI151">INDEX(Data!AE$2:AE$368,$A151)</f>
        <v>33</v>
      </c>
      <c r="AJ151" s="4" cm="1">
        <f t="array" ref="AJ151">INDEX(Data!AF$2:AF$368,$A151)</f>
        <v>20</v>
      </c>
      <c r="AK151" s="4" cm="1">
        <f t="array" ref="AK151">INDEX(Data!AG$2:AG$368,$A151)</f>
        <v>13</v>
      </c>
      <c r="AL151" s="4" cm="1">
        <f t="array" ref="AL151">INDEX(Data!AH$2:AH$368,$A151)</f>
        <v>0</v>
      </c>
      <c r="AM151" s="4" cm="1">
        <f t="array" ref="AM151">INDEX(Data!AI$2:AI$368,$A151)</f>
        <v>33</v>
      </c>
      <c r="AN151" s="4" cm="1">
        <f t="array" ref="AN151">INDEX(Data!AJ$2:AJ$368,$A151)</f>
        <v>6</v>
      </c>
      <c r="AO151" s="4" cm="1">
        <f t="array" ref="AO151">INDEX(Data!AK$2:AK$368,$A151)</f>
        <v>27</v>
      </c>
      <c r="AP151" s="4" cm="1">
        <f t="array" ref="AP151">INDEX(Data!AL$2:AL$368,$A151)</f>
        <v>13</v>
      </c>
      <c r="AQ151" s="4" cm="1">
        <f t="array" ref="AQ151">INDEX(Data!AM$2:AM$368,$A151)</f>
        <v>6</v>
      </c>
      <c r="AR151" s="4" cm="1">
        <f t="array" ref="AR151">INDEX(Data!AN$2:AN$368,$A151)</f>
        <v>27</v>
      </c>
      <c r="AS151" s="4" cm="1">
        <f t="array" ref="AS151">INDEX(Data!AO$2:AO$368,$A151)</f>
        <v>13</v>
      </c>
      <c r="AT151" s="4" cm="1">
        <f t="array" ref="AT151">INDEX(Data!AP$2:AP$368,$A151)</f>
        <v>74</v>
      </c>
      <c r="AU151" s="4" cm="1">
        <f t="array" ref="AU151">INDEX(Data!AQ$2:AQ$368,$A151)</f>
        <v>13</v>
      </c>
      <c r="AV151" s="4" cm="1">
        <f t="array" ref="AV151">INDEX(Data!AR$2:AR$368,$A151)</f>
        <v>20</v>
      </c>
      <c r="AW151" s="4" cm="1">
        <f t="array" ref="AW151">INDEX(Data!AS$2:AS$368,$A151)</f>
        <v>33</v>
      </c>
      <c r="AX151" s="4" cm="1">
        <f t="array" ref="AX151">INDEX(Data!AT$2:AT$368,$A151)</f>
        <v>0</v>
      </c>
      <c r="AY151" s="4" cm="1">
        <f t="array" ref="AY151">INDEX(Data!AU$2:AU$368,$A151)</f>
        <v>33</v>
      </c>
      <c r="AZ151" s="4" cm="1">
        <f t="array" ref="AZ151">INDEX(Data!AV$2:AV$368,$A151)</f>
        <v>6</v>
      </c>
      <c r="BA151" s="4" cm="1">
        <f t="array" ref="BA151">INDEX(Data!AW$2:AW$368,$A151)</f>
        <v>0</v>
      </c>
      <c r="BB151" s="4" cm="1">
        <f t="array" ref="BB151">INDEX(Data!AX$2:AX$368,$A151)</f>
        <v>0</v>
      </c>
    </row>
    <row r="152" spans="1:54" x14ac:dyDescent="0.25">
      <c r="A152">
        <v>137</v>
      </c>
      <c r="B152" s="3">
        <v>45428</v>
      </c>
      <c r="C152" s="4">
        <v>2024</v>
      </c>
      <c r="D152" s="4" t="s">
        <v>8</v>
      </c>
      <c r="E152" s="4">
        <v>16</v>
      </c>
      <c r="F152" s="4" cm="1">
        <f t="array" ref="F152">INDEX(Data!B$2:B$368,$A152)</f>
        <v>917</v>
      </c>
      <c r="G152" s="4" cm="1">
        <f t="array" ref="G152">INDEX(Data!C$2:C$368,$A152)</f>
        <v>663</v>
      </c>
      <c r="H152" s="4" cm="1">
        <f t="array" ref="H152">INDEX(Data!D$2:D$368,$A152)</f>
        <v>458</v>
      </c>
      <c r="I152" s="4" cm="1">
        <f t="array" ref="I152">INDEX(Data!E$2:E$368,$A152)</f>
        <v>331</v>
      </c>
      <c r="J152" s="4" cm="1">
        <f t="array" ref="J152">INDEX(Data!F$2:F$368,$A152)</f>
        <v>128</v>
      </c>
      <c r="K152" s="4" cm="1">
        <f t="array" ref="K152">INDEX(Data!G$2:G$368,$A152)</f>
        <v>232</v>
      </c>
      <c r="L152" s="4" cm="1">
        <f t="array" ref="L152">INDEX(Data!H$2:H$368,$A152)</f>
        <v>272</v>
      </c>
      <c r="M152" s="4" cm="1">
        <f t="array" ref="M152">INDEX(Data!I$2:I$368,$A152)</f>
        <v>159</v>
      </c>
      <c r="N152" s="4" cm="1">
        <f t="array" ref="N152">INDEX(Data!J$2:J$368,$A152)</f>
        <v>216</v>
      </c>
      <c r="O152" s="4" cm="1">
        <f t="array" ref="O152">INDEX(Data!K$2:K$368,$A152)</f>
        <v>125</v>
      </c>
      <c r="P152" s="4" cm="1">
        <f t="array" ref="P152">INDEX(Data!L$2:L$368,$A152)</f>
        <v>85</v>
      </c>
      <c r="Q152" s="4" cm="1">
        <f t="array" ref="Q152">INDEX(Data!M$2:M$368,$A152)</f>
        <v>34</v>
      </c>
      <c r="R152" s="4" cm="1">
        <f t="array" ref="R152">INDEX(Data!N$2:N$368,$A152)</f>
        <v>56</v>
      </c>
      <c r="S152" s="4" cm="1">
        <f t="array" ref="S152">INDEX(Data!O$2:O$368,$A152)</f>
        <v>146</v>
      </c>
      <c r="T152" s="4" cm="1">
        <f t="array" ref="T152">INDEX(Data!P$2:P$368,$A152)</f>
        <v>66</v>
      </c>
      <c r="U152" s="4" cm="1">
        <f t="array" ref="U152">INDEX(Data!Q$2:Q$368,$A152)</f>
        <v>34</v>
      </c>
      <c r="V152" s="4" cm="1">
        <f t="array" ref="V152">INDEX(Data!R$2:R$368,$A152)</f>
        <v>27</v>
      </c>
      <c r="W152" s="4" cm="1">
        <f t="array" ref="W152">INDEX(Data!S$2:S$368,$A152)</f>
        <v>128</v>
      </c>
      <c r="X152" s="4" cm="1">
        <f t="array" ref="X152">INDEX(Data!T$2:T$368,$A152)</f>
        <v>72</v>
      </c>
      <c r="Y152" s="4" cm="1">
        <f t="array" ref="Y152">INDEX(Data!U$2:U$368,$A152)</f>
        <v>13</v>
      </c>
      <c r="Z152" s="4" cm="1">
        <f t="array" ref="Z152">INDEX(Data!V$2:V$368,$A152)</f>
        <v>19</v>
      </c>
      <c r="AA152" s="4" cm="1">
        <f t="array" ref="AA152">INDEX(Data!W$2:W$368,$A152)</f>
        <v>19</v>
      </c>
      <c r="AB152" s="4" cm="1">
        <f t="array" ref="AB152">INDEX(Data!X$2:X$368,$A152)</f>
        <v>4</v>
      </c>
      <c r="AC152" s="4" cm="1">
        <f t="array" ref="AC152">INDEX(Data!Y$2:Y$368,$A152)</f>
        <v>59</v>
      </c>
      <c r="AD152" s="4" cm="1">
        <f t="array" ref="AD152">INDEX(Data!Z$2:Z$368,$A152)</f>
        <v>13</v>
      </c>
      <c r="AE152" s="4" cm="1">
        <f t="array" ref="AE152">INDEX(Data!AA$2:AA$368,$A152)</f>
        <v>6</v>
      </c>
      <c r="AF152" s="4" cm="1">
        <f t="array" ref="AF152">INDEX(Data!AB$2:AB$368,$A152)</f>
        <v>13</v>
      </c>
      <c r="AG152" s="4" cm="1">
        <f t="array" ref="AG152">INDEX(Data!AC$2:AC$368,$A152)</f>
        <v>19</v>
      </c>
      <c r="AH152" s="4" cm="1">
        <f t="array" ref="AH152">INDEX(Data!AD$2:AD$368,$A152)</f>
        <v>6</v>
      </c>
      <c r="AI152" s="4" cm="1">
        <f t="array" ref="AI152">INDEX(Data!AE$2:AE$368,$A152)</f>
        <v>13</v>
      </c>
      <c r="AJ152" s="4" cm="1">
        <f t="array" ref="AJ152">INDEX(Data!AF$2:AF$368,$A152)</f>
        <v>19</v>
      </c>
      <c r="AK152" s="4" cm="1">
        <f t="array" ref="AK152">INDEX(Data!AG$2:AG$368,$A152)</f>
        <v>19</v>
      </c>
      <c r="AL152" s="4" cm="1">
        <f t="array" ref="AL152">INDEX(Data!AH$2:AH$368,$A152)</f>
        <v>19</v>
      </c>
      <c r="AM152" s="4" cm="1">
        <f t="array" ref="AM152">INDEX(Data!AI$2:AI$368,$A152)</f>
        <v>26</v>
      </c>
      <c r="AN152" s="4" cm="1">
        <f t="array" ref="AN152">INDEX(Data!AJ$2:AJ$368,$A152)</f>
        <v>46</v>
      </c>
      <c r="AO152" s="4" cm="1">
        <f t="array" ref="AO152">INDEX(Data!AK$2:AK$368,$A152)</f>
        <v>6</v>
      </c>
      <c r="AP152" s="4" cm="1">
        <f t="array" ref="AP152">INDEX(Data!AL$2:AL$368,$A152)</f>
        <v>6</v>
      </c>
      <c r="AQ152" s="4" cm="1">
        <f t="array" ref="AQ152">INDEX(Data!AM$2:AM$368,$A152)</f>
        <v>6</v>
      </c>
      <c r="AR152" s="4" cm="1">
        <f t="array" ref="AR152">INDEX(Data!AN$2:AN$368,$A152)</f>
        <v>19</v>
      </c>
      <c r="AS152" s="4" cm="1">
        <f t="array" ref="AS152">INDEX(Data!AO$2:AO$368,$A152)</f>
        <v>6</v>
      </c>
      <c r="AT152" s="4" cm="1">
        <f t="array" ref="AT152">INDEX(Data!AP$2:AP$368,$A152)</f>
        <v>66</v>
      </c>
      <c r="AU152" s="4" cm="1">
        <f t="array" ref="AU152">INDEX(Data!AQ$2:AQ$368,$A152)</f>
        <v>19</v>
      </c>
      <c r="AV152" s="4" cm="1">
        <f t="array" ref="AV152">INDEX(Data!AR$2:AR$368,$A152)</f>
        <v>46</v>
      </c>
      <c r="AW152" s="4" cm="1">
        <f t="array" ref="AW152">INDEX(Data!AS$2:AS$368,$A152)</f>
        <v>6</v>
      </c>
      <c r="AX152" s="4" cm="1">
        <f t="array" ref="AX152">INDEX(Data!AT$2:AT$368,$A152)</f>
        <v>0</v>
      </c>
      <c r="AY152" s="4" cm="1">
        <f t="array" ref="AY152">INDEX(Data!AU$2:AU$368,$A152)</f>
        <v>46</v>
      </c>
      <c r="AZ152" s="4" cm="1">
        <f t="array" ref="AZ152">INDEX(Data!AV$2:AV$368,$A152)</f>
        <v>26</v>
      </c>
      <c r="BA152" s="4" cm="1">
        <f t="array" ref="BA152">INDEX(Data!AW$2:AW$368,$A152)</f>
        <v>26</v>
      </c>
      <c r="BB152" s="4" cm="1">
        <f t="array" ref="BB152">INDEX(Data!AX$2:AX$368,$A152)</f>
        <v>0</v>
      </c>
    </row>
    <row r="153" spans="1:54" x14ac:dyDescent="0.25">
      <c r="A153">
        <v>138</v>
      </c>
      <c r="B153" s="3">
        <v>45429</v>
      </c>
      <c r="C153" s="4">
        <v>2024</v>
      </c>
      <c r="D153" s="4" t="s">
        <v>8</v>
      </c>
      <c r="E153" s="4">
        <v>17</v>
      </c>
      <c r="F153" s="4" cm="1">
        <f t="array" ref="F153">INDEX(Data!B$2:B$368,$A153)</f>
        <v>937</v>
      </c>
      <c r="G153" s="4" cm="1">
        <f t="array" ref="G153">INDEX(Data!C$2:C$368,$A153)</f>
        <v>653</v>
      </c>
      <c r="H153" s="4" cm="1">
        <f t="array" ref="H153">INDEX(Data!D$2:D$368,$A153)</f>
        <v>309</v>
      </c>
      <c r="I153" s="4" cm="1">
        <f t="array" ref="I153">INDEX(Data!E$2:E$368,$A153)</f>
        <v>413</v>
      </c>
      <c r="J153" s="4" cm="1">
        <f t="array" ref="J153">INDEX(Data!F$2:F$368,$A153)</f>
        <v>215</v>
      </c>
      <c r="K153" s="4" cm="1">
        <f t="array" ref="K153">INDEX(Data!G$2:G$368,$A153)</f>
        <v>287</v>
      </c>
      <c r="L153" s="4" cm="1">
        <f t="array" ref="L153">INDEX(Data!H$2:H$368,$A153)</f>
        <v>275</v>
      </c>
      <c r="M153" s="4" cm="1">
        <f t="array" ref="M153">INDEX(Data!I$2:I$368,$A153)</f>
        <v>91</v>
      </c>
      <c r="N153" s="4" cm="1">
        <f t="array" ref="N153">INDEX(Data!J$2:J$368,$A153)</f>
        <v>249</v>
      </c>
      <c r="O153" s="4" cm="1">
        <f t="array" ref="O153">INDEX(Data!K$2:K$368,$A153)</f>
        <v>52</v>
      </c>
      <c r="P153" s="4" cm="1">
        <f t="array" ref="P153">INDEX(Data!L$2:L$368,$A153)</f>
        <v>58</v>
      </c>
      <c r="Q153" s="4" cm="1">
        <f t="array" ref="Q153">INDEX(Data!M$2:M$368,$A153)</f>
        <v>40</v>
      </c>
      <c r="R153" s="4" cm="1">
        <f t="array" ref="R153">INDEX(Data!N$2:N$368,$A153)</f>
        <v>46</v>
      </c>
      <c r="S153" s="4" cm="1">
        <f t="array" ref="S153">INDEX(Data!O$2:O$368,$A153)</f>
        <v>170</v>
      </c>
      <c r="T153" s="4" cm="1">
        <f t="array" ref="T153">INDEX(Data!P$2:P$368,$A153)</f>
        <v>28</v>
      </c>
      <c r="U153" s="4" cm="1">
        <f t="array" ref="U153">INDEX(Data!Q$2:Q$368,$A153)</f>
        <v>42</v>
      </c>
      <c r="V153" s="4" cm="1">
        <f t="array" ref="V153">INDEX(Data!R$2:R$368,$A153)</f>
        <v>28</v>
      </c>
      <c r="W153" s="4" cm="1">
        <f t="array" ref="W153">INDEX(Data!S$2:S$368,$A153)</f>
        <v>224</v>
      </c>
      <c r="X153" s="4" cm="1">
        <f t="array" ref="X153">INDEX(Data!T$2:T$368,$A153)</f>
        <v>32</v>
      </c>
      <c r="Y153" s="4" cm="1">
        <f t="array" ref="Y153">INDEX(Data!U$2:U$368,$A153)</f>
        <v>13</v>
      </c>
      <c r="Z153" s="4" cm="1">
        <f t="array" ref="Z153">INDEX(Data!V$2:V$368,$A153)</f>
        <v>19</v>
      </c>
      <c r="AA153" s="4" cm="1">
        <f t="array" ref="AA153">INDEX(Data!W$2:W$368,$A153)</f>
        <v>19</v>
      </c>
      <c r="AB153" s="4" cm="1">
        <f t="array" ref="AB153">INDEX(Data!X$2:X$368,$A153)</f>
        <v>52</v>
      </c>
      <c r="AC153" s="4" cm="1">
        <f t="array" ref="AC153">INDEX(Data!Y$2:Y$368,$A153)</f>
        <v>52</v>
      </c>
      <c r="AD153" s="4" cm="1">
        <f t="array" ref="AD153">INDEX(Data!Z$2:Z$368,$A153)</f>
        <v>0</v>
      </c>
      <c r="AE153" s="4" cm="1">
        <f t="array" ref="AE153">INDEX(Data!AA$2:AA$368,$A153)</f>
        <v>0</v>
      </c>
      <c r="AF153" s="4" cm="1">
        <f t="array" ref="AF153">INDEX(Data!AB$2:AB$368,$A153)</f>
        <v>19</v>
      </c>
      <c r="AG153" s="4" cm="1">
        <f t="array" ref="AG153">INDEX(Data!AC$2:AC$368,$A153)</f>
        <v>19</v>
      </c>
      <c r="AH153" s="4" cm="1">
        <f t="array" ref="AH153">INDEX(Data!AD$2:AD$368,$A153)</f>
        <v>6</v>
      </c>
      <c r="AI153" s="4" cm="1">
        <f t="array" ref="AI153">INDEX(Data!AE$2:AE$368,$A153)</f>
        <v>6</v>
      </c>
      <c r="AJ153" s="4" cm="1">
        <f t="array" ref="AJ153">INDEX(Data!AF$2:AF$368,$A153)</f>
        <v>0</v>
      </c>
      <c r="AK153" s="4" cm="1">
        <f t="array" ref="AK153">INDEX(Data!AG$2:AG$368,$A153)</f>
        <v>19</v>
      </c>
      <c r="AL153" s="4" cm="1">
        <f t="array" ref="AL153">INDEX(Data!AH$2:AH$368,$A153)</f>
        <v>0</v>
      </c>
      <c r="AM153" s="4" cm="1">
        <f t="array" ref="AM153">INDEX(Data!AI$2:AI$368,$A153)</f>
        <v>39</v>
      </c>
      <c r="AN153" s="4" cm="1">
        <f t="array" ref="AN153">INDEX(Data!AJ$2:AJ$368,$A153)</f>
        <v>32</v>
      </c>
      <c r="AO153" s="4" cm="1">
        <f t="array" ref="AO153">INDEX(Data!AK$2:AK$368,$A153)</f>
        <v>19</v>
      </c>
      <c r="AP153" s="4" cm="1">
        <f t="array" ref="AP153">INDEX(Data!AL$2:AL$368,$A153)</f>
        <v>19</v>
      </c>
      <c r="AQ153" s="4" cm="1">
        <f t="array" ref="AQ153">INDEX(Data!AM$2:AM$368,$A153)</f>
        <v>6</v>
      </c>
      <c r="AR153" s="4" cm="1">
        <f t="array" ref="AR153">INDEX(Data!AN$2:AN$368,$A153)</f>
        <v>13</v>
      </c>
      <c r="AS153" s="4" cm="1">
        <f t="array" ref="AS153">INDEX(Data!AO$2:AO$368,$A153)</f>
        <v>6</v>
      </c>
      <c r="AT153" s="4" cm="1">
        <f t="array" ref="AT153">INDEX(Data!AP$2:AP$368,$A153)</f>
        <v>65</v>
      </c>
      <c r="AU153" s="4" cm="1">
        <f t="array" ref="AU153">INDEX(Data!AQ$2:AQ$368,$A153)</f>
        <v>13</v>
      </c>
      <c r="AV153" s="4" cm="1">
        <f t="array" ref="AV153">INDEX(Data!AR$2:AR$368,$A153)</f>
        <v>45</v>
      </c>
      <c r="AW153" s="4" cm="1">
        <f t="array" ref="AW153">INDEX(Data!AS$2:AS$368,$A153)</f>
        <v>32</v>
      </c>
      <c r="AX153" s="4" cm="1">
        <f t="array" ref="AX153">INDEX(Data!AT$2:AT$368,$A153)</f>
        <v>0</v>
      </c>
      <c r="AY153" s="4" cm="1">
        <f t="array" ref="AY153">INDEX(Data!AU$2:AU$368,$A153)</f>
        <v>45</v>
      </c>
      <c r="AZ153" s="4" cm="1">
        <f t="array" ref="AZ153">INDEX(Data!AV$2:AV$368,$A153)</f>
        <v>0</v>
      </c>
      <c r="BA153" s="4" cm="1">
        <f t="array" ref="BA153">INDEX(Data!AW$2:AW$368,$A153)</f>
        <v>0</v>
      </c>
      <c r="BB153" s="4" cm="1">
        <f t="array" ref="BB153">INDEX(Data!AX$2:AX$368,$A153)</f>
        <v>63</v>
      </c>
    </row>
    <row r="154" spans="1:54" x14ac:dyDescent="0.25">
      <c r="A154">
        <v>139</v>
      </c>
      <c r="B154" s="3">
        <v>45430</v>
      </c>
      <c r="C154" s="4">
        <v>2024</v>
      </c>
      <c r="D154" s="4" t="s">
        <v>8</v>
      </c>
      <c r="E154" s="4">
        <v>18</v>
      </c>
      <c r="F154" s="4" cm="1">
        <f t="array" ref="F154">INDEX(Data!B$2:B$368,$A154)</f>
        <v>957</v>
      </c>
      <c r="G154" s="4" cm="1">
        <f t="array" ref="G154">INDEX(Data!C$2:C$368,$A154)</f>
        <v>649</v>
      </c>
      <c r="H154" s="4" cm="1">
        <f t="array" ref="H154">INDEX(Data!D$2:D$368,$A154)</f>
        <v>191</v>
      </c>
      <c r="I154" s="4" cm="1">
        <f t="array" ref="I154">INDEX(Data!E$2:E$368,$A154)</f>
        <v>575</v>
      </c>
      <c r="J154" s="4" cm="1">
        <f t="array" ref="J154">INDEX(Data!F$2:F$368,$A154)</f>
        <v>191</v>
      </c>
      <c r="K154" s="4" cm="1">
        <f t="array" ref="K154">INDEX(Data!G$2:G$368,$A154)</f>
        <v>227</v>
      </c>
      <c r="L154" s="4" cm="1">
        <f t="array" ref="L154">INDEX(Data!H$2:H$368,$A154)</f>
        <v>299</v>
      </c>
      <c r="M154" s="4" cm="1">
        <f t="array" ref="M154">INDEX(Data!I$2:I$368,$A154)</f>
        <v>123</v>
      </c>
      <c r="N154" s="4" cm="1">
        <f t="array" ref="N154">INDEX(Data!J$2:J$368,$A154)</f>
        <v>290</v>
      </c>
      <c r="O154" s="4" cm="1">
        <f t="array" ref="O154">INDEX(Data!K$2:K$368,$A154)</f>
        <v>106</v>
      </c>
      <c r="P154" s="4" cm="1">
        <f t="array" ref="P154">INDEX(Data!L$2:L$368,$A154)</f>
        <v>53</v>
      </c>
      <c r="Q154" s="4" cm="1">
        <f t="array" ref="Q154">INDEX(Data!M$2:M$368,$A154)</f>
        <v>77</v>
      </c>
      <c r="R154" s="4" cm="1">
        <f t="array" ref="R154">INDEX(Data!N$2:N$368,$A154)</f>
        <v>59</v>
      </c>
      <c r="S154" s="4" cm="1">
        <f t="array" ref="S154">INDEX(Data!O$2:O$368,$A154)</f>
        <v>200</v>
      </c>
      <c r="T154" s="4" cm="1">
        <f t="array" ref="T154">INDEX(Data!P$2:P$368,$A154)</f>
        <v>69</v>
      </c>
      <c r="U154" s="4" cm="1">
        <f t="array" ref="U154">INDEX(Data!Q$2:Q$368,$A154)</f>
        <v>25</v>
      </c>
      <c r="V154" s="4" cm="1">
        <f t="array" ref="V154">INDEX(Data!R$2:R$368,$A154)</f>
        <v>29</v>
      </c>
      <c r="W154" s="4" cm="1">
        <f t="array" ref="W154">INDEX(Data!S$2:S$368,$A154)</f>
        <v>49</v>
      </c>
      <c r="X154" s="4" cm="1">
        <f t="array" ref="X154">INDEX(Data!T$2:T$368,$A154)</f>
        <v>58</v>
      </c>
      <c r="Y154" s="4" cm="1">
        <f t="array" ref="Y154">INDEX(Data!U$2:U$368,$A154)</f>
        <v>0</v>
      </c>
      <c r="Z154" s="4" cm="1">
        <f t="array" ref="Z154">INDEX(Data!V$2:V$368,$A154)</f>
        <v>32</v>
      </c>
      <c r="AA154" s="4" cm="1">
        <f t="array" ref="AA154">INDEX(Data!W$2:W$368,$A154)</f>
        <v>19</v>
      </c>
      <c r="AB154" s="4" cm="1">
        <f t="array" ref="AB154">INDEX(Data!X$2:X$368,$A154)</f>
        <v>64</v>
      </c>
      <c r="AC154" s="4" cm="1">
        <f t="array" ref="AC154">INDEX(Data!Y$2:Y$368,$A154)</f>
        <v>45</v>
      </c>
      <c r="AD154" s="4" cm="1">
        <f t="array" ref="AD154">INDEX(Data!Z$2:Z$368,$A154)</f>
        <v>19</v>
      </c>
      <c r="AE154" s="4" cm="1">
        <f t="array" ref="AE154">INDEX(Data!AA$2:AA$368,$A154)</f>
        <v>19</v>
      </c>
      <c r="AF154" s="4" cm="1">
        <f t="array" ref="AF154">INDEX(Data!AB$2:AB$368,$A154)</f>
        <v>19</v>
      </c>
      <c r="AG154" s="4" cm="1">
        <f t="array" ref="AG154">INDEX(Data!AC$2:AC$368,$A154)</f>
        <v>19</v>
      </c>
      <c r="AH154" s="4" cm="1">
        <f t="array" ref="AH154">INDEX(Data!AD$2:AD$368,$A154)</f>
        <v>0</v>
      </c>
      <c r="AI154" s="4" cm="1">
        <f t="array" ref="AI154">INDEX(Data!AE$2:AE$368,$A154)</f>
        <v>25</v>
      </c>
      <c r="AJ154" s="4" cm="1">
        <f t="array" ref="AJ154">INDEX(Data!AF$2:AF$368,$A154)</f>
        <v>12</v>
      </c>
      <c r="AK154" s="4" cm="1">
        <f t="array" ref="AK154">INDEX(Data!AG$2:AG$368,$A154)</f>
        <v>6</v>
      </c>
      <c r="AL154" s="4" cm="1">
        <f t="array" ref="AL154">INDEX(Data!AH$2:AH$368,$A154)</f>
        <v>0</v>
      </c>
      <c r="AM154" s="4" cm="1">
        <f t="array" ref="AM154">INDEX(Data!AI$2:AI$368,$A154)</f>
        <v>64</v>
      </c>
      <c r="AN154" s="4" cm="1">
        <f t="array" ref="AN154">INDEX(Data!AJ$2:AJ$368,$A154)</f>
        <v>38</v>
      </c>
      <c r="AO154" s="4" cm="1">
        <f t="array" ref="AO154">INDEX(Data!AK$2:AK$368,$A154)</f>
        <v>25</v>
      </c>
      <c r="AP154" s="4" cm="1">
        <f t="array" ref="AP154">INDEX(Data!AL$2:AL$368,$A154)</f>
        <v>19</v>
      </c>
      <c r="AQ154" s="4" cm="1">
        <f t="array" ref="AQ154">INDEX(Data!AM$2:AM$368,$A154)</f>
        <v>6</v>
      </c>
      <c r="AR154" s="4" cm="1">
        <f t="array" ref="AR154">INDEX(Data!AN$2:AN$368,$A154)</f>
        <v>19</v>
      </c>
      <c r="AS154" s="4" cm="1">
        <f t="array" ref="AS154">INDEX(Data!AO$2:AO$368,$A154)</f>
        <v>6</v>
      </c>
      <c r="AT154" s="4" cm="1">
        <f t="array" ref="AT154">INDEX(Data!AP$2:AP$368,$A154)</f>
        <v>45</v>
      </c>
      <c r="AU154" s="4" cm="1">
        <f t="array" ref="AU154">INDEX(Data!AQ$2:AQ$368,$A154)</f>
        <v>12</v>
      </c>
      <c r="AV154" s="4" cm="1">
        <f t="array" ref="AV154">INDEX(Data!AR$2:AR$368,$A154)</f>
        <v>25</v>
      </c>
      <c r="AW154" s="4" cm="1">
        <f t="array" ref="AW154">INDEX(Data!AS$2:AS$368,$A154)</f>
        <v>12</v>
      </c>
      <c r="AX154" s="4" cm="1">
        <f t="array" ref="AX154">INDEX(Data!AT$2:AT$368,$A154)</f>
        <v>0</v>
      </c>
      <c r="AY154" s="4" cm="1">
        <f t="array" ref="AY154">INDEX(Data!AU$2:AU$368,$A154)</f>
        <v>6</v>
      </c>
      <c r="AZ154" s="4" cm="1">
        <f t="array" ref="AZ154">INDEX(Data!AV$2:AV$368,$A154)</f>
        <v>0</v>
      </c>
      <c r="BA154" s="4" cm="1">
        <f t="array" ref="BA154">INDEX(Data!AW$2:AW$368,$A154)</f>
        <v>19</v>
      </c>
      <c r="BB154" s="4" cm="1">
        <f t="array" ref="BB154">INDEX(Data!AX$2:AX$368,$A154)</f>
        <v>16</v>
      </c>
    </row>
    <row r="155" spans="1:54" x14ac:dyDescent="0.25">
      <c r="A155">
        <v>140</v>
      </c>
      <c r="B155" s="3">
        <v>45431</v>
      </c>
      <c r="C155" s="4">
        <v>2024</v>
      </c>
      <c r="D155" s="4" t="s">
        <v>8</v>
      </c>
      <c r="E155" s="4">
        <v>19</v>
      </c>
      <c r="F155" s="4" cm="1">
        <f t="array" ref="F155">INDEX(Data!B$2:B$368,$A155)</f>
        <v>982</v>
      </c>
      <c r="G155" s="4" cm="1">
        <f t="array" ref="G155">INDEX(Data!C$2:C$368,$A155)</f>
        <v>645</v>
      </c>
      <c r="H155" s="4" cm="1">
        <f t="array" ref="H155">INDEX(Data!D$2:D$368,$A155)</f>
        <v>314</v>
      </c>
      <c r="I155" s="4" cm="1">
        <f t="array" ref="I155">INDEX(Data!E$2:E$368,$A155)</f>
        <v>600</v>
      </c>
      <c r="J155" s="4" cm="1">
        <f t="array" ref="J155">INDEX(Data!F$2:F$368,$A155)</f>
        <v>68</v>
      </c>
      <c r="K155" s="4" cm="1">
        <f t="array" ref="K155">INDEX(Data!G$2:G$368,$A155)</f>
        <v>187</v>
      </c>
      <c r="L155" s="4" cm="1">
        <f t="array" ref="L155">INDEX(Data!H$2:H$368,$A155)</f>
        <v>368</v>
      </c>
      <c r="M155" s="4" cm="1">
        <f t="array" ref="M155">INDEX(Data!I$2:I$368,$A155)</f>
        <v>90</v>
      </c>
      <c r="N155" s="4" cm="1">
        <f t="array" ref="N155">INDEX(Data!J$2:J$368,$A155)</f>
        <v>243</v>
      </c>
      <c r="O155" s="4" cm="1">
        <f t="array" ref="O155">INDEX(Data!K$2:K$368,$A155)</f>
        <v>115</v>
      </c>
      <c r="P155" s="4" cm="1">
        <f t="array" ref="P155">INDEX(Data!L$2:L$368,$A155)</f>
        <v>85</v>
      </c>
      <c r="Q155" s="4" cm="1">
        <f t="array" ref="Q155">INDEX(Data!M$2:M$368,$A155)</f>
        <v>60</v>
      </c>
      <c r="R155" s="4" cm="1">
        <f t="array" ref="R155">INDEX(Data!N$2:N$368,$A155)</f>
        <v>30</v>
      </c>
      <c r="S155" s="4" cm="1">
        <f t="array" ref="S155">INDEX(Data!O$2:O$368,$A155)</f>
        <v>160</v>
      </c>
      <c r="T155" s="4" cm="1">
        <f t="array" ref="T155">INDEX(Data!P$2:P$368,$A155)</f>
        <v>55</v>
      </c>
      <c r="U155" s="4" cm="1">
        <f t="array" ref="U155">INDEX(Data!Q$2:Q$368,$A155)</f>
        <v>55</v>
      </c>
      <c r="V155" s="4" cm="1">
        <f t="array" ref="V155">INDEX(Data!R$2:R$368,$A155)</f>
        <v>52</v>
      </c>
      <c r="W155" s="4" cm="1">
        <f t="array" ref="W155">INDEX(Data!S$2:S$368,$A155)</f>
        <v>127</v>
      </c>
      <c r="X155" s="4" cm="1">
        <f t="array" ref="X155">INDEX(Data!T$2:T$368,$A155)</f>
        <v>32</v>
      </c>
      <c r="Y155" s="4" cm="1">
        <f t="array" ref="Y155">INDEX(Data!U$2:U$368,$A155)</f>
        <v>0</v>
      </c>
      <c r="Z155" s="4" cm="1">
        <f t="array" ref="Z155">INDEX(Data!V$2:V$368,$A155)</f>
        <v>45</v>
      </c>
      <c r="AA155" s="4" cm="1">
        <f t="array" ref="AA155">INDEX(Data!W$2:W$368,$A155)</f>
        <v>6</v>
      </c>
      <c r="AB155" s="4" cm="1">
        <f t="array" ref="AB155">INDEX(Data!X$2:X$368,$A155)</f>
        <v>103</v>
      </c>
      <c r="AC155" s="4" cm="1">
        <f t="array" ref="AC155">INDEX(Data!Y$2:Y$368,$A155)</f>
        <v>32</v>
      </c>
      <c r="AD155" s="4" cm="1">
        <f t="array" ref="AD155">INDEX(Data!Z$2:Z$368,$A155)</f>
        <v>19</v>
      </c>
      <c r="AE155" s="4" cm="1">
        <f t="array" ref="AE155">INDEX(Data!AA$2:AA$368,$A155)</f>
        <v>0</v>
      </c>
      <c r="AF155" s="4" cm="1">
        <f t="array" ref="AF155">INDEX(Data!AB$2:AB$368,$A155)</f>
        <v>19</v>
      </c>
      <c r="AG155" s="4" cm="1">
        <f t="array" ref="AG155">INDEX(Data!AC$2:AC$368,$A155)</f>
        <v>12</v>
      </c>
      <c r="AH155" s="4" cm="1">
        <f t="array" ref="AH155">INDEX(Data!AD$2:AD$368,$A155)</f>
        <v>0</v>
      </c>
      <c r="AI155" s="4" cm="1">
        <f t="array" ref="AI155">INDEX(Data!AE$2:AE$368,$A155)</f>
        <v>19</v>
      </c>
      <c r="AJ155" s="4" cm="1">
        <f t="array" ref="AJ155">INDEX(Data!AF$2:AF$368,$A155)</f>
        <v>0</v>
      </c>
      <c r="AK155" s="4" cm="1">
        <f t="array" ref="AK155">INDEX(Data!AG$2:AG$368,$A155)</f>
        <v>6</v>
      </c>
      <c r="AL155" s="4" cm="1">
        <f t="array" ref="AL155">INDEX(Data!AH$2:AH$368,$A155)</f>
        <v>19</v>
      </c>
      <c r="AM155" s="4" cm="1">
        <f t="array" ref="AM155">INDEX(Data!AI$2:AI$368,$A155)</f>
        <v>38</v>
      </c>
      <c r="AN155" s="4" cm="1">
        <f t="array" ref="AN155">INDEX(Data!AJ$2:AJ$368,$A155)</f>
        <v>25</v>
      </c>
      <c r="AO155" s="4" cm="1">
        <f t="array" ref="AO155">INDEX(Data!AK$2:AK$368,$A155)</f>
        <v>6</v>
      </c>
      <c r="AP155" s="4" cm="1">
        <f t="array" ref="AP155">INDEX(Data!AL$2:AL$368,$A155)</f>
        <v>12</v>
      </c>
      <c r="AQ155" s="4" cm="1">
        <f t="array" ref="AQ155">INDEX(Data!AM$2:AM$368,$A155)</f>
        <v>6</v>
      </c>
      <c r="AR155" s="4" cm="1">
        <f t="array" ref="AR155">INDEX(Data!AN$2:AN$368,$A155)</f>
        <v>12</v>
      </c>
      <c r="AS155" s="4" cm="1">
        <f t="array" ref="AS155">INDEX(Data!AO$2:AO$368,$A155)</f>
        <v>6</v>
      </c>
      <c r="AT155" s="4" cm="1">
        <f t="array" ref="AT155">INDEX(Data!AP$2:AP$368,$A155)</f>
        <v>51</v>
      </c>
      <c r="AU155" s="4" cm="1">
        <f t="array" ref="AU155">INDEX(Data!AQ$2:AQ$368,$A155)</f>
        <v>12</v>
      </c>
      <c r="AV155" s="4" cm="1">
        <f t="array" ref="AV155">INDEX(Data!AR$2:AR$368,$A155)</f>
        <v>51</v>
      </c>
      <c r="AW155" s="4" cm="1">
        <f t="array" ref="AW155">INDEX(Data!AS$2:AS$368,$A155)</f>
        <v>6</v>
      </c>
      <c r="AX155" s="4" cm="1">
        <f t="array" ref="AX155">INDEX(Data!AT$2:AT$368,$A155)</f>
        <v>6</v>
      </c>
      <c r="AY155" s="4" cm="1">
        <f t="array" ref="AY155">INDEX(Data!AU$2:AU$368,$A155)</f>
        <v>19</v>
      </c>
      <c r="AZ155" s="4" cm="1">
        <f t="array" ref="AZ155">INDEX(Data!AV$2:AV$368,$A155)</f>
        <v>0</v>
      </c>
      <c r="BA155" s="4" cm="1">
        <f t="array" ref="BA155">INDEX(Data!AW$2:AW$368,$A155)</f>
        <v>6</v>
      </c>
      <c r="BB155" s="4" cm="1">
        <f t="array" ref="BB155">INDEX(Data!AX$2:AX$368,$A155)</f>
        <v>77</v>
      </c>
    </row>
    <row r="156" spans="1:54" x14ac:dyDescent="0.25">
      <c r="A156">
        <v>141</v>
      </c>
      <c r="B156" s="3">
        <v>45432</v>
      </c>
      <c r="C156" s="4">
        <v>2024</v>
      </c>
      <c r="D156" s="4" t="s">
        <v>8</v>
      </c>
      <c r="E156" s="4">
        <v>20</v>
      </c>
      <c r="F156" s="4" cm="1">
        <f t="array" ref="F156">INDEX(Data!B$2:B$368,$A156)</f>
        <v>1007</v>
      </c>
      <c r="G156" s="4" cm="1">
        <f t="array" ref="G156">INDEX(Data!C$2:C$368,$A156)</f>
        <v>648</v>
      </c>
      <c r="H156" s="4" cm="1">
        <f t="array" ref="H156">INDEX(Data!D$2:D$368,$A156)</f>
        <v>281</v>
      </c>
      <c r="I156" s="4" cm="1">
        <f t="array" ref="I156">INDEX(Data!E$2:E$368,$A156)</f>
        <v>485</v>
      </c>
      <c r="J156" s="4" cm="1">
        <f t="array" ref="J156">INDEX(Data!F$2:F$368,$A156)</f>
        <v>241</v>
      </c>
      <c r="K156" s="4" cm="1">
        <f t="array" ref="K156">INDEX(Data!G$2:G$368,$A156)</f>
        <v>174</v>
      </c>
      <c r="L156" s="4" cm="1">
        <f t="array" ref="L156">INDEX(Data!H$2:H$368,$A156)</f>
        <v>319</v>
      </c>
      <c r="M156" s="4" cm="1">
        <f t="array" ref="M156">INDEX(Data!I$2:I$368,$A156)</f>
        <v>155</v>
      </c>
      <c r="N156" s="4" cm="1">
        <f t="array" ref="N156">INDEX(Data!J$2:J$368,$A156)</f>
        <v>268</v>
      </c>
      <c r="O156" s="4" cm="1">
        <f t="array" ref="O156">INDEX(Data!K$2:K$368,$A156)</f>
        <v>81</v>
      </c>
      <c r="P156" s="4" cm="1">
        <f t="array" ref="P156">INDEX(Data!L$2:L$368,$A156)</f>
        <v>49</v>
      </c>
      <c r="Q156" s="4" cm="1">
        <f t="array" ref="Q156">INDEX(Data!M$2:M$368,$A156)</f>
        <v>31</v>
      </c>
      <c r="R156" s="4" cm="1">
        <f t="array" ref="R156">INDEX(Data!N$2:N$368,$A156)</f>
        <v>24</v>
      </c>
      <c r="S156" s="4" cm="1">
        <f t="array" ref="S156">INDEX(Data!O$2:O$368,$A156)</f>
        <v>172</v>
      </c>
      <c r="T156" s="4" cm="1">
        <f t="array" ref="T156">INDEX(Data!P$2:P$368,$A156)</f>
        <v>49</v>
      </c>
      <c r="U156" s="4" cm="1">
        <f t="array" ref="U156">INDEX(Data!Q$2:Q$368,$A156)</f>
        <v>34</v>
      </c>
      <c r="V156" s="4" cm="1">
        <f t="array" ref="V156">INDEX(Data!R$2:R$368,$A156)</f>
        <v>34</v>
      </c>
      <c r="W156" s="4" cm="1">
        <f t="array" ref="W156">INDEX(Data!S$2:S$368,$A156)</f>
        <v>265</v>
      </c>
      <c r="X156" s="4" cm="1">
        <f t="array" ref="X156">INDEX(Data!T$2:T$368,$A156)</f>
        <v>90</v>
      </c>
      <c r="Y156" s="4" cm="1">
        <f t="array" ref="Y156">INDEX(Data!U$2:U$368,$A156)</f>
        <v>19</v>
      </c>
      <c r="Z156" s="4" cm="1">
        <f t="array" ref="Z156">INDEX(Data!V$2:V$368,$A156)</f>
        <v>25</v>
      </c>
      <c r="AA156" s="4" cm="1">
        <f t="array" ref="AA156">INDEX(Data!W$2:W$368,$A156)</f>
        <v>19</v>
      </c>
      <c r="AB156" s="4" cm="1">
        <f t="array" ref="AB156">INDEX(Data!X$2:X$368,$A156)</f>
        <v>24</v>
      </c>
      <c r="AC156" s="4" cm="1">
        <f t="array" ref="AC156">INDEX(Data!Y$2:Y$368,$A156)</f>
        <v>58</v>
      </c>
      <c r="AD156" s="4" cm="1">
        <f t="array" ref="AD156">INDEX(Data!Z$2:Z$368,$A156)</f>
        <v>12</v>
      </c>
      <c r="AE156" s="4" cm="1">
        <f t="array" ref="AE156">INDEX(Data!AA$2:AA$368,$A156)</f>
        <v>6</v>
      </c>
      <c r="AF156" s="4" cm="1">
        <f t="array" ref="AF156">INDEX(Data!AB$2:AB$368,$A156)</f>
        <v>32</v>
      </c>
      <c r="AG156" s="4" cm="1">
        <f t="array" ref="AG156">INDEX(Data!AC$2:AC$368,$A156)</f>
        <v>6</v>
      </c>
      <c r="AH156" s="4" cm="1">
        <f t="array" ref="AH156">INDEX(Data!AD$2:AD$368,$A156)</f>
        <v>0</v>
      </c>
      <c r="AI156" s="4" cm="1">
        <f t="array" ref="AI156">INDEX(Data!AE$2:AE$368,$A156)</f>
        <v>12</v>
      </c>
      <c r="AJ156" s="4" cm="1">
        <f t="array" ref="AJ156">INDEX(Data!AF$2:AF$368,$A156)</f>
        <v>19</v>
      </c>
      <c r="AK156" s="4" cm="1">
        <f t="array" ref="AK156">INDEX(Data!AG$2:AG$368,$A156)</f>
        <v>12</v>
      </c>
      <c r="AL156" s="4" cm="1">
        <f t="array" ref="AL156">INDEX(Data!AH$2:AH$368,$A156)</f>
        <v>6</v>
      </c>
      <c r="AM156" s="4" cm="1">
        <f t="array" ref="AM156">INDEX(Data!AI$2:AI$368,$A156)</f>
        <v>45</v>
      </c>
      <c r="AN156" s="4" cm="1">
        <f t="array" ref="AN156">INDEX(Data!AJ$2:AJ$368,$A156)</f>
        <v>25</v>
      </c>
      <c r="AO156" s="4" cm="1">
        <f t="array" ref="AO156">INDEX(Data!AK$2:AK$368,$A156)</f>
        <v>32</v>
      </c>
      <c r="AP156" s="4" cm="1">
        <f t="array" ref="AP156">INDEX(Data!AL$2:AL$368,$A156)</f>
        <v>6</v>
      </c>
      <c r="AQ156" s="4" cm="1">
        <f t="array" ref="AQ156">INDEX(Data!AM$2:AM$368,$A156)</f>
        <v>0</v>
      </c>
      <c r="AR156" s="4" cm="1">
        <f t="array" ref="AR156">INDEX(Data!AN$2:AN$368,$A156)</f>
        <v>12</v>
      </c>
      <c r="AS156" s="4" cm="1">
        <f t="array" ref="AS156">INDEX(Data!AO$2:AO$368,$A156)</f>
        <v>12</v>
      </c>
      <c r="AT156" s="4" cm="1">
        <f t="array" ref="AT156">INDEX(Data!AP$2:AP$368,$A156)</f>
        <v>51</v>
      </c>
      <c r="AU156" s="4" cm="1">
        <f t="array" ref="AU156">INDEX(Data!AQ$2:AQ$368,$A156)</f>
        <v>12</v>
      </c>
      <c r="AV156" s="4" cm="1">
        <f t="array" ref="AV156">INDEX(Data!AR$2:AR$368,$A156)</f>
        <v>25</v>
      </c>
      <c r="AW156" s="4" cm="1">
        <f t="array" ref="AW156">INDEX(Data!AS$2:AS$368,$A156)</f>
        <v>19</v>
      </c>
      <c r="AX156" s="4" cm="1">
        <f t="array" ref="AX156">INDEX(Data!AT$2:AT$368,$A156)</f>
        <v>0</v>
      </c>
      <c r="AY156" s="4" cm="1">
        <f t="array" ref="AY156">INDEX(Data!AU$2:AU$368,$A156)</f>
        <v>32</v>
      </c>
      <c r="AZ156" s="4" cm="1">
        <f t="array" ref="AZ156">INDEX(Data!AV$2:AV$368,$A156)</f>
        <v>12</v>
      </c>
      <c r="BA156" s="4" cm="1">
        <f t="array" ref="BA156">INDEX(Data!AW$2:AW$368,$A156)</f>
        <v>25</v>
      </c>
      <c r="BB156" s="4" cm="1">
        <f t="array" ref="BB156">INDEX(Data!AX$2:AX$368,$A156)</f>
        <v>0</v>
      </c>
    </row>
    <row r="157" spans="1:54" x14ac:dyDescent="0.25">
      <c r="A157">
        <v>142</v>
      </c>
      <c r="B157" s="3">
        <v>45433</v>
      </c>
      <c r="C157" s="4">
        <v>2024</v>
      </c>
      <c r="D157" s="4" t="s">
        <v>8</v>
      </c>
      <c r="E157" s="4">
        <v>21</v>
      </c>
      <c r="F157" s="4" cm="1">
        <f t="array" ref="F157">INDEX(Data!B$2:B$368,$A157)</f>
        <v>1032</v>
      </c>
      <c r="G157" s="4" cm="1">
        <f t="array" ref="G157">INDEX(Data!C$2:C$368,$A157)</f>
        <v>652</v>
      </c>
      <c r="H157" s="4" cm="1">
        <f t="array" ref="H157">INDEX(Data!D$2:D$368,$A157)</f>
        <v>361</v>
      </c>
      <c r="I157" s="4" cm="1">
        <f t="array" ref="I157">INDEX(Data!E$2:E$368,$A157)</f>
        <v>537</v>
      </c>
      <c r="J157" s="4" cm="1">
        <f t="array" ref="J157">INDEX(Data!F$2:F$368,$A157)</f>
        <v>134</v>
      </c>
      <c r="K157" s="4" cm="1">
        <f t="array" ref="K157">INDEX(Data!G$2:G$368,$A157)</f>
        <v>345</v>
      </c>
      <c r="L157" s="4" cm="1">
        <f t="array" ref="L157">INDEX(Data!H$2:H$368,$A157)</f>
        <v>171</v>
      </c>
      <c r="M157" s="4" cm="1">
        <f t="array" ref="M157">INDEX(Data!I$2:I$368,$A157)</f>
        <v>136</v>
      </c>
      <c r="N157" s="4" cm="1">
        <f t="array" ref="N157">INDEX(Data!J$2:J$368,$A157)</f>
        <v>266</v>
      </c>
      <c r="O157" s="4" cm="1">
        <f t="array" ref="O157">INDEX(Data!K$2:K$368,$A157)</f>
        <v>217</v>
      </c>
      <c r="P157" s="4" cm="1">
        <f t="array" ref="P157">INDEX(Data!L$2:L$368,$A157)</f>
        <v>89</v>
      </c>
      <c r="Q157" s="4" cm="1">
        <f t="array" ref="Q157">INDEX(Data!M$2:M$368,$A157)</f>
        <v>76</v>
      </c>
      <c r="R157" s="4" cm="1">
        <f t="array" ref="R157">INDEX(Data!N$2:N$368,$A157)</f>
        <v>57</v>
      </c>
      <c r="S157" s="4" cm="1">
        <f t="array" ref="S157">INDEX(Data!O$2:O$368,$A157)</f>
        <v>211</v>
      </c>
      <c r="T157" s="4" cm="1">
        <f t="array" ref="T157">INDEX(Data!P$2:P$368,$A157)</f>
        <v>27</v>
      </c>
      <c r="U157" s="4" cm="1">
        <f t="array" ref="U157">INDEX(Data!Q$2:Q$368,$A157)</f>
        <v>31</v>
      </c>
      <c r="V157" s="4" cm="1">
        <f t="array" ref="V157">INDEX(Data!R$2:R$368,$A157)</f>
        <v>58</v>
      </c>
      <c r="W157" s="4" cm="1">
        <f t="array" ref="W157">INDEX(Data!S$2:S$368,$A157)</f>
        <v>0</v>
      </c>
      <c r="X157" s="4" cm="1">
        <f t="array" ref="X157">INDEX(Data!T$2:T$368,$A157)</f>
        <v>52</v>
      </c>
      <c r="Y157" s="4" cm="1">
        <f t="array" ref="Y157">INDEX(Data!U$2:U$368,$A157)</f>
        <v>6</v>
      </c>
      <c r="Z157" s="4" cm="1">
        <f t="array" ref="Z157">INDEX(Data!V$2:V$368,$A157)</f>
        <v>19</v>
      </c>
      <c r="AA157" s="4" cm="1">
        <f t="array" ref="AA157">INDEX(Data!W$2:W$368,$A157)</f>
        <v>19</v>
      </c>
      <c r="AB157" s="4" cm="1">
        <f t="array" ref="AB157">INDEX(Data!X$2:X$368,$A157)</f>
        <v>71</v>
      </c>
      <c r="AC157" s="4" cm="1">
        <f t="array" ref="AC157">INDEX(Data!Y$2:Y$368,$A157)</f>
        <v>32</v>
      </c>
      <c r="AD157" s="4" cm="1">
        <f t="array" ref="AD157">INDEX(Data!Z$2:Z$368,$A157)</f>
        <v>6</v>
      </c>
      <c r="AE157" s="4" cm="1">
        <f t="array" ref="AE157">INDEX(Data!AA$2:AA$368,$A157)</f>
        <v>0</v>
      </c>
      <c r="AF157" s="4" cm="1">
        <f t="array" ref="AF157">INDEX(Data!AB$2:AB$368,$A157)</f>
        <v>13</v>
      </c>
      <c r="AG157" s="4" cm="1">
        <f t="array" ref="AG157">INDEX(Data!AC$2:AC$368,$A157)</f>
        <v>0</v>
      </c>
      <c r="AH157" s="4" cm="1">
        <f t="array" ref="AH157">INDEX(Data!AD$2:AD$368,$A157)</f>
        <v>6</v>
      </c>
      <c r="AI157" s="4" cm="1">
        <f t="array" ref="AI157">INDEX(Data!AE$2:AE$368,$A157)</f>
        <v>32</v>
      </c>
      <c r="AJ157" s="4" cm="1">
        <f t="array" ref="AJ157">INDEX(Data!AF$2:AF$368,$A157)</f>
        <v>0</v>
      </c>
      <c r="AK157" s="4" cm="1">
        <f t="array" ref="AK157">INDEX(Data!AG$2:AG$368,$A157)</f>
        <v>19</v>
      </c>
      <c r="AL157" s="4" cm="1">
        <f t="array" ref="AL157">INDEX(Data!AH$2:AH$368,$A157)</f>
        <v>6</v>
      </c>
      <c r="AM157" s="4" cm="1">
        <f t="array" ref="AM157">INDEX(Data!AI$2:AI$368,$A157)</f>
        <v>52</v>
      </c>
      <c r="AN157" s="4" cm="1">
        <f t="array" ref="AN157">INDEX(Data!AJ$2:AJ$368,$A157)</f>
        <v>26</v>
      </c>
      <c r="AO157" s="4" cm="1">
        <f t="array" ref="AO157">INDEX(Data!AK$2:AK$368,$A157)</f>
        <v>19</v>
      </c>
      <c r="AP157" s="4" cm="1">
        <f t="array" ref="AP157">INDEX(Data!AL$2:AL$368,$A157)</f>
        <v>0</v>
      </c>
      <c r="AQ157" s="4" cm="1">
        <f t="array" ref="AQ157">INDEX(Data!AM$2:AM$368,$A157)</f>
        <v>0</v>
      </c>
      <c r="AR157" s="4" cm="1">
        <f t="array" ref="AR157">INDEX(Data!AN$2:AN$368,$A157)</f>
        <v>19</v>
      </c>
      <c r="AS157" s="4" cm="1">
        <f t="array" ref="AS157">INDEX(Data!AO$2:AO$368,$A157)</f>
        <v>13</v>
      </c>
      <c r="AT157" s="4" cm="1">
        <f t="array" ref="AT157">INDEX(Data!AP$2:AP$368,$A157)</f>
        <v>52</v>
      </c>
      <c r="AU157" s="4" cm="1">
        <f t="array" ref="AU157">INDEX(Data!AQ$2:AQ$368,$A157)</f>
        <v>6</v>
      </c>
      <c r="AV157" s="4" cm="1">
        <f t="array" ref="AV157">INDEX(Data!AR$2:AR$368,$A157)</f>
        <v>26</v>
      </c>
      <c r="AW157" s="4" cm="1">
        <f t="array" ref="AW157">INDEX(Data!AS$2:AS$368,$A157)</f>
        <v>26</v>
      </c>
      <c r="AX157" s="4" cm="1">
        <f t="array" ref="AX157">INDEX(Data!AT$2:AT$368,$A157)</f>
        <v>6</v>
      </c>
      <c r="AY157" s="4" cm="1">
        <f t="array" ref="AY157">INDEX(Data!AU$2:AU$368,$A157)</f>
        <v>26</v>
      </c>
      <c r="AZ157" s="4" cm="1">
        <f t="array" ref="AZ157">INDEX(Data!AV$2:AV$368,$A157)</f>
        <v>26</v>
      </c>
      <c r="BA157" s="4" cm="1">
        <f t="array" ref="BA157">INDEX(Data!AW$2:AW$368,$A157)</f>
        <v>26</v>
      </c>
      <c r="BB157" s="4" cm="1">
        <f t="array" ref="BB157">INDEX(Data!AX$2:AX$368,$A157)</f>
        <v>48</v>
      </c>
    </row>
    <row r="158" spans="1:54" x14ac:dyDescent="0.25">
      <c r="A158">
        <v>143</v>
      </c>
      <c r="B158" s="3">
        <v>45434</v>
      </c>
      <c r="C158" s="4">
        <v>2024</v>
      </c>
      <c r="D158" s="4" t="s">
        <v>8</v>
      </c>
      <c r="E158" s="4">
        <v>22</v>
      </c>
      <c r="F158" s="4" cm="1">
        <f t="array" ref="F158">INDEX(Data!B$2:B$368,$A158)</f>
        <v>1058</v>
      </c>
      <c r="G158" s="4" cm="1">
        <f t="array" ref="G158">INDEX(Data!C$2:C$368,$A158)</f>
        <v>665</v>
      </c>
      <c r="H158" s="4" cm="1">
        <f t="array" ref="H158">INDEX(Data!D$2:D$368,$A158)</f>
        <v>476</v>
      </c>
      <c r="I158" s="4" cm="1">
        <f t="array" ref="I158">INDEX(Data!E$2:E$368,$A158)</f>
        <v>318</v>
      </c>
      <c r="J158" s="4" cm="1">
        <f t="array" ref="J158">INDEX(Data!F$2:F$368,$A158)</f>
        <v>264</v>
      </c>
      <c r="K158" s="4" cm="1">
        <f t="array" ref="K158">INDEX(Data!G$2:G$368,$A158)</f>
        <v>246</v>
      </c>
      <c r="L158" s="4" cm="1">
        <f t="array" ref="L158">INDEX(Data!H$2:H$368,$A158)</f>
        <v>366</v>
      </c>
      <c r="M158" s="4" cm="1">
        <f t="array" ref="M158">INDEX(Data!I$2:I$368,$A158)</f>
        <v>53</v>
      </c>
      <c r="N158" s="4" cm="1">
        <f t="array" ref="N158">INDEX(Data!J$2:J$368,$A158)</f>
        <v>275</v>
      </c>
      <c r="O158" s="4" cm="1">
        <f t="array" ref="O158">INDEX(Data!K$2:K$368,$A158)</f>
        <v>229</v>
      </c>
      <c r="P158" s="4" cm="1">
        <f t="array" ref="P158">INDEX(Data!L$2:L$368,$A158)</f>
        <v>52</v>
      </c>
      <c r="Q158" s="4" cm="1">
        <f t="array" ref="Q158">INDEX(Data!M$2:M$368,$A158)</f>
        <v>78</v>
      </c>
      <c r="R158" s="4" cm="1">
        <f t="array" ref="R158">INDEX(Data!N$2:N$368,$A158)</f>
        <v>26</v>
      </c>
      <c r="S158" s="4" cm="1">
        <f t="array" ref="S158">INDEX(Data!O$2:O$368,$A158)</f>
        <v>192</v>
      </c>
      <c r="T158" s="4" cm="1">
        <f t="array" ref="T158">INDEX(Data!P$2:P$368,$A158)</f>
        <v>100</v>
      </c>
      <c r="U158" s="4" cm="1">
        <f t="array" ref="U158">INDEX(Data!Q$2:Q$368,$A158)</f>
        <v>40</v>
      </c>
      <c r="V158" s="4" cm="1">
        <f t="array" ref="V158">INDEX(Data!R$2:R$368,$A158)</f>
        <v>20</v>
      </c>
      <c r="W158" s="4" cm="1">
        <f t="array" ref="W158">INDEX(Data!S$2:S$368,$A158)</f>
        <v>46</v>
      </c>
      <c r="X158" s="4" cm="1">
        <f t="array" ref="X158">INDEX(Data!T$2:T$368,$A158)</f>
        <v>59</v>
      </c>
      <c r="Y158" s="4" cm="1">
        <f t="array" ref="Y158">INDEX(Data!U$2:U$368,$A158)</f>
        <v>0</v>
      </c>
      <c r="Z158" s="4" cm="1">
        <f t="array" ref="Z158">INDEX(Data!V$2:V$368,$A158)</f>
        <v>39</v>
      </c>
      <c r="AA158" s="4" cm="1">
        <f t="array" ref="AA158">INDEX(Data!W$2:W$368,$A158)</f>
        <v>6</v>
      </c>
      <c r="AB158" s="4" cm="1">
        <f t="array" ref="AB158">INDEX(Data!X$2:X$368,$A158)</f>
        <v>59</v>
      </c>
      <c r="AC158" s="4" cm="1">
        <f t="array" ref="AC158">INDEX(Data!Y$2:Y$368,$A158)</f>
        <v>59</v>
      </c>
      <c r="AD158" s="4" cm="1">
        <f t="array" ref="AD158">INDEX(Data!Z$2:Z$368,$A158)</f>
        <v>19</v>
      </c>
      <c r="AE158" s="4" cm="1">
        <f t="array" ref="AE158">INDEX(Data!AA$2:AA$368,$A158)</f>
        <v>13</v>
      </c>
      <c r="AF158" s="4" cm="1">
        <f t="array" ref="AF158">INDEX(Data!AB$2:AB$368,$A158)</f>
        <v>39</v>
      </c>
      <c r="AG158" s="4" cm="1">
        <f t="array" ref="AG158">INDEX(Data!AC$2:AC$368,$A158)</f>
        <v>0</v>
      </c>
      <c r="AH158" s="4" cm="1">
        <f t="array" ref="AH158">INDEX(Data!AD$2:AD$368,$A158)</f>
        <v>6</v>
      </c>
      <c r="AI158" s="4" cm="1">
        <f t="array" ref="AI158">INDEX(Data!AE$2:AE$368,$A158)</f>
        <v>26</v>
      </c>
      <c r="AJ158" s="4" cm="1">
        <f t="array" ref="AJ158">INDEX(Data!AF$2:AF$368,$A158)</f>
        <v>19</v>
      </c>
      <c r="AK158" s="4" cm="1">
        <f t="array" ref="AK158">INDEX(Data!AG$2:AG$368,$A158)</f>
        <v>6</v>
      </c>
      <c r="AL158" s="4" cm="1">
        <f t="array" ref="AL158">INDEX(Data!AH$2:AH$368,$A158)</f>
        <v>13</v>
      </c>
      <c r="AM158" s="4" cm="1">
        <f t="array" ref="AM158">INDEX(Data!AI$2:AI$368,$A158)</f>
        <v>59</v>
      </c>
      <c r="AN158" s="4" cm="1">
        <f t="array" ref="AN158">INDEX(Data!AJ$2:AJ$368,$A158)</f>
        <v>13</v>
      </c>
      <c r="AO158" s="4" cm="1">
        <f t="array" ref="AO158">INDEX(Data!AK$2:AK$368,$A158)</f>
        <v>19</v>
      </c>
      <c r="AP158" s="4" cm="1">
        <f t="array" ref="AP158">INDEX(Data!AL$2:AL$368,$A158)</f>
        <v>6</v>
      </c>
      <c r="AQ158" s="4" cm="1">
        <f t="array" ref="AQ158">INDEX(Data!AM$2:AM$368,$A158)</f>
        <v>6</v>
      </c>
      <c r="AR158" s="4" cm="1">
        <f t="array" ref="AR158">INDEX(Data!AN$2:AN$368,$A158)</f>
        <v>26</v>
      </c>
      <c r="AS158" s="4" cm="1">
        <f t="array" ref="AS158">INDEX(Data!AO$2:AO$368,$A158)</f>
        <v>6</v>
      </c>
      <c r="AT158" s="4" cm="1">
        <f t="array" ref="AT158">INDEX(Data!AP$2:AP$368,$A158)</f>
        <v>46</v>
      </c>
      <c r="AU158" s="4" cm="1">
        <f t="array" ref="AU158">INDEX(Data!AQ$2:AQ$368,$A158)</f>
        <v>19</v>
      </c>
      <c r="AV158" s="4" cm="1">
        <f t="array" ref="AV158">INDEX(Data!AR$2:AR$368,$A158)</f>
        <v>39</v>
      </c>
      <c r="AW158" s="4" cm="1">
        <f t="array" ref="AW158">INDEX(Data!AS$2:AS$368,$A158)</f>
        <v>6</v>
      </c>
      <c r="AX158" s="4" cm="1">
        <f t="array" ref="AX158">INDEX(Data!AT$2:AT$368,$A158)</f>
        <v>0</v>
      </c>
      <c r="AY158" s="4" cm="1">
        <f t="array" ref="AY158">INDEX(Data!AU$2:AU$368,$A158)</f>
        <v>19</v>
      </c>
      <c r="AZ158" s="4" cm="1">
        <f t="array" ref="AZ158">INDEX(Data!AV$2:AV$368,$A158)</f>
        <v>19</v>
      </c>
      <c r="BA158" s="4" cm="1">
        <f t="array" ref="BA158">INDEX(Data!AW$2:AW$368,$A158)</f>
        <v>6</v>
      </c>
      <c r="BB158" s="4" cm="1">
        <f t="array" ref="BB158">INDEX(Data!AX$2:AX$368,$A158)</f>
        <v>13</v>
      </c>
    </row>
    <row r="159" spans="1:54" x14ac:dyDescent="0.25">
      <c r="A159">
        <v>144</v>
      </c>
      <c r="B159" s="3">
        <v>45435</v>
      </c>
      <c r="C159" s="4">
        <v>2024</v>
      </c>
      <c r="D159" s="4" t="s">
        <v>8</v>
      </c>
      <c r="E159" s="4">
        <v>23</v>
      </c>
      <c r="F159" s="4" cm="1">
        <f t="array" ref="F159">INDEX(Data!B$2:B$368,$A159)</f>
        <v>1080</v>
      </c>
      <c r="G159" s="4" cm="1">
        <f t="array" ref="G159">INDEX(Data!C$2:C$368,$A159)</f>
        <v>678</v>
      </c>
      <c r="H159" s="4" cm="1">
        <f t="array" ref="H159">INDEX(Data!D$2:D$368,$A159)</f>
        <v>518</v>
      </c>
      <c r="I159" s="4" cm="1">
        <f t="array" ref="I159">INDEX(Data!E$2:E$368,$A159)</f>
        <v>411</v>
      </c>
      <c r="J159" s="4" cm="1">
        <f t="array" ref="J159">INDEX(Data!F$2:F$368,$A159)</f>
        <v>151</v>
      </c>
      <c r="K159" s="4" cm="1">
        <f t="array" ref="K159">INDEX(Data!G$2:G$368,$A159)</f>
        <v>176</v>
      </c>
      <c r="L159" s="4" cm="1">
        <f t="array" ref="L159">INDEX(Data!H$2:H$368,$A159)</f>
        <v>469</v>
      </c>
      <c r="M159" s="4" cm="1">
        <f t="array" ref="M159">INDEX(Data!I$2:I$368,$A159)</f>
        <v>33</v>
      </c>
      <c r="N159" s="4" cm="1">
        <f t="array" ref="N159">INDEX(Data!J$2:J$368,$A159)</f>
        <v>261</v>
      </c>
      <c r="O159" s="4" cm="1">
        <f t="array" ref="O159">INDEX(Data!K$2:K$368,$A159)</f>
        <v>120</v>
      </c>
      <c r="P159" s="4" cm="1">
        <f t="array" ref="P159">INDEX(Data!L$2:L$368,$A159)</f>
        <v>73</v>
      </c>
      <c r="Q159" s="4" cm="1">
        <f t="array" ref="Q159">INDEX(Data!M$2:M$368,$A159)</f>
        <v>73</v>
      </c>
      <c r="R159" s="4" cm="1">
        <f t="array" ref="R159">INDEX(Data!N$2:N$368,$A159)</f>
        <v>20</v>
      </c>
      <c r="S159" s="4" cm="1">
        <f t="array" ref="S159">INDEX(Data!O$2:O$368,$A159)</f>
        <v>139</v>
      </c>
      <c r="T159" s="4" cm="1">
        <f t="array" ref="T159">INDEX(Data!P$2:P$368,$A159)</f>
        <v>41</v>
      </c>
      <c r="U159" s="4" cm="1">
        <f t="array" ref="U159">INDEX(Data!Q$2:Q$368,$A159)</f>
        <v>36</v>
      </c>
      <c r="V159" s="4" cm="1">
        <f t="array" ref="V159">INDEX(Data!R$2:R$368,$A159)</f>
        <v>53</v>
      </c>
      <c r="W159" s="4" cm="1">
        <f t="array" ref="W159">INDEX(Data!S$2:S$368,$A159)</f>
        <v>264</v>
      </c>
      <c r="X159" s="4" cm="1">
        <f t="array" ref="X159">INDEX(Data!T$2:T$368,$A159)</f>
        <v>33</v>
      </c>
      <c r="Y159" s="4" cm="1">
        <f t="array" ref="Y159">INDEX(Data!U$2:U$368,$A159)</f>
        <v>0</v>
      </c>
      <c r="Z159" s="4" cm="1">
        <f t="array" ref="Z159">INDEX(Data!V$2:V$368,$A159)</f>
        <v>20</v>
      </c>
      <c r="AA159" s="4" cm="1">
        <f t="array" ref="AA159">INDEX(Data!W$2:W$368,$A159)</f>
        <v>6</v>
      </c>
      <c r="AB159" s="4" cm="1">
        <f t="array" ref="AB159">INDEX(Data!X$2:X$368,$A159)</f>
        <v>61</v>
      </c>
      <c r="AC159" s="4" cm="1">
        <f t="array" ref="AC159">INDEX(Data!Y$2:Y$368,$A159)</f>
        <v>54</v>
      </c>
      <c r="AD159" s="4" cm="1">
        <f t="array" ref="AD159">INDEX(Data!Z$2:Z$368,$A159)</f>
        <v>0</v>
      </c>
      <c r="AE159" s="4" cm="1">
        <f t="array" ref="AE159">INDEX(Data!AA$2:AA$368,$A159)</f>
        <v>0</v>
      </c>
      <c r="AF159" s="4" cm="1">
        <f t="array" ref="AF159">INDEX(Data!AB$2:AB$368,$A159)</f>
        <v>40</v>
      </c>
      <c r="AG159" s="4" cm="1">
        <f t="array" ref="AG159">INDEX(Data!AC$2:AC$368,$A159)</f>
        <v>20</v>
      </c>
      <c r="AH159" s="4" cm="1">
        <f t="array" ref="AH159">INDEX(Data!AD$2:AD$368,$A159)</f>
        <v>6</v>
      </c>
      <c r="AI159" s="4" cm="1">
        <f t="array" ref="AI159">INDEX(Data!AE$2:AE$368,$A159)</f>
        <v>6</v>
      </c>
      <c r="AJ159" s="4" cm="1">
        <f t="array" ref="AJ159">INDEX(Data!AF$2:AF$368,$A159)</f>
        <v>6</v>
      </c>
      <c r="AK159" s="4" cm="1">
        <f t="array" ref="AK159">INDEX(Data!AG$2:AG$368,$A159)</f>
        <v>0</v>
      </c>
      <c r="AL159" s="4" cm="1">
        <f t="array" ref="AL159">INDEX(Data!AH$2:AH$368,$A159)</f>
        <v>6</v>
      </c>
      <c r="AM159" s="4" cm="1">
        <f t="array" ref="AM159">INDEX(Data!AI$2:AI$368,$A159)</f>
        <v>33</v>
      </c>
      <c r="AN159" s="4" cm="1">
        <f t="array" ref="AN159">INDEX(Data!AJ$2:AJ$368,$A159)</f>
        <v>13</v>
      </c>
      <c r="AO159" s="4" cm="1">
        <f t="array" ref="AO159">INDEX(Data!AK$2:AK$368,$A159)</f>
        <v>6</v>
      </c>
      <c r="AP159" s="4" cm="1">
        <f t="array" ref="AP159">INDEX(Data!AL$2:AL$368,$A159)</f>
        <v>20</v>
      </c>
      <c r="AQ159" s="4" cm="1">
        <f t="array" ref="AQ159">INDEX(Data!AM$2:AM$368,$A159)</f>
        <v>6</v>
      </c>
      <c r="AR159" s="4" cm="1">
        <f t="array" ref="AR159">INDEX(Data!AN$2:AN$368,$A159)</f>
        <v>13</v>
      </c>
      <c r="AS159" s="4" cm="1">
        <f t="array" ref="AS159">INDEX(Data!AO$2:AO$368,$A159)</f>
        <v>20</v>
      </c>
      <c r="AT159" s="4" cm="1">
        <f t="array" ref="AT159">INDEX(Data!AP$2:AP$368,$A159)</f>
        <v>47</v>
      </c>
      <c r="AU159" s="4" cm="1">
        <f t="array" ref="AU159">INDEX(Data!AQ$2:AQ$368,$A159)</f>
        <v>6</v>
      </c>
      <c r="AV159" s="4" cm="1">
        <f t="array" ref="AV159">INDEX(Data!AR$2:AR$368,$A159)</f>
        <v>20</v>
      </c>
      <c r="AW159" s="4" cm="1">
        <f t="array" ref="AW159">INDEX(Data!AS$2:AS$368,$A159)</f>
        <v>13</v>
      </c>
      <c r="AX159" s="4" cm="1">
        <f t="array" ref="AX159">INDEX(Data!AT$2:AT$368,$A159)</f>
        <v>6</v>
      </c>
      <c r="AY159" s="4" cm="1">
        <f t="array" ref="AY159">INDEX(Data!AU$2:AU$368,$A159)</f>
        <v>40</v>
      </c>
      <c r="AZ159" s="4" cm="1">
        <f t="array" ref="AZ159">INDEX(Data!AV$2:AV$368,$A159)</f>
        <v>27</v>
      </c>
      <c r="BA159" s="4" cm="1">
        <f t="array" ref="BA159">INDEX(Data!AW$2:AW$368,$A159)</f>
        <v>6</v>
      </c>
      <c r="BB159" s="4" cm="1">
        <f t="array" ref="BB159">INDEX(Data!AX$2:AX$368,$A159)</f>
        <v>144</v>
      </c>
    </row>
    <row r="160" spans="1:54" x14ac:dyDescent="0.25">
      <c r="A160">
        <v>145</v>
      </c>
      <c r="B160" s="3">
        <v>45436</v>
      </c>
      <c r="C160" s="4">
        <v>2024</v>
      </c>
      <c r="D160" s="4" t="s">
        <v>8</v>
      </c>
      <c r="E160" s="4">
        <v>24</v>
      </c>
      <c r="F160" s="4" cm="1">
        <f t="array" ref="F160">INDEX(Data!B$2:B$368,$A160)</f>
        <v>1101</v>
      </c>
      <c r="G160" s="4" cm="1">
        <f t="array" ref="G160">INDEX(Data!C$2:C$368,$A160)</f>
        <v>696</v>
      </c>
      <c r="H160" s="4" cm="1">
        <f t="array" ref="H160">INDEX(Data!D$2:D$368,$A160)</f>
        <v>275</v>
      </c>
      <c r="I160" s="4" cm="1">
        <f t="array" ref="I160">INDEX(Data!E$2:E$368,$A160)</f>
        <v>661</v>
      </c>
      <c r="J160" s="4" cm="1">
        <f t="array" ref="J160">INDEX(Data!F$2:F$368,$A160)</f>
        <v>165</v>
      </c>
      <c r="K160" s="4" cm="1">
        <f t="array" ref="K160">INDEX(Data!G$2:G$368,$A160)</f>
        <v>215</v>
      </c>
      <c r="L160" s="4" cm="1">
        <f t="array" ref="L160">INDEX(Data!H$2:H$368,$A160)</f>
        <v>433</v>
      </c>
      <c r="M160" s="4" cm="1">
        <f t="array" ref="M160">INDEX(Data!I$2:I$368,$A160)</f>
        <v>48</v>
      </c>
      <c r="N160" s="4" cm="1">
        <f t="array" ref="N160">INDEX(Data!J$2:J$368,$A160)</f>
        <v>368</v>
      </c>
      <c r="O160" s="4" cm="1">
        <f t="array" ref="O160">INDEX(Data!K$2:K$368,$A160)</f>
        <v>102</v>
      </c>
      <c r="P160" s="4" cm="1">
        <f t="array" ref="P160">INDEX(Data!L$2:L$368,$A160)</f>
        <v>54</v>
      </c>
      <c r="Q160" s="4" cm="1">
        <f t="array" ref="Q160">INDEX(Data!M$2:M$368,$A160)</f>
        <v>40</v>
      </c>
      <c r="R160" s="4" cm="1">
        <f t="array" ref="R160">INDEX(Data!N$2:N$368,$A160)</f>
        <v>61</v>
      </c>
      <c r="S160" s="4" cm="1">
        <f t="array" ref="S160">INDEX(Data!O$2:O$368,$A160)</f>
        <v>146</v>
      </c>
      <c r="T160" s="4" cm="1">
        <f t="array" ref="T160">INDEX(Data!P$2:P$368,$A160)</f>
        <v>104</v>
      </c>
      <c r="U160" s="4" cm="1">
        <f t="array" ref="U160">INDEX(Data!Q$2:Q$368,$A160)</f>
        <v>62</v>
      </c>
      <c r="V160" s="4" cm="1">
        <f t="array" ref="V160">INDEX(Data!R$2:R$368,$A160)</f>
        <v>20</v>
      </c>
      <c r="W160" s="4" cm="1">
        <f t="array" ref="W160">INDEX(Data!S$2:S$368,$A160)</f>
        <v>144</v>
      </c>
      <c r="X160" s="4" cm="1">
        <f t="array" ref="X160">INDEX(Data!T$2:T$368,$A160)</f>
        <v>27</v>
      </c>
      <c r="Y160" s="4" cm="1">
        <f t="array" ref="Y160">INDEX(Data!U$2:U$368,$A160)</f>
        <v>0</v>
      </c>
      <c r="Z160" s="4" cm="1">
        <f t="array" ref="Z160">INDEX(Data!V$2:V$368,$A160)</f>
        <v>48</v>
      </c>
      <c r="AA160" s="4" cm="1">
        <f t="array" ref="AA160">INDEX(Data!W$2:W$368,$A160)</f>
        <v>6</v>
      </c>
      <c r="AB160" s="4" cm="1">
        <f t="array" ref="AB160">INDEX(Data!X$2:X$368,$A160)</f>
        <v>69</v>
      </c>
      <c r="AC160" s="4" cm="1">
        <f t="array" ref="AC160">INDEX(Data!Y$2:Y$368,$A160)</f>
        <v>55</v>
      </c>
      <c r="AD160" s="4" cm="1">
        <f t="array" ref="AD160">INDEX(Data!Z$2:Z$368,$A160)</f>
        <v>20</v>
      </c>
      <c r="AE160" s="4" cm="1">
        <f t="array" ref="AE160">INDEX(Data!AA$2:AA$368,$A160)</f>
        <v>13</v>
      </c>
      <c r="AF160" s="4" cm="1">
        <f t="array" ref="AF160">INDEX(Data!AB$2:AB$368,$A160)</f>
        <v>20</v>
      </c>
      <c r="AG160" s="4" cm="1">
        <f t="array" ref="AG160">INDEX(Data!AC$2:AC$368,$A160)</f>
        <v>20</v>
      </c>
      <c r="AH160" s="4" cm="1">
        <f t="array" ref="AH160">INDEX(Data!AD$2:AD$368,$A160)</f>
        <v>0</v>
      </c>
      <c r="AI160" s="4" cm="1">
        <f t="array" ref="AI160">INDEX(Data!AE$2:AE$368,$A160)</f>
        <v>34</v>
      </c>
      <c r="AJ160" s="4" cm="1">
        <f t="array" ref="AJ160">INDEX(Data!AF$2:AF$368,$A160)</f>
        <v>20</v>
      </c>
      <c r="AK160" s="4" cm="1">
        <f t="array" ref="AK160">INDEX(Data!AG$2:AG$368,$A160)</f>
        <v>0</v>
      </c>
      <c r="AL160" s="4" cm="1">
        <f t="array" ref="AL160">INDEX(Data!AH$2:AH$368,$A160)</f>
        <v>20</v>
      </c>
      <c r="AM160" s="4" cm="1">
        <f t="array" ref="AM160">INDEX(Data!AI$2:AI$368,$A160)</f>
        <v>34</v>
      </c>
      <c r="AN160" s="4" cm="1">
        <f t="array" ref="AN160">INDEX(Data!AJ$2:AJ$368,$A160)</f>
        <v>13</v>
      </c>
      <c r="AO160" s="4" cm="1">
        <f t="array" ref="AO160">INDEX(Data!AK$2:AK$368,$A160)</f>
        <v>13</v>
      </c>
      <c r="AP160" s="4" cm="1">
        <f t="array" ref="AP160">INDEX(Data!AL$2:AL$368,$A160)</f>
        <v>6</v>
      </c>
      <c r="AQ160" s="4" cm="1">
        <f t="array" ref="AQ160">INDEX(Data!AM$2:AM$368,$A160)</f>
        <v>0</v>
      </c>
      <c r="AR160" s="4" cm="1">
        <f t="array" ref="AR160">INDEX(Data!AN$2:AN$368,$A160)</f>
        <v>6</v>
      </c>
      <c r="AS160" s="4" cm="1">
        <f t="array" ref="AS160">INDEX(Data!AO$2:AO$368,$A160)</f>
        <v>13</v>
      </c>
      <c r="AT160" s="4" cm="1">
        <f t="array" ref="AT160">INDEX(Data!AP$2:AP$368,$A160)</f>
        <v>48</v>
      </c>
      <c r="AU160" s="4" cm="1">
        <f t="array" ref="AU160">INDEX(Data!AQ$2:AQ$368,$A160)</f>
        <v>6</v>
      </c>
      <c r="AV160" s="4" cm="1">
        <f t="array" ref="AV160">INDEX(Data!AR$2:AR$368,$A160)</f>
        <v>41</v>
      </c>
      <c r="AW160" s="4" cm="1">
        <f t="array" ref="AW160">INDEX(Data!AS$2:AS$368,$A160)</f>
        <v>27</v>
      </c>
      <c r="AX160" s="4" cm="1">
        <f t="array" ref="AX160">INDEX(Data!AT$2:AT$368,$A160)</f>
        <v>6</v>
      </c>
      <c r="AY160" s="4" cm="1">
        <f t="array" ref="AY160">INDEX(Data!AU$2:AU$368,$A160)</f>
        <v>20</v>
      </c>
      <c r="AZ160" s="4" cm="1">
        <f t="array" ref="AZ160">INDEX(Data!AV$2:AV$368,$A160)</f>
        <v>13</v>
      </c>
      <c r="BA160" s="4" cm="1">
        <f t="array" ref="BA160">INDEX(Data!AW$2:AW$368,$A160)</f>
        <v>6</v>
      </c>
      <c r="BB160" s="4" cm="1">
        <f t="array" ref="BB160">INDEX(Data!AX$2:AX$368,$A160)</f>
        <v>92</v>
      </c>
    </row>
    <row r="161" spans="1:54" x14ac:dyDescent="0.25">
      <c r="A161">
        <v>146</v>
      </c>
      <c r="B161" s="3">
        <v>45437</v>
      </c>
      <c r="C161" s="4">
        <v>2024</v>
      </c>
      <c r="D161" s="4" t="s">
        <v>8</v>
      </c>
      <c r="E161" s="4">
        <v>25</v>
      </c>
      <c r="F161" s="4" cm="1">
        <f t="array" ref="F161">INDEX(Data!B$2:B$368,$A161)</f>
        <v>1115</v>
      </c>
      <c r="G161" s="4" cm="1">
        <f t="array" ref="G161">INDEX(Data!C$2:C$368,$A161)</f>
        <v>725</v>
      </c>
      <c r="H161" s="4" cm="1">
        <f t="array" ref="H161">INDEX(Data!D$2:D$368,$A161)</f>
        <v>579</v>
      </c>
      <c r="I161" s="4" cm="1">
        <f t="array" ref="I161">INDEX(Data!E$2:E$368,$A161)</f>
        <v>369</v>
      </c>
      <c r="J161" s="4" cm="1">
        <f t="array" ref="J161">INDEX(Data!F$2:F$368,$A161)</f>
        <v>167</v>
      </c>
      <c r="K161" s="4" cm="1">
        <f t="array" ref="K161">INDEX(Data!G$2:G$368,$A161)</f>
        <v>319</v>
      </c>
      <c r="L161" s="4" cm="1">
        <f t="array" ref="L161">INDEX(Data!H$2:H$368,$A161)</f>
        <v>232</v>
      </c>
      <c r="M161" s="4" cm="1">
        <f t="array" ref="M161">INDEX(Data!I$2:I$368,$A161)</f>
        <v>174</v>
      </c>
      <c r="N161" s="4" cm="1">
        <f t="array" ref="N161">INDEX(Data!J$2:J$368,$A161)</f>
        <v>212</v>
      </c>
      <c r="O161" s="4" cm="1">
        <f t="array" ref="O161">INDEX(Data!K$2:K$368,$A161)</f>
        <v>235</v>
      </c>
      <c r="P161" s="4" cm="1">
        <f t="array" ref="P161">INDEX(Data!L$2:L$368,$A161)</f>
        <v>103</v>
      </c>
      <c r="Q161" s="4" cm="1">
        <f t="array" ref="Q161">INDEX(Data!M$2:M$368,$A161)</f>
        <v>89</v>
      </c>
      <c r="R161" s="4" cm="1">
        <f t="array" ref="R161">INDEX(Data!N$2:N$368,$A161)</f>
        <v>41</v>
      </c>
      <c r="S161" s="4" cm="1">
        <f t="array" ref="S161">INDEX(Data!O$2:O$368,$A161)</f>
        <v>199</v>
      </c>
      <c r="T161" s="4" cm="1">
        <f t="array" ref="T161">INDEX(Data!P$2:P$368,$A161)</f>
        <v>144</v>
      </c>
      <c r="U161" s="4" cm="1">
        <f t="array" ref="U161">INDEX(Data!Q$2:Q$368,$A161)</f>
        <v>29</v>
      </c>
      <c r="V161" s="4" cm="1">
        <f t="array" ref="V161">INDEX(Data!R$2:R$368,$A161)</f>
        <v>63</v>
      </c>
      <c r="W161" s="4" cm="1">
        <f t="array" ref="W161">INDEX(Data!S$2:S$368,$A161)</f>
        <v>0</v>
      </c>
      <c r="X161" s="4" cm="1">
        <f t="array" ref="X161">INDEX(Data!T$2:T$368,$A161)</f>
        <v>58</v>
      </c>
      <c r="Y161" s="4" cm="1">
        <f t="array" ref="Y161">INDEX(Data!U$2:U$368,$A161)</f>
        <v>21</v>
      </c>
      <c r="Z161" s="4" cm="1">
        <f t="array" ref="Z161">INDEX(Data!V$2:V$368,$A161)</f>
        <v>43</v>
      </c>
      <c r="AA161" s="4" cm="1">
        <f t="array" ref="AA161">INDEX(Data!W$2:W$368,$A161)</f>
        <v>14</v>
      </c>
      <c r="AB161" s="4" cm="1">
        <f t="array" ref="AB161">INDEX(Data!X$2:X$368,$A161)</f>
        <v>26</v>
      </c>
      <c r="AC161" s="4" cm="1">
        <f t="array" ref="AC161">INDEX(Data!Y$2:Y$368,$A161)</f>
        <v>50</v>
      </c>
      <c r="AD161" s="4" cm="1">
        <f t="array" ref="AD161">INDEX(Data!Z$2:Z$368,$A161)</f>
        <v>7</v>
      </c>
      <c r="AE161" s="4" cm="1">
        <f t="array" ref="AE161">INDEX(Data!AA$2:AA$368,$A161)</f>
        <v>21</v>
      </c>
      <c r="AF161" s="4" cm="1">
        <f t="array" ref="AF161">INDEX(Data!AB$2:AB$368,$A161)</f>
        <v>36</v>
      </c>
      <c r="AG161" s="4" cm="1">
        <f t="array" ref="AG161">INDEX(Data!AC$2:AC$368,$A161)</f>
        <v>0</v>
      </c>
      <c r="AH161" s="4" cm="1">
        <f t="array" ref="AH161">INDEX(Data!AD$2:AD$368,$A161)</f>
        <v>0</v>
      </c>
      <c r="AI161" s="4" cm="1">
        <f t="array" ref="AI161">INDEX(Data!AE$2:AE$368,$A161)</f>
        <v>36</v>
      </c>
      <c r="AJ161" s="4" cm="1">
        <f t="array" ref="AJ161">INDEX(Data!AF$2:AF$368,$A161)</f>
        <v>21</v>
      </c>
      <c r="AK161" s="4" cm="1">
        <f t="array" ref="AK161">INDEX(Data!AG$2:AG$368,$A161)</f>
        <v>7</v>
      </c>
      <c r="AL161" s="4" cm="1">
        <f t="array" ref="AL161">INDEX(Data!AH$2:AH$368,$A161)</f>
        <v>21</v>
      </c>
      <c r="AM161" s="4" cm="1">
        <f t="array" ref="AM161">INDEX(Data!AI$2:AI$368,$A161)</f>
        <v>29</v>
      </c>
      <c r="AN161" s="4" cm="1">
        <f t="array" ref="AN161">INDEX(Data!AJ$2:AJ$368,$A161)</f>
        <v>14</v>
      </c>
      <c r="AO161" s="4" cm="1">
        <f t="array" ref="AO161">INDEX(Data!AK$2:AK$368,$A161)</f>
        <v>36</v>
      </c>
      <c r="AP161" s="4" cm="1">
        <f t="array" ref="AP161">INDEX(Data!AL$2:AL$368,$A161)</f>
        <v>21</v>
      </c>
      <c r="AQ161" s="4" cm="1">
        <f t="array" ref="AQ161">INDEX(Data!AM$2:AM$368,$A161)</f>
        <v>0</v>
      </c>
      <c r="AR161" s="4" cm="1">
        <f t="array" ref="AR161">INDEX(Data!AN$2:AN$368,$A161)</f>
        <v>29</v>
      </c>
      <c r="AS161" s="4" cm="1">
        <f t="array" ref="AS161">INDEX(Data!AO$2:AO$368,$A161)</f>
        <v>21</v>
      </c>
      <c r="AT161" s="4" cm="1">
        <f t="array" ref="AT161">INDEX(Data!AP$2:AP$368,$A161)</f>
        <v>72</v>
      </c>
      <c r="AU161" s="4" cm="1">
        <f t="array" ref="AU161">INDEX(Data!AQ$2:AQ$368,$A161)</f>
        <v>21</v>
      </c>
      <c r="AV161" s="4" cm="1">
        <f t="array" ref="AV161">INDEX(Data!AR$2:AR$368,$A161)</f>
        <v>58</v>
      </c>
      <c r="AW161" s="4" cm="1">
        <f t="array" ref="AW161">INDEX(Data!AS$2:AS$368,$A161)</f>
        <v>7</v>
      </c>
      <c r="AX161" s="4" cm="1">
        <f t="array" ref="AX161">INDEX(Data!AT$2:AT$368,$A161)</f>
        <v>7</v>
      </c>
      <c r="AY161" s="4" cm="1">
        <f t="array" ref="AY161">INDEX(Data!AU$2:AU$368,$A161)</f>
        <v>21</v>
      </c>
      <c r="AZ161" s="4" cm="1">
        <f t="array" ref="AZ161">INDEX(Data!AV$2:AV$368,$A161)</f>
        <v>7</v>
      </c>
      <c r="BA161" s="4" cm="1">
        <f t="array" ref="BA161">INDEX(Data!AW$2:AW$368,$A161)</f>
        <v>21</v>
      </c>
      <c r="BB161" s="4" cm="1">
        <f t="array" ref="BB161">INDEX(Data!AX$2:AX$368,$A161)</f>
        <v>0</v>
      </c>
    </row>
    <row r="162" spans="1:54" x14ac:dyDescent="0.25">
      <c r="A162">
        <v>147</v>
      </c>
      <c r="B162" s="3">
        <v>45438</v>
      </c>
      <c r="C162" s="4">
        <v>2024</v>
      </c>
      <c r="D162" s="4" t="s">
        <v>8</v>
      </c>
      <c r="E162" s="4">
        <v>26</v>
      </c>
      <c r="F162" s="4" cm="1">
        <f t="array" ref="F162">INDEX(Data!B$2:B$368,$A162)</f>
        <v>1127</v>
      </c>
      <c r="G162" s="4" cm="1">
        <f t="array" ref="G162">INDEX(Data!C$2:C$368,$A162)</f>
        <v>753</v>
      </c>
      <c r="H162" s="4" cm="1">
        <f t="array" ref="H162">INDEX(Data!D$2:D$368,$A162)</f>
        <v>439</v>
      </c>
      <c r="I162" s="4" cm="1">
        <f t="array" ref="I162">INDEX(Data!E$2:E$368,$A162)</f>
        <v>621</v>
      </c>
      <c r="J162" s="4" cm="1">
        <f t="array" ref="J162">INDEX(Data!F$2:F$368,$A162)</f>
        <v>67</v>
      </c>
      <c r="K162" s="4" cm="1">
        <f t="array" ref="K162">INDEX(Data!G$2:G$368,$A162)</f>
        <v>293</v>
      </c>
      <c r="L162" s="4" cm="1">
        <f t="array" ref="L162">INDEX(Data!H$2:H$368,$A162)</f>
        <v>385</v>
      </c>
      <c r="M162" s="4" cm="1">
        <f t="array" ref="M162">INDEX(Data!I$2:I$368,$A162)</f>
        <v>75</v>
      </c>
      <c r="N162" s="4" cm="1">
        <f t="array" ref="N162">INDEX(Data!J$2:J$368,$A162)</f>
        <v>332</v>
      </c>
      <c r="O162" s="4" cm="1">
        <f t="array" ref="O162">INDEX(Data!K$2:K$368,$A162)</f>
        <v>167</v>
      </c>
      <c r="P162" s="4" cm="1">
        <f t="array" ref="P162">INDEX(Data!L$2:L$368,$A162)</f>
        <v>97</v>
      </c>
      <c r="Q162" s="4" cm="1">
        <f t="array" ref="Q162">INDEX(Data!M$2:M$368,$A162)</f>
        <v>90</v>
      </c>
      <c r="R162" s="4" cm="1">
        <f t="array" ref="R162">INDEX(Data!N$2:N$368,$A162)</f>
        <v>41</v>
      </c>
      <c r="S162" s="4" cm="1">
        <f t="array" ref="S162">INDEX(Data!O$2:O$368,$A162)</f>
        <v>192</v>
      </c>
      <c r="T162" s="4" cm="1">
        <f t="array" ref="T162">INDEX(Data!P$2:P$368,$A162)</f>
        <v>98</v>
      </c>
      <c r="U162" s="4" cm="1">
        <f t="array" ref="U162">INDEX(Data!Q$2:Q$368,$A162)</f>
        <v>51</v>
      </c>
      <c r="V162" s="4" cm="1">
        <f t="array" ref="V162">INDEX(Data!R$2:R$368,$A162)</f>
        <v>59</v>
      </c>
      <c r="W162" s="4" cm="1">
        <f t="array" ref="W162">INDEX(Data!S$2:S$368,$A162)</f>
        <v>0</v>
      </c>
      <c r="X162" s="4" cm="1">
        <f t="array" ref="X162">INDEX(Data!T$2:T$368,$A162)</f>
        <v>90</v>
      </c>
      <c r="Y162" s="4" cm="1">
        <f t="array" ref="Y162">INDEX(Data!U$2:U$368,$A162)</f>
        <v>22</v>
      </c>
      <c r="Z162" s="4" cm="1">
        <f t="array" ref="Z162">INDEX(Data!V$2:V$368,$A162)</f>
        <v>22</v>
      </c>
      <c r="AA162" s="4" cm="1">
        <f t="array" ref="AA162">INDEX(Data!W$2:W$368,$A162)</f>
        <v>22</v>
      </c>
      <c r="AB162" s="4" cm="1">
        <f t="array" ref="AB162">INDEX(Data!X$2:X$368,$A162)</f>
        <v>67</v>
      </c>
      <c r="AC162" s="4" cm="1">
        <f t="array" ref="AC162">INDEX(Data!Y$2:Y$368,$A162)</f>
        <v>45</v>
      </c>
      <c r="AD162" s="4" cm="1">
        <f t="array" ref="AD162">INDEX(Data!Z$2:Z$368,$A162)</f>
        <v>0</v>
      </c>
      <c r="AE162" s="4" cm="1">
        <f t="array" ref="AE162">INDEX(Data!AA$2:AA$368,$A162)</f>
        <v>7</v>
      </c>
      <c r="AF162" s="4" cm="1">
        <f t="array" ref="AF162">INDEX(Data!AB$2:AB$368,$A162)</f>
        <v>15</v>
      </c>
      <c r="AG162" s="4" cm="1">
        <f t="array" ref="AG162">INDEX(Data!AC$2:AC$368,$A162)</f>
        <v>22</v>
      </c>
      <c r="AH162" s="4" cm="1">
        <f t="array" ref="AH162">INDEX(Data!AD$2:AD$368,$A162)</f>
        <v>0</v>
      </c>
      <c r="AI162" s="4" cm="1">
        <f t="array" ref="AI162">INDEX(Data!AE$2:AE$368,$A162)</f>
        <v>7</v>
      </c>
      <c r="AJ162" s="4" cm="1">
        <f t="array" ref="AJ162">INDEX(Data!AF$2:AF$368,$A162)</f>
        <v>15</v>
      </c>
      <c r="AK162" s="4" cm="1">
        <f t="array" ref="AK162">INDEX(Data!AG$2:AG$368,$A162)</f>
        <v>15</v>
      </c>
      <c r="AL162" s="4" cm="1">
        <f t="array" ref="AL162">INDEX(Data!AH$2:AH$368,$A162)</f>
        <v>15</v>
      </c>
      <c r="AM162" s="4" cm="1">
        <f t="array" ref="AM162">INDEX(Data!AI$2:AI$368,$A162)</f>
        <v>30</v>
      </c>
      <c r="AN162" s="4" cm="1">
        <f t="array" ref="AN162">INDEX(Data!AJ$2:AJ$368,$A162)</f>
        <v>15</v>
      </c>
      <c r="AO162" s="4" cm="1">
        <f t="array" ref="AO162">INDEX(Data!AK$2:AK$368,$A162)</f>
        <v>37</v>
      </c>
      <c r="AP162" s="4" cm="1">
        <f t="array" ref="AP162">INDEX(Data!AL$2:AL$368,$A162)</f>
        <v>0</v>
      </c>
      <c r="AQ162" s="4" cm="1">
        <f t="array" ref="AQ162">INDEX(Data!AM$2:AM$368,$A162)</f>
        <v>7</v>
      </c>
      <c r="AR162" s="4" cm="1">
        <f t="array" ref="AR162">INDEX(Data!AN$2:AN$368,$A162)</f>
        <v>7</v>
      </c>
      <c r="AS162" s="4" cm="1">
        <f t="array" ref="AS162">INDEX(Data!AO$2:AO$368,$A162)</f>
        <v>15</v>
      </c>
      <c r="AT162" s="4" cm="1">
        <f t="array" ref="AT162">INDEX(Data!AP$2:AP$368,$A162)</f>
        <v>75</v>
      </c>
      <c r="AU162" s="4" cm="1">
        <f t="array" ref="AU162">INDEX(Data!AQ$2:AQ$368,$A162)</f>
        <v>22</v>
      </c>
      <c r="AV162" s="4" cm="1">
        <f t="array" ref="AV162">INDEX(Data!AR$2:AR$368,$A162)</f>
        <v>60</v>
      </c>
      <c r="AW162" s="4" cm="1">
        <f t="array" ref="AW162">INDEX(Data!AS$2:AS$368,$A162)</f>
        <v>22</v>
      </c>
      <c r="AX162" s="4" cm="1">
        <f t="array" ref="AX162">INDEX(Data!AT$2:AT$368,$A162)</f>
        <v>7</v>
      </c>
      <c r="AY162" s="4" cm="1">
        <f t="array" ref="AY162">INDEX(Data!AU$2:AU$368,$A162)</f>
        <v>7</v>
      </c>
      <c r="AZ162" s="4" cm="1">
        <f t="array" ref="AZ162">INDEX(Data!AV$2:AV$368,$A162)</f>
        <v>30</v>
      </c>
      <c r="BA162" s="4" cm="1">
        <f t="array" ref="BA162">INDEX(Data!AW$2:AW$368,$A162)</f>
        <v>15</v>
      </c>
      <c r="BB162" s="4" cm="1">
        <f t="array" ref="BB162">INDEX(Data!AX$2:AX$368,$A162)</f>
        <v>40</v>
      </c>
    </row>
    <row r="163" spans="1:54" x14ac:dyDescent="0.25">
      <c r="A163">
        <v>148</v>
      </c>
      <c r="B163" s="3">
        <v>45439</v>
      </c>
      <c r="C163" s="4">
        <v>2024</v>
      </c>
      <c r="D163" s="4" t="s">
        <v>8</v>
      </c>
      <c r="E163" s="4">
        <v>27</v>
      </c>
      <c r="F163" s="4" cm="1">
        <f t="array" ref="F163">INDEX(Data!B$2:B$368,$A163)</f>
        <v>1134</v>
      </c>
      <c r="G163" s="4" cm="1">
        <f t="array" ref="G163">INDEX(Data!C$2:C$368,$A163)</f>
        <v>785</v>
      </c>
      <c r="H163" s="4" cm="1">
        <f t="array" ref="H163">INDEX(Data!D$2:D$368,$A163)</f>
        <v>351</v>
      </c>
      <c r="I163" s="4" cm="1">
        <f t="array" ref="I163">INDEX(Data!E$2:E$368,$A163)</f>
        <v>545</v>
      </c>
      <c r="J163" s="4" cm="1">
        <f t="array" ref="J163">INDEX(Data!F$2:F$368,$A163)</f>
        <v>238</v>
      </c>
      <c r="K163" s="4" cm="1">
        <f t="array" ref="K163">INDEX(Data!G$2:G$368,$A163)</f>
        <v>251</v>
      </c>
      <c r="L163" s="4" cm="1">
        <f t="array" ref="L163">INDEX(Data!H$2:H$368,$A163)</f>
        <v>354</v>
      </c>
      <c r="M163" s="4" cm="1">
        <f t="array" ref="M163">INDEX(Data!I$2:I$368,$A163)</f>
        <v>180</v>
      </c>
      <c r="N163" s="4" cm="1">
        <f t="array" ref="N163">INDEX(Data!J$2:J$368,$A163)</f>
        <v>246</v>
      </c>
      <c r="O163" s="4" cm="1">
        <f t="array" ref="O163">INDEX(Data!K$2:K$368,$A163)</f>
        <v>63</v>
      </c>
      <c r="P163" s="4" cm="1">
        <f t="array" ref="P163">INDEX(Data!L$2:L$368,$A163)</f>
        <v>84</v>
      </c>
      <c r="Q163" s="4" cm="1">
        <f t="array" ref="Q163">INDEX(Data!M$2:M$368,$A163)</f>
        <v>63</v>
      </c>
      <c r="R163" s="4" cm="1">
        <f t="array" ref="R163">INDEX(Data!N$2:N$368,$A163)</f>
        <v>14</v>
      </c>
      <c r="S163" s="4" cm="1">
        <f t="array" ref="S163">INDEX(Data!O$2:O$368,$A163)</f>
        <v>232</v>
      </c>
      <c r="T163" s="4" cm="1">
        <f t="array" ref="T163">INDEX(Data!P$2:P$368,$A163)</f>
        <v>25</v>
      </c>
      <c r="U163" s="4" cm="1">
        <f t="array" ref="U163">INDEX(Data!Q$2:Q$368,$A163)</f>
        <v>30</v>
      </c>
      <c r="V163" s="4" cm="1">
        <f t="array" ref="V163">INDEX(Data!R$2:R$368,$A163)</f>
        <v>43</v>
      </c>
      <c r="W163" s="4" cm="1">
        <f t="array" ref="W163">INDEX(Data!S$2:S$368,$A163)</f>
        <v>334</v>
      </c>
      <c r="X163" s="4" cm="1">
        <f t="array" ref="X163">INDEX(Data!T$2:T$368,$A163)</f>
        <v>102</v>
      </c>
      <c r="Y163" s="4" cm="1">
        <f t="array" ref="Y163">INDEX(Data!U$2:U$368,$A163)</f>
        <v>0</v>
      </c>
      <c r="Z163" s="4" cm="1">
        <f t="array" ref="Z163">INDEX(Data!V$2:V$368,$A163)</f>
        <v>54</v>
      </c>
      <c r="AA163" s="4" cm="1">
        <f t="array" ref="AA163">INDEX(Data!W$2:W$368,$A163)</f>
        <v>23</v>
      </c>
      <c r="AB163" s="4" cm="1">
        <f t="array" ref="AB163">INDEX(Data!X$2:X$368,$A163)</f>
        <v>102</v>
      </c>
      <c r="AC163" s="4" cm="1">
        <f t="array" ref="AC163">INDEX(Data!Y$2:Y$368,$A163)</f>
        <v>39</v>
      </c>
      <c r="AD163" s="4" cm="1">
        <f t="array" ref="AD163">INDEX(Data!Z$2:Z$368,$A163)</f>
        <v>7</v>
      </c>
      <c r="AE163" s="4" cm="1">
        <f t="array" ref="AE163">INDEX(Data!AA$2:AA$368,$A163)</f>
        <v>0</v>
      </c>
      <c r="AF163" s="4" cm="1">
        <f t="array" ref="AF163">INDEX(Data!AB$2:AB$368,$A163)</f>
        <v>23</v>
      </c>
      <c r="AG163" s="4" cm="1">
        <f t="array" ref="AG163">INDEX(Data!AC$2:AC$368,$A163)</f>
        <v>0</v>
      </c>
      <c r="AH163" s="4" cm="1">
        <f t="array" ref="AH163">INDEX(Data!AD$2:AD$368,$A163)</f>
        <v>7</v>
      </c>
      <c r="AI163" s="4" cm="1">
        <f t="array" ref="AI163">INDEX(Data!AE$2:AE$368,$A163)</f>
        <v>7</v>
      </c>
      <c r="AJ163" s="4" cm="1">
        <f t="array" ref="AJ163">INDEX(Data!AF$2:AF$368,$A163)</f>
        <v>7</v>
      </c>
      <c r="AK163" s="4" cm="1">
        <f t="array" ref="AK163">INDEX(Data!AG$2:AG$368,$A163)</f>
        <v>0</v>
      </c>
      <c r="AL163" s="4" cm="1">
        <f t="array" ref="AL163">INDEX(Data!AH$2:AH$368,$A163)</f>
        <v>7</v>
      </c>
      <c r="AM163" s="4" cm="1">
        <f t="array" ref="AM163">INDEX(Data!AI$2:AI$368,$A163)</f>
        <v>70</v>
      </c>
      <c r="AN163" s="4" cm="1">
        <f t="array" ref="AN163">INDEX(Data!AJ$2:AJ$368,$A163)</f>
        <v>47</v>
      </c>
      <c r="AO163" s="4" cm="1">
        <f t="array" ref="AO163">INDEX(Data!AK$2:AK$368,$A163)</f>
        <v>39</v>
      </c>
      <c r="AP163" s="4" cm="1">
        <f t="array" ref="AP163">INDEX(Data!AL$2:AL$368,$A163)</f>
        <v>7</v>
      </c>
      <c r="AQ163" s="4" cm="1">
        <f t="array" ref="AQ163">INDEX(Data!AM$2:AM$368,$A163)</f>
        <v>0</v>
      </c>
      <c r="AR163" s="4" cm="1">
        <f t="array" ref="AR163">INDEX(Data!AN$2:AN$368,$A163)</f>
        <v>0</v>
      </c>
      <c r="AS163" s="4" cm="1">
        <f t="array" ref="AS163">INDEX(Data!AO$2:AO$368,$A163)</f>
        <v>7</v>
      </c>
      <c r="AT163" s="4" cm="1">
        <f t="array" ref="AT163">INDEX(Data!AP$2:AP$368,$A163)</f>
        <v>86</v>
      </c>
      <c r="AU163" s="4" cm="1">
        <f t="array" ref="AU163">INDEX(Data!AQ$2:AQ$368,$A163)</f>
        <v>7</v>
      </c>
      <c r="AV163" s="4" cm="1">
        <f t="array" ref="AV163">INDEX(Data!AR$2:AR$368,$A163)</f>
        <v>39</v>
      </c>
      <c r="AW163" s="4" cm="1">
        <f t="array" ref="AW163">INDEX(Data!AS$2:AS$368,$A163)</f>
        <v>7</v>
      </c>
      <c r="AX163" s="4" cm="1">
        <f t="array" ref="AX163">INDEX(Data!AT$2:AT$368,$A163)</f>
        <v>0</v>
      </c>
      <c r="AY163" s="4" cm="1">
        <f t="array" ref="AY163">INDEX(Data!AU$2:AU$368,$A163)</f>
        <v>47</v>
      </c>
      <c r="AZ163" s="4" cm="1">
        <f t="array" ref="AZ163">INDEX(Data!AV$2:AV$368,$A163)</f>
        <v>15</v>
      </c>
      <c r="BA163" s="4" cm="1">
        <f t="array" ref="BA163">INDEX(Data!AW$2:AW$368,$A163)</f>
        <v>0</v>
      </c>
      <c r="BB163" s="4" cm="1">
        <f t="array" ref="BB163">INDEX(Data!AX$2:AX$368,$A163)</f>
        <v>36</v>
      </c>
    </row>
    <row r="164" spans="1:54" x14ac:dyDescent="0.25">
      <c r="A164">
        <v>149</v>
      </c>
      <c r="B164" s="3">
        <v>45440</v>
      </c>
      <c r="C164" s="4">
        <v>2024</v>
      </c>
      <c r="D164" s="4" t="s">
        <v>8</v>
      </c>
      <c r="E164" s="4">
        <v>28</v>
      </c>
      <c r="F164" s="4" cm="1">
        <f t="array" ref="F164">INDEX(Data!B$2:B$368,$A164)</f>
        <v>1138</v>
      </c>
      <c r="G164" s="4" cm="1">
        <f t="array" ref="G164">INDEX(Data!C$2:C$368,$A164)</f>
        <v>821</v>
      </c>
      <c r="H164" s="4" cm="1">
        <f t="array" ref="H164">INDEX(Data!D$2:D$368,$A164)</f>
        <v>295</v>
      </c>
      <c r="I164" s="4" cm="1">
        <f t="array" ref="I164">INDEX(Data!E$2:E$368,$A164)</f>
        <v>696</v>
      </c>
      <c r="J164" s="4" cm="1">
        <f t="array" ref="J164">INDEX(Data!F$2:F$368,$A164)</f>
        <v>147</v>
      </c>
      <c r="K164" s="4" cm="1">
        <f t="array" ref="K164">INDEX(Data!G$2:G$368,$A164)</f>
        <v>188</v>
      </c>
      <c r="L164" s="4" cm="1">
        <f t="array" ref="L164">INDEX(Data!H$2:H$368,$A164)</f>
        <v>445</v>
      </c>
      <c r="M164" s="4" cm="1">
        <f t="array" ref="M164">INDEX(Data!I$2:I$368,$A164)</f>
        <v>188</v>
      </c>
      <c r="N164" s="4" cm="1">
        <f t="array" ref="N164">INDEX(Data!J$2:J$368,$A164)</f>
        <v>246</v>
      </c>
      <c r="O164" s="4" cm="1">
        <f t="array" ref="O164">INDEX(Data!K$2:K$368,$A164)</f>
        <v>91</v>
      </c>
      <c r="P164" s="4" cm="1">
        <f t="array" ref="P164">INDEX(Data!L$2:L$368,$A164)</f>
        <v>77</v>
      </c>
      <c r="Q164" s="4" cm="1">
        <f t="array" ref="Q164">INDEX(Data!M$2:M$368,$A164)</f>
        <v>91</v>
      </c>
      <c r="R164" s="4" cm="1">
        <f t="array" ref="R164">INDEX(Data!N$2:N$368,$A164)</f>
        <v>14</v>
      </c>
      <c r="S164" s="4" cm="1">
        <f t="array" ref="S164">INDEX(Data!O$2:O$368,$A164)</f>
        <v>216</v>
      </c>
      <c r="T164" s="4" cm="1">
        <f t="array" ref="T164">INDEX(Data!P$2:P$368,$A164)</f>
        <v>60</v>
      </c>
      <c r="U164" s="4" cm="1">
        <f t="array" ref="U164">INDEX(Data!Q$2:Q$368,$A164)</f>
        <v>64</v>
      </c>
      <c r="V164" s="4" cm="1">
        <f t="array" ref="V164">INDEX(Data!R$2:R$368,$A164)</f>
        <v>47</v>
      </c>
      <c r="W164" s="4" cm="1">
        <f t="array" ref="W164">INDEX(Data!S$2:S$368,$A164)</f>
        <v>232</v>
      </c>
      <c r="X164" s="4" cm="1">
        <f t="array" ref="X164">INDEX(Data!T$2:T$368,$A164)</f>
        <v>82</v>
      </c>
      <c r="Y164" s="4" cm="1">
        <f t="array" ref="Y164">INDEX(Data!U$2:U$368,$A164)</f>
        <v>24</v>
      </c>
      <c r="Z164" s="4" cm="1">
        <f t="array" ref="Z164">INDEX(Data!V$2:V$368,$A164)</f>
        <v>57</v>
      </c>
      <c r="AA164" s="4" cm="1">
        <f t="array" ref="AA164">INDEX(Data!W$2:W$368,$A164)</f>
        <v>0</v>
      </c>
      <c r="AB164" s="4" cm="1">
        <f t="array" ref="AB164">INDEX(Data!X$2:X$368,$A164)</f>
        <v>52</v>
      </c>
      <c r="AC164" s="4" cm="1">
        <f t="array" ref="AC164">INDEX(Data!Y$2:Y$368,$A164)</f>
        <v>41</v>
      </c>
      <c r="AD164" s="4" cm="1">
        <f t="array" ref="AD164">INDEX(Data!Z$2:Z$368,$A164)</f>
        <v>0</v>
      </c>
      <c r="AE164" s="4" cm="1">
        <f t="array" ref="AE164">INDEX(Data!AA$2:AA$368,$A164)</f>
        <v>24</v>
      </c>
      <c r="AF164" s="4" cm="1">
        <f t="array" ref="AF164">INDEX(Data!AB$2:AB$368,$A164)</f>
        <v>16</v>
      </c>
      <c r="AG164" s="4" cm="1">
        <f t="array" ref="AG164">INDEX(Data!AC$2:AC$368,$A164)</f>
        <v>24</v>
      </c>
      <c r="AH164" s="4" cm="1">
        <f t="array" ref="AH164">INDEX(Data!AD$2:AD$368,$A164)</f>
        <v>8</v>
      </c>
      <c r="AI164" s="4" cm="1">
        <f t="array" ref="AI164">INDEX(Data!AE$2:AE$368,$A164)</f>
        <v>8</v>
      </c>
      <c r="AJ164" s="4" cm="1">
        <f t="array" ref="AJ164">INDEX(Data!AF$2:AF$368,$A164)</f>
        <v>8</v>
      </c>
      <c r="AK164" s="4" cm="1">
        <f t="array" ref="AK164">INDEX(Data!AG$2:AG$368,$A164)</f>
        <v>24</v>
      </c>
      <c r="AL164" s="4" cm="1">
        <f t="array" ref="AL164">INDEX(Data!AH$2:AH$368,$A164)</f>
        <v>16</v>
      </c>
      <c r="AM164" s="4" cm="1">
        <f t="array" ref="AM164">INDEX(Data!AI$2:AI$368,$A164)</f>
        <v>73</v>
      </c>
      <c r="AN164" s="4" cm="1">
        <f t="array" ref="AN164">INDEX(Data!AJ$2:AJ$368,$A164)</f>
        <v>8</v>
      </c>
      <c r="AO164" s="4" cm="1">
        <f t="array" ref="AO164">INDEX(Data!AK$2:AK$368,$A164)</f>
        <v>41</v>
      </c>
      <c r="AP164" s="4" cm="1">
        <f t="array" ref="AP164">INDEX(Data!AL$2:AL$368,$A164)</f>
        <v>16</v>
      </c>
      <c r="AQ164" s="4" cm="1">
        <f t="array" ref="AQ164">INDEX(Data!AM$2:AM$368,$A164)</f>
        <v>0</v>
      </c>
      <c r="AR164" s="4" cm="1">
        <f t="array" ref="AR164">INDEX(Data!AN$2:AN$368,$A164)</f>
        <v>24</v>
      </c>
      <c r="AS164" s="4" cm="1">
        <f t="array" ref="AS164">INDEX(Data!AO$2:AO$368,$A164)</f>
        <v>16</v>
      </c>
      <c r="AT164" s="4" cm="1">
        <f t="array" ref="AT164">INDEX(Data!AP$2:AP$368,$A164)</f>
        <v>73</v>
      </c>
      <c r="AU164" s="4" cm="1">
        <f t="array" ref="AU164">INDEX(Data!AQ$2:AQ$368,$A164)</f>
        <v>24</v>
      </c>
      <c r="AV164" s="4" cm="1">
        <f t="array" ref="AV164">INDEX(Data!AR$2:AR$368,$A164)</f>
        <v>49</v>
      </c>
      <c r="AW164" s="4" cm="1">
        <f t="array" ref="AW164">INDEX(Data!AS$2:AS$368,$A164)</f>
        <v>24</v>
      </c>
      <c r="AX164" s="4" cm="1">
        <f t="array" ref="AX164">INDEX(Data!AT$2:AT$368,$A164)</f>
        <v>8</v>
      </c>
      <c r="AY164" s="4" cm="1">
        <f t="array" ref="AY164">INDEX(Data!AU$2:AU$368,$A164)</f>
        <v>49</v>
      </c>
      <c r="AZ164" s="4" cm="1">
        <f t="array" ref="AZ164">INDEX(Data!AV$2:AV$368,$A164)</f>
        <v>16</v>
      </c>
      <c r="BA164" s="4" cm="1">
        <f t="array" ref="BA164">INDEX(Data!AW$2:AW$368,$A164)</f>
        <v>16</v>
      </c>
      <c r="BB164" s="4" cm="1">
        <f t="array" ref="BB164">INDEX(Data!AX$2:AX$368,$A164)</f>
        <v>0</v>
      </c>
    </row>
    <row r="165" spans="1:54" x14ac:dyDescent="0.25">
      <c r="A165">
        <v>150</v>
      </c>
      <c r="B165" s="3">
        <v>45441</v>
      </c>
      <c r="C165" s="4">
        <v>2024</v>
      </c>
      <c r="D165" s="4" t="s">
        <v>8</v>
      </c>
      <c r="E165" s="4">
        <v>29</v>
      </c>
      <c r="F165" s="4" cm="1">
        <f t="array" ref="F165">INDEX(Data!B$2:B$368,$A165)</f>
        <v>1139</v>
      </c>
      <c r="G165" s="4" cm="1">
        <f t="array" ref="G165">INDEX(Data!C$2:C$368,$A165)</f>
        <v>854</v>
      </c>
      <c r="H165" s="4" cm="1">
        <f t="array" ref="H165">INDEX(Data!D$2:D$368,$A165)</f>
        <v>250</v>
      </c>
      <c r="I165" s="4" cm="1">
        <f t="array" ref="I165">INDEX(Data!E$2:E$368,$A165)</f>
        <v>628</v>
      </c>
      <c r="J165" s="4" cm="1">
        <f t="array" ref="J165">INDEX(Data!F$2:F$368,$A165)</f>
        <v>261</v>
      </c>
      <c r="K165" s="4" cm="1">
        <f t="array" ref="K165">INDEX(Data!G$2:G$368,$A165)</f>
        <v>427</v>
      </c>
      <c r="L165" s="4" cm="1">
        <f t="array" ref="L165">INDEX(Data!H$2:H$368,$A165)</f>
        <v>359</v>
      </c>
      <c r="M165" s="4" cm="1">
        <f t="array" ref="M165">INDEX(Data!I$2:I$368,$A165)</f>
        <v>68</v>
      </c>
      <c r="N165" s="4" cm="1">
        <f t="array" ref="N165">INDEX(Data!J$2:J$368,$A165)</f>
        <v>388</v>
      </c>
      <c r="O165" s="4" cm="1">
        <f t="array" ref="O165">INDEX(Data!K$2:K$368,$A165)</f>
        <v>56</v>
      </c>
      <c r="P165" s="4" cm="1">
        <f t="array" ref="P165">INDEX(Data!L$2:L$368,$A165)</f>
        <v>105</v>
      </c>
      <c r="Q165" s="4" cm="1">
        <f t="array" ref="Q165">INDEX(Data!M$2:M$368,$A165)</f>
        <v>91</v>
      </c>
      <c r="R165" s="4" cm="1">
        <f t="array" ref="R165">INDEX(Data!N$2:N$368,$A165)</f>
        <v>63</v>
      </c>
      <c r="S165" s="4" cm="1">
        <f t="array" ref="S165">INDEX(Data!O$2:O$368,$A165)</f>
        <v>173</v>
      </c>
      <c r="T165" s="4" cm="1">
        <f t="array" ref="T165">INDEX(Data!P$2:P$368,$A165)</f>
        <v>125</v>
      </c>
      <c r="U165" s="4" cm="1">
        <f t="array" ref="U165">INDEX(Data!Q$2:Q$368,$A165)</f>
        <v>30</v>
      </c>
      <c r="V165" s="4" cm="1">
        <f t="array" ref="V165">INDEX(Data!R$2:R$368,$A165)</f>
        <v>30</v>
      </c>
      <c r="W165" s="4" cm="1">
        <f t="array" ref="W165">INDEX(Data!S$2:S$368,$A165)</f>
        <v>78</v>
      </c>
      <c r="X165" s="4" cm="1">
        <f t="array" ref="X165">INDEX(Data!T$2:T$368,$A165)</f>
        <v>119</v>
      </c>
      <c r="Y165" s="4" cm="1">
        <f t="array" ref="Y165">INDEX(Data!U$2:U$368,$A165)</f>
        <v>25</v>
      </c>
      <c r="Z165" s="4" cm="1">
        <f t="array" ref="Z165">INDEX(Data!V$2:V$368,$A165)</f>
        <v>34</v>
      </c>
      <c r="AA165" s="4" cm="1">
        <f t="array" ref="AA165">INDEX(Data!W$2:W$368,$A165)</f>
        <v>17</v>
      </c>
      <c r="AB165" s="4" cm="1">
        <f t="array" ref="AB165">INDEX(Data!X$2:X$368,$A165)</f>
        <v>3</v>
      </c>
      <c r="AC165" s="4" cm="1">
        <f t="array" ref="AC165">INDEX(Data!Y$2:Y$368,$A165)</f>
        <v>76</v>
      </c>
      <c r="AD165" s="4" cm="1">
        <f t="array" ref="AD165">INDEX(Data!Z$2:Z$368,$A165)</f>
        <v>25</v>
      </c>
      <c r="AE165" s="4" cm="1">
        <f t="array" ref="AE165">INDEX(Data!AA$2:AA$368,$A165)</f>
        <v>25</v>
      </c>
      <c r="AF165" s="4" cm="1">
        <f t="array" ref="AF165">INDEX(Data!AB$2:AB$368,$A165)</f>
        <v>34</v>
      </c>
      <c r="AG165" s="4" cm="1">
        <f t="array" ref="AG165">INDEX(Data!AC$2:AC$368,$A165)</f>
        <v>25</v>
      </c>
      <c r="AH165" s="4" cm="1">
        <f t="array" ref="AH165">INDEX(Data!AD$2:AD$368,$A165)</f>
        <v>0</v>
      </c>
      <c r="AI165" s="4" cm="1">
        <f t="array" ref="AI165">INDEX(Data!AE$2:AE$368,$A165)</f>
        <v>42</v>
      </c>
      <c r="AJ165" s="4" cm="1">
        <f t="array" ref="AJ165">INDEX(Data!AF$2:AF$368,$A165)</f>
        <v>8</v>
      </c>
      <c r="AK165" s="4" cm="1">
        <f t="array" ref="AK165">INDEX(Data!AG$2:AG$368,$A165)</f>
        <v>17</v>
      </c>
      <c r="AL165" s="4" cm="1">
        <f t="array" ref="AL165">INDEX(Data!AH$2:AH$368,$A165)</f>
        <v>0</v>
      </c>
      <c r="AM165" s="4" cm="1">
        <f t="array" ref="AM165">INDEX(Data!AI$2:AI$368,$A165)</f>
        <v>34</v>
      </c>
      <c r="AN165" s="4" cm="1">
        <f t="array" ref="AN165">INDEX(Data!AJ$2:AJ$368,$A165)</f>
        <v>17</v>
      </c>
      <c r="AO165" s="4" cm="1">
        <f t="array" ref="AO165">INDEX(Data!AK$2:AK$368,$A165)</f>
        <v>25</v>
      </c>
      <c r="AP165" s="4" cm="1">
        <f t="array" ref="AP165">INDEX(Data!AL$2:AL$368,$A165)</f>
        <v>17</v>
      </c>
      <c r="AQ165" s="4" cm="1">
        <f t="array" ref="AQ165">INDEX(Data!AM$2:AM$368,$A165)</f>
        <v>0</v>
      </c>
      <c r="AR165" s="4" cm="1">
        <f t="array" ref="AR165">INDEX(Data!AN$2:AN$368,$A165)</f>
        <v>0</v>
      </c>
      <c r="AS165" s="4" cm="1">
        <f t="array" ref="AS165">INDEX(Data!AO$2:AO$368,$A165)</f>
        <v>25</v>
      </c>
      <c r="AT165" s="4" cm="1">
        <f t="array" ref="AT165">INDEX(Data!AP$2:AP$368,$A165)</f>
        <v>76</v>
      </c>
      <c r="AU165" s="4" cm="1">
        <f t="array" ref="AU165">INDEX(Data!AQ$2:AQ$368,$A165)</f>
        <v>25</v>
      </c>
      <c r="AV165" s="4" cm="1">
        <f t="array" ref="AV165">INDEX(Data!AR$2:AR$368,$A165)</f>
        <v>76</v>
      </c>
      <c r="AW165" s="4" cm="1">
        <f t="array" ref="AW165">INDEX(Data!AS$2:AS$368,$A165)</f>
        <v>42</v>
      </c>
      <c r="AX165" s="4" cm="1">
        <f t="array" ref="AX165">INDEX(Data!AT$2:AT$368,$A165)</f>
        <v>8</v>
      </c>
      <c r="AY165" s="4" cm="1">
        <f t="array" ref="AY165">INDEX(Data!AU$2:AU$368,$A165)</f>
        <v>17</v>
      </c>
      <c r="AZ165" s="4" cm="1">
        <f t="array" ref="AZ165">INDEX(Data!AV$2:AV$368,$A165)</f>
        <v>25</v>
      </c>
      <c r="BA165" s="4" cm="1">
        <f t="array" ref="BA165">INDEX(Data!AW$2:AW$368,$A165)</f>
        <v>17</v>
      </c>
      <c r="BB165" s="4" cm="1">
        <f t="array" ref="BB165">INDEX(Data!AX$2:AX$368,$A165)</f>
        <v>0</v>
      </c>
    </row>
    <row r="166" spans="1:54" x14ac:dyDescent="0.25">
      <c r="A166">
        <v>151</v>
      </c>
      <c r="B166" s="3">
        <v>45442</v>
      </c>
      <c r="C166" s="4">
        <v>2024</v>
      </c>
      <c r="D166" s="4" t="s">
        <v>8</v>
      </c>
      <c r="E166" s="4">
        <v>30</v>
      </c>
      <c r="F166" s="4" cm="1">
        <f t="array" ref="F166">INDEX(Data!B$2:B$368,$A166)</f>
        <v>1139</v>
      </c>
      <c r="G166" s="4" cm="1">
        <f t="array" ref="G166">INDEX(Data!C$2:C$368,$A166)</f>
        <v>888</v>
      </c>
      <c r="H166" s="4" cm="1">
        <f t="array" ref="H166">INDEX(Data!D$2:D$368,$A166)</f>
        <v>307</v>
      </c>
      <c r="I166" s="4" cm="1">
        <f t="array" ref="I166">INDEX(Data!E$2:E$368,$A166)</f>
        <v>696</v>
      </c>
      <c r="J166" s="4" cm="1">
        <f t="array" ref="J166">INDEX(Data!F$2:F$368,$A166)</f>
        <v>136</v>
      </c>
      <c r="K166" s="4" cm="1">
        <f t="array" ref="K166">INDEX(Data!G$2:G$368,$A166)</f>
        <v>390</v>
      </c>
      <c r="L166" s="4" cm="1">
        <f t="array" ref="L166">INDEX(Data!H$2:H$368,$A166)</f>
        <v>427</v>
      </c>
      <c r="M166" s="4" cm="1">
        <f t="array" ref="M166">INDEX(Data!I$2:I$368,$A166)</f>
        <v>71</v>
      </c>
      <c r="N166" s="4" cm="1">
        <f t="array" ref="N166">INDEX(Data!J$2:J$368,$A166)</f>
        <v>247</v>
      </c>
      <c r="O166" s="4" cm="1">
        <f t="array" ref="O166">INDEX(Data!K$2:K$368,$A166)</f>
        <v>91</v>
      </c>
      <c r="P166" s="4" cm="1">
        <f t="array" ref="P166">INDEX(Data!L$2:L$368,$A166)</f>
        <v>105</v>
      </c>
      <c r="Q166" s="4" cm="1">
        <f t="array" ref="Q166">INDEX(Data!M$2:M$368,$A166)</f>
        <v>105</v>
      </c>
      <c r="R166" s="4" cm="1">
        <f t="array" ref="R166">INDEX(Data!N$2:N$368,$A166)</f>
        <v>49</v>
      </c>
      <c r="S166" s="4" cm="1">
        <f t="array" ref="S166">INDEX(Data!O$2:O$368,$A166)</f>
        <v>160</v>
      </c>
      <c r="T166" s="4" cm="1">
        <f t="array" ref="T166">INDEX(Data!P$2:P$368,$A166)</f>
        <v>30</v>
      </c>
      <c r="U166" s="4" cm="1">
        <f t="array" ref="U166">INDEX(Data!Q$2:Q$368,$A166)</f>
        <v>51</v>
      </c>
      <c r="V166" s="4" cm="1">
        <f t="array" ref="V166">INDEX(Data!R$2:R$368,$A166)</f>
        <v>43</v>
      </c>
      <c r="W166" s="4" cm="1">
        <f t="array" ref="W166">INDEX(Data!S$2:S$368,$A166)</f>
        <v>258</v>
      </c>
      <c r="X166" s="4" cm="1">
        <f t="array" ref="X166">INDEX(Data!T$2:T$368,$A166)</f>
        <v>88</v>
      </c>
      <c r="Y166" s="4" cm="1">
        <f t="array" ref="Y166">INDEX(Data!U$2:U$368,$A166)</f>
        <v>0</v>
      </c>
      <c r="Z166" s="4" cm="1">
        <f t="array" ref="Z166">INDEX(Data!V$2:V$368,$A166)</f>
        <v>53</v>
      </c>
      <c r="AA166" s="4" cm="1">
        <f t="array" ref="AA166">INDEX(Data!W$2:W$368,$A166)</f>
        <v>17</v>
      </c>
      <c r="AB166" s="4" cm="1">
        <f t="array" ref="AB166">INDEX(Data!X$2:X$368,$A166)</f>
        <v>44</v>
      </c>
      <c r="AC166" s="4" cm="1">
        <f t="array" ref="AC166">INDEX(Data!Y$2:Y$368,$A166)</f>
        <v>79</v>
      </c>
      <c r="AD166" s="4" cm="1">
        <f t="array" ref="AD166">INDEX(Data!Z$2:Z$368,$A166)</f>
        <v>8</v>
      </c>
      <c r="AE166" s="4" cm="1">
        <f t="array" ref="AE166">INDEX(Data!AA$2:AA$368,$A166)</f>
        <v>8</v>
      </c>
      <c r="AF166" s="4" cm="1">
        <f t="array" ref="AF166">INDEX(Data!AB$2:AB$368,$A166)</f>
        <v>26</v>
      </c>
      <c r="AG166" s="4" cm="1">
        <f t="array" ref="AG166">INDEX(Data!AC$2:AC$368,$A166)</f>
        <v>8</v>
      </c>
      <c r="AH166" s="4" cm="1">
        <f t="array" ref="AH166">INDEX(Data!AD$2:AD$368,$A166)</f>
        <v>0</v>
      </c>
      <c r="AI166" s="4" cm="1">
        <f t="array" ref="AI166">INDEX(Data!AE$2:AE$368,$A166)</f>
        <v>35</v>
      </c>
      <c r="AJ166" s="4" cm="1">
        <f t="array" ref="AJ166">INDEX(Data!AF$2:AF$368,$A166)</f>
        <v>17</v>
      </c>
      <c r="AK166" s="4" cm="1">
        <f t="array" ref="AK166">INDEX(Data!AG$2:AG$368,$A166)</f>
        <v>17</v>
      </c>
      <c r="AL166" s="4" cm="1">
        <f t="array" ref="AL166">INDEX(Data!AH$2:AH$368,$A166)</f>
        <v>17</v>
      </c>
      <c r="AM166" s="4" cm="1">
        <f t="array" ref="AM166">INDEX(Data!AI$2:AI$368,$A166)</f>
        <v>71</v>
      </c>
      <c r="AN166" s="4" cm="1">
        <f t="array" ref="AN166">INDEX(Data!AJ$2:AJ$368,$A166)</f>
        <v>62</v>
      </c>
      <c r="AO166" s="4" cm="1">
        <f t="array" ref="AO166">INDEX(Data!AK$2:AK$368,$A166)</f>
        <v>8</v>
      </c>
      <c r="AP166" s="4" cm="1">
        <f t="array" ref="AP166">INDEX(Data!AL$2:AL$368,$A166)</f>
        <v>26</v>
      </c>
      <c r="AQ166" s="4" cm="1">
        <f t="array" ref="AQ166">INDEX(Data!AM$2:AM$368,$A166)</f>
        <v>0</v>
      </c>
      <c r="AR166" s="4" cm="1">
        <f t="array" ref="AR166">INDEX(Data!AN$2:AN$368,$A166)</f>
        <v>8</v>
      </c>
      <c r="AS166" s="4" cm="1">
        <f t="array" ref="AS166">INDEX(Data!AO$2:AO$368,$A166)</f>
        <v>17</v>
      </c>
      <c r="AT166" s="4" cm="1">
        <f t="array" ref="AT166">INDEX(Data!AP$2:AP$368,$A166)</f>
        <v>97</v>
      </c>
      <c r="AU166" s="4" cm="1">
        <f t="array" ref="AU166">INDEX(Data!AQ$2:AQ$368,$A166)</f>
        <v>17</v>
      </c>
      <c r="AV166" s="4" cm="1">
        <f t="array" ref="AV166">INDEX(Data!AR$2:AR$368,$A166)</f>
        <v>62</v>
      </c>
      <c r="AW166" s="4" cm="1">
        <f t="array" ref="AW166">INDEX(Data!AS$2:AS$368,$A166)</f>
        <v>8</v>
      </c>
      <c r="AX166" s="4" cm="1">
        <f t="array" ref="AX166">INDEX(Data!AT$2:AT$368,$A166)</f>
        <v>8</v>
      </c>
      <c r="AY166" s="4" cm="1">
        <f t="array" ref="AY166">INDEX(Data!AU$2:AU$368,$A166)</f>
        <v>26</v>
      </c>
      <c r="AZ166" s="4" cm="1">
        <f t="array" ref="AZ166">INDEX(Data!AV$2:AV$368,$A166)</f>
        <v>26</v>
      </c>
      <c r="BA166" s="4" cm="1">
        <f t="array" ref="BA166">INDEX(Data!AW$2:AW$368,$A166)</f>
        <v>35</v>
      </c>
      <c r="BB166" s="4" cm="1">
        <f t="array" ref="BB166">INDEX(Data!AX$2:AX$368,$A166)</f>
        <v>0</v>
      </c>
    </row>
    <row r="167" spans="1:54" x14ac:dyDescent="0.25">
      <c r="A167">
        <v>152</v>
      </c>
      <c r="B167" s="3">
        <v>45443</v>
      </c>
      <c r="C167" s="4">
        <v>2024</v>
      </c>
      <c r="D167" s="4" t="s">
        <v>8</v>
      </c>
      <c r="E167" s="4">
        <v>31</v>
      </c>
      <c r="F167" s="4" cm="1">
        <f t="array" ref="F167">INDEX(Data!B$2:B$368,$A167)</f>
        <v>1131</v>
      </c>
      <c r="G167" s="4" cm="1">
        <f t="array" ref="G167">INDEX(Data!C$2:C$368,$A167)</f>
        <v>913</v>
      </c>
      <c r="H167" s="4" cm="1">
        <f t="array" ref="H167">INDEX(Data!D$2:D$368,$A167)</f>
        <v>294</v>
      </c>
      <c r="I167" s="4" cm="1">
        <f t="array" ref="I167">INDEX(Data!E$2:E$368,$A167)</f>
        <v>679</v>
      </c>
      <c r="J167" s="4" cm="1">
        <f t="array" ref="J167">INDEX(Data!F$2:F$368,$A167)</f>
        <v>158</v>
      </c>
      <c r="K167" s="4" cm="1">
        <f t="array" ref="K167">INDEX(Data!G$2:G$368,$A167)</f>
        <v>365</v>
      </c>
      <c r="L167" s="4" cm="1">
        <f t="array" ref="L167">INDEX(Data!H$2:H$368,$A167)</f>
        <v>475</v>
      </c>
      <c r="M167" s="4" cm="1">
        <f t="array" ref="M167">INDEX(Data!I$2:I$368,$A167)</f>
        <v>73</v>
      </c>
      <c r="N167" s="4" cm="1">
        <f t="array" ref="N167">INDEX(Data!J$2:J$368,$A167)</f>
        <v>329</v>
      </c>
      <c r="O167" s="4" cm="1">
        <f t="array" ref="O167">INDEX(Data!K$2:K$368,$A167)</f>
        <v>224</v>
      </c>
      <c r="P167" s="4" cm="1">
        <f t="array" ref="P167">INDEX(Data!L$2:L$368,$A167)</f>
        <v>49</v>
      </c>
      <c r="Q167" s="4" cm="1">
        <f t="array" ref="Q167">INDEX(Data!M$2:M$368,$A167)</f>
        <v>35</v>
      </c>
      <c r="R167" s="4" cm="1">
        <f t="array" ref="R167">INDEX(Data!N$2:N$368,$A167)</f>
        <v>14</v>
      </c>
      <c r="S167" s="4" cm="1">
        <f t="array" ref="S167">INDEX(Data!O$2:O$368,$A167)</f>
        <v>184</v>
      </c>
      <c r="T167" s="4" cm="1">
        <f t="array" ref="T167">INDEX(Data!P$2:P$368,$A167)</f>
        <v>34</v>
      </c>
      <c r="U167" s="4" cm="1">
        <f t="array" ref="U167">INDEX(Data!Q$2:Q$368,$A167)</f>
        <v>38</v>
      </c>
      <c r="V167" s="4" cm="1">
        <f t="array" ref="V167">INDEX(Data!R$2:R$368,$A167)</f>
        <v>38</v>
      </c>
      <c r="W167" s="4" cm="1">
        <f t="array" ref="W167">INDEX(Data!S$2:S$368,$A167)</f>
        <v>186</v>
      </c>
      <c r="X167" s="4" cm="1">
        <f t="array" ref="X167">INDEX(Data!T$2:T$368,$A167)</f>
        <v>109</v>
      </c>
      <c r="Y167" s="4" cm="1">
        <f t="array" ref="Y167">INDEX(Data!U$2:U$368,$A167)</f>
        <v>18</v>
      </c>
      <c r="Z167" s="4" cm="1">
        <f t="array" ref="Z167">INDEX(Data!V$2:V$368,$A167)</f>
        <v>63</v>
      </c>
      <c r="AA167" s="4" cm="1">
        <f t="array" ref="AA167">INDEX(Data!W$2:W$368,$A167)</f>
        <v>18</v>
      </c>
      <c r="AB167" s="4" cm="1">
        <f t="array" ref="AB167">INDEX(Data!X$2:X$368,$A167)</f>
        <v>118</v>
      </c>
      <c r="AC167" s="4" cm="1">
        <f t="array" ref="AC167">INDEX(Data!Y$2:Y$368,$A167)</f>
        <v>82</v>
      </c>
      <c r="AD167" s="4" cm="1">
        <f t="array" ref="AD167">INDEX(Data!Z$2:Z$368,$A167)</f>
        <v>9</v>
      </c>
      <c r="AE167" s="4" cm="1">
        <f t="array" ref="AE167">INDEX(Data!AA$2:AA$368,$A167)</f>
        <v>0</v>
      </c>
      <c r="AF167" s="4" cm="1">
        <f t="array" ref="AF167">INDEX(Data!AB$2:AB$368,$A167)</f>
        <v>18</v>
      </c>
      <c r="AG167" s="4" cm="1">
        <f t="array" ref="AG167">INDEX(Data!AC$2:AC$368,$A167)</f>
        <v>0</v>
      </c>
      <c r="AH167" s="4" cm="1">
        <f t="array" ref="AH167">INDEX(Data!AD$2:AD$368,$A167)</f>
        <v>0</v>
      </c>
      <c r="AI167" s="4" cm="1">
        <f t="array" ref="AI167">INDEX(Data!AE$2:AE$368,$A167)</f>
        <v>45</v>
      </c>
      <c r="AJ167" s="4" cm="1">
        <f t="array" ref="AJ167">INDEX(Data!AF$2:AF$368,$A167)</f>
        <v>18</v>
      </c>
      <c r="AK167" s="4" cm="1">
        <f t="array" ref="AK167">INDEX(Data!AG$2:AG$368,$A167)</f>
        <v>9</v>
      </c>
      <c r="AL167" s="4" cm="1">
        <f t="array" ref="AL167">INDEX(Data!AH$2:AH$368,$A167)</f>
        <v>27</v>
      </c>
      <c r="AM167" s="4" cm="1">
        <f t="array" ref="AM167">INDEX(Data!AI$2:AI$368,$A167)</f>
        <v>36</v>
      </c>
      <c r="AN167" s="4" cm="1">
        <f t="array" ref="AN167">INDEX(Data!AJ$2:AJ$368,$A167)</f>
        <v>36</v>
      </c>
      <c r="AO167" s="4" cm="1">
        <f t="array" ref="AO167">INDEX(Data!AK$2:AK$368,$A167)</f>
        <v>18</v>
      </c>
      <c r="AP167" s="4" cm="1">
        <f t="array" ref="AP167">INDEX(Data!AL$2:AL$368,$A167)</f>
        <v>0</v>
      </c>
      <c r="AQ167" s="4" cm="1">
        <f t="array" ref="AQ167">INDEX(Data!AM$2:AM$368,$A167)</f>
        <v>0</v>
      </c>
      <c r="AR167" s="4" cm="1">
        <f t="array" ref="AR167">INDEX(Data!AN$2:AN$368,$A167)</f>
        <v>36</v>
      </c>
      <c r="AS167" s="4" cm="1">
        <f t="array" ref="AS167">INDEX(Data!AO$2:AO$368,$A167)</f>
        <v>9</v>
      </c>
      <c r="AT167" s="4" cm="1">
        <f t="array" ref="AT167">INDEX(Data!AP$2:AP$368,$A167)</f>
        <v>63</v>
      </c>
      <c r="AU167" s="4" cm="1">
        <f t="array" ref="AU167">INDEX(Data!AQ$2:AQ$368,$A167)</f>
        <v>9</v>
      </c>
      <c r="AV167" s="4" cm="1">
        <f t="array" ref="AV167">INDEX(Data!AR$2:AR$368,$A167)</f>
        <v>27</v>
      </c>
      <c r="AW167" s="4" cm="1">
        <f t="array" ref="AW167">INDEX(Data!AS$2:AS$368,$A167)</f>
        <v>18</v>
      </c>
      <c r="AX167" s="4" cm="1">
        <f t="array" ref="AX167">INDEX(Data!AT$2:AT$368,$A167)</f>
        <v>9</v>
      </c>
      <c r="AY167" s="4" cm="1">
        <f t="array" ref="AY167">INDEX(Data!AU$2:AU$368,$A167)</f>
        <v>18</v>
      </c>
      <c r="AZ167" s="4" cm="1">
        <f t="array" ref="AZ167">INDEX(Data!AV$2:AV$368,$A167)</f>
        <v>9</v>
      </c>
      <c r="BA167" s="4" cm="1">
        <f t="array" ref="BA167">INDEX(Data!AW$2:AW$368,$A167)</f>
        <v>0</v>
      </c>
      <c r="BB167" s="4" cm="1">
        <f t="array" ref="BB167">INDEX(Data!AX$2:AX$368,$A167)</f>
        <v>91</v>
      </c>
    </row>
    <row r="168" spans="1:54" x14ac:dyDescent="0.25">
      <c r="A168">
        <v>367</v>
      </c>
      <c r="C168" s="4">
        <v>2024</v>
      </c>
      <c r="D168" s="4" t="s">
        <v>9</v>
      </c>
      <c r="E168" s="4">
        <v>0.01</v>
      </c>
      <c r="F168" s="4" cm="1">
        <f t="array" ref="F168">INDEX(Data!B$2:B$368,$A168)</f>
        <v>0</v>
      </c>
      <c r="G168" s="4" cm="1">
        <f t="array" ref="G168">INDEX(Data!C$2:C$368,$A168)</f>
        <v>0</v>
      </c>
      <c r="H168" s="4" cm="1">
        <f t="array" ref="H168">INDEX(Data!D$2:D$368,$A168)</f>
        <v>0</v>
      </c>
      <c r="I168" s="4" cm="1">
        <f t="array" ref="I168">INDEX(Data!E$2:E$368,$A168)</f>
        <v>0</v>
      </c>
      <c r="J168" s="4" cm="1">
        <f t="array" ref="J168">INDEX(Data!F$2:F$368,$A168)</f>
        <v>0</v>
      </c>
      <c r="K168" s="4" cm="1">
        <f t="array" ref="K168">INDEX(Data!G$2:G$368,$A168)</f>
        <v>0</v>
      </c>
      <c r="L168" s="4" cm="1">
        <f t="array" ref="L168">INDEX(Data!H$2:H$368,$A168)</f>
        <v>0</v>
      </c>
      <c r="M168" s="4" cm="1">
        <f t="array" ref="M168">INDEX(Data!I$2:I$368,$A168)</f>
        <v>0</v>
      </c>
      <c r="N168" s="4" cm="1">
        <f t="array" ref="N168">INDEX(Data!J$2:J$368,$A168)</f>
        <v>0</v>
      </c>
      <c r="O168" s="4" cm="1">
        <f t="array" ref="O168">INDEX(Data!K$2:K$368,$A168)</f>
        <v>0</v>
      </c>
      <c r="P168" s="4" cm="1">
        <f t="array" ref="P168">INDEX(Data!L$2:L$368,$A168)</f>
        <v>0</v>
      </c>
      <c r="Q168" s="4" cm="1">
        <f t="array" ref="Q168">INDEX(Data!M$2:M$368,$A168)</f>
        <v>0</v>
      </c>
      <c r="R168" s="4" cm="1">
        <f t="array" ref="R168">INDEX(Data!N$2:N$368,$A168)</f>
        <v>0</v>
      </c>
      <c r="S168" s="4" cm="1">
        <f t="array" ref="S168">INDEX(Data!O$2:O$368,$A168)</f>
        <v>0</v>
      </c>
      <c r="T168" s="4" cm="1">
        <f t="array" ref="T168">INDEX(Data!P$2:P$368,$A168)</f>
        <v>0</v>
      </c>
      <c r="U168" s="4" cm="1">
        <f t="array" ref="U168">INDEX(Data!Q$2:Q$368,$A168)</f>
        <v>0</v>
      </c>
      <c r="V168" s="4" cm="1">
        <f t="array" ref="V168">INDEX(Data!R$2:R$368,$A168)</f>
        <v>0</v>
      </c>
      <c r="W168" s="4" cm="1">
        <f t="array" ref="W168">INDEX(Data!S$2:S$368,$A168)</f>
        <v>0</v>
      </c>
      <c r="X168" s="4" cm="1">
        <f t="array" ref="X168">INDEX(Data!T$2:T$368,$A168)</f>
        <v>0</v>
      </c>
      <c r="Y168" s="4" cm="1">
        <f t="array" ref="Y168">INDEX(Data!U$2:U$368,$A168)</f>
        <v>0</v>
      </c>
      <c r="Z168" s="4" cm="1">
        <f t="array" ref="Z168">INDEX(Data!V$2:V$368,$A168)</f>
        <v>0</v>
      </c>
      <c r="AA168" s="4" cm="1">
        <f t="array" ref="AA168">INDEX(Data!W$2:W$368,$A168)</f>
        <v>0</v>
      </c>
      <c r="AB168" s="4" cm="1">
        <f t="array" ref="AB168">INDEX(Data!X$2:X$368,$A168)</f>
        <v>0</v>
      </c>
      <c r="AC168" s="4" cm="1">
        <f t="array" ref="AC168">INDEX(Data!Y$2:Y$368,$A168)</f>
        <v>0</v>
      </c>
      <c r="AD168" s="4" cm="1">
        <f t="array" ref="AD168">INDEX(Data!Z$2:Z$368,$A168)</f>
        <v>0</v>
      </c>
      <c r="AE168" s="4" cm="1">
        <f t="array" ref="AE168">INDEX(Data!AA$2:AA$368,$A168)</f>
        <v>0</v>
      </c>
      <c r="AF168" s="4" cm="1">
        <f t="array" ref="AF168">INDEX(Data!AB$2:AB$368,$A168)</f>
        <v>0</v>
      </c>
      <c r="AG168" s="4" cm="1">
        <f t="array" ref="AG168">INDEX(Data!AC$2:AC$368,$A168)</f>
        <v>0</v>
      </c>
      <c r="AH168" s="4" cm="1">
        <f t="array" ref="AH168">INDEX(Data!AD$2:AD$368,$A168)</f>
        <v>0</v>
      </c>
      <c r="AI168" s="4" cm="1">
        <f t="array" ref="AI168">INDEX(Data!AE$2:AE$368,$A168)</f>
        <v>0</v>
      </c>
      <c r="AJ168" s="4" cm="1">
        <f t="array" ref="AJ168">INDEX(Data!AF$2:AF$368,$A168)</f>
        <v>0</v>
      </c>
      <c r="AK168" s="4" cm="1">
        <f t="array" ref="AK168">INDEX(Data!AG$2:AG$368,$A168)</f>
        <v>0</v>
      </c>
      <c r="AL168" s="4" cm="1">
        <f t="array" ref="AL168">INDEX(Data!AH$2:AH$368,$A168)</f>
        <v>0</v>
      </c>
      <c r="AM168" s="4" cm="1">
        <f t="array" ref="AM168">INDEX(Data!AI$2:AI$368,$A168)</f>
        <v>0</v>
      </c>
      <c r="AN168" s="4" cm="1">
        <f t="array" ref="AN168">INDEX(Data!AJ$2:AJ$368,$A168)</f>
        <v>0</v>
      </c>
      <c r="AO168" s="4" cm="1">
        <f t="array" ref="AO168">INDEX(Data!AK$2:AK$368,$A168)</f>
        <v>0</v>
      </c>
      <c r="AP168" s="4" cm="1">
        <f t="array" ref="AP168">INDEX(Data!AL$2:AL$368,$A168)</f>
        <v>0</v>
      </c>
      <c r="AQ168" s="4" cm="1">
        <f t="array" ref="AQ168">INDEX(Data!AM$2:AM$368,$A168)</f>
        <v>0</v>
      </c>
      <c r="AR168" s="4" cm="1">
        <f t="array" ref="AR168">INDEX(Data!AN$2:AN$368,$A168)</f>
        <v>0</v>
      </c>
      <c r="AS168" s="4" cm="1">
        <f t="array" ref="AS168">INDEX(Data!AO$2:AO$368,$A168)</f>
        <v>0</v>
      </c>
      <c r="AT168" s="4" cm="1">
        <f t="array" ref="AT168">INDEX(Data!AP$2:AP$368,$A168)</f>
        <v>0</v>
      </c>
      <c r="AU168" s="4" cm="1">
        <f t="array" ref="AU168">INDEX(Data!AQ$2:AQ$368,$A168)</f>
        <v>0</v>
      </c>
      <c r="AV168" s="4" cm="1">
        <f t="array" ref="AV168">INDEX(Data!AR$2:AR$368,$A168)</f>
        <v>0</v>
      </c>
      <c r="AW168" s="4" cm="1">
        <f t="array" ref="AW168">INDEX(Data!AS$2:AS$368,$A168)</f>
        <v>0</v>
      </c>
      <c r="AX168" s="4" cm="1">
        <f t="array" ref="AX168">INDEX(Data!AT$2:AT$368,$A168)</f>
        <v>0</v>
      </c>
      <c r="AY168" s="4" cm="1">
        <f t="array" ref="AY168">INDEX(Data!AU$2:AU$368,$A168)</f>
        <v>0</v>
      </c>
      <c r="AZ168" s="4" cm="1">
        <f t="array" ref="AZ168">INDEX(Data!AV$2:AV$368,$A168)</f>
        <v>0</v>
      </c>
      <c r="BA168" s="4" cm="1">
        <f t="array" ref="BA168">INDEX(Data!AW$2:AW$368,$A168)</f>
        <v>0</v>
      </c>
      <c r="BB168" s="4" cm="1">
        <f t="array" ref="BB168">INDEX(Data!AX$2:AX$368,$A168)</f>
        <v>0</v>
      </c>
    </row>
    <row r="169" spans="1:54" x14ac:dyDescent="0.25">
      <c r="A169">
        <v>367</v>
      </c>
      <c r="C169" s="4">
        <v>2024</v>
      </c>
      <c r="D169" s="4" t="s">
        <v>9</v>
      </c>
      <c r="E169" s="4">
        <v>0.02</v>
      </c>
      <c r="F169" s="4" cm="1">
        <f t="array" ref="F169">INDEX(Data!B$2:B$368,$A169)</f>
        <v>0</v>
      </c>
      <c r="G169" s="4" cm="1">
        <f t="array" ref="G169">INDEX(Data!C$2:C$368,$A169)</f>
        <v>0</v>
      </c>
      <c r="H169" s="4" cm="1">
        <f t="array" ref="H169">INDEX(Data!D$2:D$368,$A169)</f>
        <v>0</v>
      </c>
      <c r="I169" s="4" cm="1">
        <f t="array" ref="I169">INDEX(Data!E$2:E$368,$A169)</f>
        <v>0</v>
      </c>
      <c r="J169" s="4" cm="1">
        <f t="array" ref="J169">INDEX(Data!F$2:F$368,$A169)</f>
        <v>0</v>
      </c>
      <c r="K169" s="4" cm="1">
        <f t="array" ref="K169">INDEX(Data!G$2:G$368,$A169)</f>
        <v>0</v>
      </c>
      <c r="L169" s="4" cm="1">
        <f t="array" ref="L169">INDEX(Data!H$2:H$368,$A169)</f>
        <v>0</v>
      </c>
      <c r="M169" s="4" cm="1">
        <f t="array" ref="M169">INDEX(Data!I$2:I$368,$A169)</f>
        <v>0</v>
      </c>
      <c r="N169" s="4" cm="1">
        <f t="array" ref="N169">INDEX(Data!J$2:J$368,$A169)</f>
        <v>0</v>
      </c>
      <c r="O169" s="4" cm="1">
        <f t="array" ref="O169">INDEX(Data!K$2:K$368,$A169)</f>
        <v>0</v>
      </c>
      <c r="P169" s="4" cm="1">
        <f t="array" ref="P169">INDEX(Data!L$2:L$368,$A169)</f>
        <v>0</v>
      </c>
      <c r="Q169" s="4" cm="1">
        <f t="array" ref="Q169">INDEX(Data!M$2:M$368,$A169)</f>
        <v>0</v>
      </c>
      <c r="R169" s="4" cm="1">
        <f t="array" ref="R169">INDEX(Data!N$2:N$368,$A169)</f>
        <v>0</v>
      </c>
      <c r="S169" s="4" cm="1">
        <f t="array" ref="S169">INDEX(Data!O$2:O$368,$A169)</f>
        <v>0</v>
      </c>
      <c r="T169" s="4" cm="1">
        <f t="array" ref="T169">INDEX(Data!P$2:P$368,$A169)</f>
        <v>0</v>
      </c>
      <c r="U169" s="4" cm="1">
        <f t="array" ref="U169">INDEX(Data!Q$2:Q$368,$A169)</f>
        <v>0</v>
      </c>
      <c r="V169" s="4" cm="1">
        <f t="array" ref="V169">INDEX(Data!R$2:R$368,$A169)</f>
        <v>0</v>
      </c>
      <c r="W169" s="4" cm="1">
        <f t="array" ref="W169">INDEX(Data!S$2:S$368,$A169)</f>
        <v>0</v>
      </c>
      <c r="X169" s="4" cm="1">
        <f t="array" ref="X169">INDEX(Data!T$2:T$368,$A169)</f>
        <v>0</v>
      </c>
      <c r="Y169" s="4" cm="1">
        <f t="array" ref="Y169">INDEX(Data!U$2:U$368,$A169)</f>
        <v>0</v>
      </c>
      <c r="Z169" s="4" cm="1">
        <f t="array" ref="Z169">INDEX(Data!V$2:V$368,$A169)</f>
        <v>0</v>
      </c>
      <c r="AA169" s="4" cm="1">
        <f t="array" ref="AA169">INDEX(Data!W$2:W$368,$A169)</f>
        <v>0</v>
      </c>
      <c r="AB169" s="4" cm="1">
        <f t="array" ref="AB169">INDEX(Data!X$2:X$368,$A169)</f>
        <v>0</v>
      </c>
      <c r="AC169" s="4" cm="1">
        <f t="array" ref="AC169">INDEX(Data!Y$2:Y$368,$A169)</f>
        <v>0</v>
      </c>
      <c r="AD169" s="4" cm="1">
        <f t="array" ref="AD169">INDEX(Data!Z$2:Z$368,$A169)</f>
        <v>0</v>
      </c>
      <c r="AE169" s="4" cm="1">
        <f t="array" ref="AE169">INDEX(Data!AA$2:AA$368,$A169)</f>
        <v>0</v>
      </c>
      <c r="AF169" s="4" cm="1">
        <f t="array" ref="AF169">INDEX(Data!AB$2:AB$368,$A169)</f>
        <v>0</v>
      </c>
      <c r="AG169" s="4" cm="1">
        <f t="array" ref="AG169">INDEX(Data!AC$2:AC$368,$A169)</f>
        <v>0</v>
      </c>
      <c r="AH169" s="4" cm="1">
        <f t="array" ref="AH169">INDEX(Data!AD$2:AD$368,$A169)</f>
        <v>0</v>
      </c>
      <c r="AI169" s="4" cm="1">
        <f t="array" ref="AI169">INDEX(Data!AE$2:AE$368,$A169)</f>
        <v>0</v>
      </c>
      <c r="AJ169" s="4" cm="1">
        <f t="array" ref="AJ169">INDEX(Data!AF$2:AF$368,$A169)</f>
        <v>0</v>
      </c>
      <c r="AK169" s="4" cm="1">
        <f t="array" ref="AK169">INDEX(Data!AG$2:AG$368,$A169)</f>
        <v>0</v>
      </c>
      <c r="AL169" s="4" cm="1">
        <f t="array" ref="AL169">INDEX(Data!AH$2:AH$368,$A169)</f>
        <v>0</v>
      </c>
      <c r="AM169" s="4" cm="1">
        <f t="array" ref="AM169">INDEX(Data!AI$2:AI$368,$A169)</f>
        <v>0</v>
      </c>
      <c r="AN169" s="4" cm="1">
        <f t="array" ref="AN169">INDEX(Data!AJ$2:AJ$368,$A169)</f>
        <v>0</v>
      </c>
      <c r="AO169" s="4" cm="1">
        <f t="array" ref="AO169">INDEX(Data!AK$2:AK$368,$A169)</f>
        <v>0</v>
      </c>
      <c r="AP169" s="4" cm="1">
        <f t="array" ref="AP169">INDEX(Data!AL$2:AL$368,$A169)</f>
        <v>0</v>
      </c>
      <c r="AQ169" s="4" cm="1">
        <f t="array" ref="AQ169">INDEX(Data!AM$2:AM$368,$A169)</f>
        <v>0</v>
      </c>
      <c r="AR169" s="4" cm="1">
        <f t="array" ref="AR169">INDEX(Data!AN$2:AN$368,$A169)</f>
        <v>0</v>
      </c>
      <c r="AS169" s="4" cm="1">
        <f t="array" ref="AS169">INDEX(Data!AO$2:AO$368,$A169)</f>
        <v>0</v>
      </c>
      <c r="AT169" s="4" cm="1">
        <f t="array" ref="AT169">INDEX(Data!AP$2:AP$368,$A169)</f>
        <v>0</v>
      </c>
      <c r="AU169" s="4" cm="1">
        <f t="array" ref="AU169">INDEX(Data!AQ$2:AQ$368,$A169)</f>
        <v>0</v>
      </c>
      <c r="AV169" s="4" cm="1">
        <f t="array" ref="AV169">INDEX(Data!AR$2:AR$368,$A169)</f>
        <v>0</v>
      </c>
      <c r="AW169" s="4" cm="1">
        <f t="array" ref="AW169">INDEX(Data!AS$2:AS$368,$A169)</f>
        <v>0</v>
      </c>
      <c r="AX169" s="4" cm="1">
        <f t="array" ref="AX169">INDEX(Data!AT$2:AT$368,$A169)</f>
        <v>0</v>
      </c>
      <c r="AY169" s="4" cm="1">
        <f t="array" ref="AY169">INDEX(Data!AU$2:AU$368,$A169)</f>
        <v>0</v>
      </c>
      <c r="AZ169" s="4" cm="1">
        <f t="array" ref="AZ169">INDEX(Data!AV$2:AV$368,$A169)</f>
        <v>0</v>
      </c>
      <c r="BA169" s="4" cm="1">
        <f t="array" ref="BA169">INDEX(Data!AW$2:AW$368,$A169)</f>
        <v>0</v>
      </c>
      <c r="BB169" s="4" cm="1">
        <f t="array" ref="BB169">INDEX(Data!AX$2:AX$368,$A169)</f>
        <v>0</v>
      </c>
    </row>
    <row r="170" spans="1:54" x14ac:dyDescent="0.25">
      <c r="A170">
        <v>367</v>
      </c>
      <c r="C170" s="4">
        <v>2024</v>
      </c>
      <c r="D170" s="4" t="s">
        <v>9</v>
      </c>
      <c r="E170" s="4">
        <v>0.03</v>
      </c>
      <c r="F170" s="4" cm="1">
        <f t="array" ref="F170">INDEX(Data!B$2:B$368,$A170)</f>
        <v>0</v>
      </c>
      <c r="G170" s="4" cm="1">
        <f t="array" ref="G170">INDEX(Data!C$2:C$368,$A170)</f>
        <v>0</v>
      </c>
      <c r="H170" s="4" cm="1">
        <f t="array" ref="H170">INDEX(Data!D$2:D$368,$A170)</f>
        <v>0</v>
      </c>
      <c r="I170" s="4" cm="1">
        <f t="array" ref="I170">INDEX(Data!E$2:E$368,$A170)</f>
        <v>0</v>
      </c>
      <c r="J170" s="4" cm="1">
        <f t="array" ref="J170">INDEX(Data!F$2:F$368,$A170)</f>
        <v>0</v>
      </c>
      <c r="K170" s="4" cm="1">
        <f t="array" ref="K170">INDEX(Data!G$2:G$368,$A170)</f>
        <v>0</v>
      </c>
      <c r="L170" s="4" cm="1">
        <f t="array" ref="L170">INDEX(Data!H$2:H$368,$A170)</f>
        <v>0</v>
      </c>
      <c r="M170" s="4" cm="1">
        <f t="array" ref="M170">INDEX(Data!I$2:I$368,$A170)</f>
        <v>0</v>
      </c>
      <c r="N170" s="4" cm="1">
        <f t="array" ref="N170">INDEX(Data!J$2:J$368,$A170)</f>
        <v>0</v>
      </c>
      <c r="O170" s="4" cm="1">
        <f t="array" ref="O170">INDEX(Data!K$2:K$368,$A170)</f>
        <v>0</v>
      </c>
      <c r="P170" s="4" cm="1">
        <f t="array" ref="P170">INDEX(Data!L$2:L$368,$A170)</f>
        <v>0</v>
      </c>
      <c r="Q170" s="4" cm="1">
        <f t="array" ref="Q170">INDEX(Data!M$2:M$368,$A170)</f>
        <v>0</v>
      </c>
      <c r="R170" s="4" cm="1">
        <f t="array" ref="R170">INDEX(Data!N$2:N$368,$A170)</f>
        <v>0</v>
      </c>
      <c r="S170" s="4" cm="1">
        <f t="array" ref="S170">INDEX(Data!O$2:O$368,$A170)</f>
        <v>0</v>
      </c>
      <c r="T170" s="4" cm="1">
        <f t="array" ref="T170">INDEX(Data!P$2:P$368,$A170)</f>
        <v>0</v>
      </c>
      <c r="U170" s="4" cm="1">
        <f t="array" ref="U170">INDEX(Data!Q$2:Q$368,$A170)</f>
        <v>0</v>
      </c>
      <c r="V170" s="4" cm="1">
        <f t="array" ref="V170">INDEX(Data!R$2:R$368,$A170)</f>
        <v>0</v>
      </c>
      <c r="W170" s="4" cm="1">
        <f t="array" ref="W170">INDEX(Data!S$2:S$368,$A170)</f>
        <v>0</v>
      </c>
      <c r="X170" s="4" cm="1">
        <f t="array" ref="X170">INDEX(Data!T$2:T$368,$A170)</f>
        <v>0</v>
      </c>
      <c r="Y170" s="4" cm="1">
        <f t="array" ref="Y170">INDEX(Data!U$2:U$368,$A170)</f>
        <v>0</v>
      </c>
      <c r="Z170" s="4" cm="1">
        <f t="array" ref="Z170">INDEX(Data!V$2:V$368,$A170)</f>
        <v>0</v>
      </c>
      <c r="AA170" s="4" cm="1">
        <f t="array" ref="AA170">INDEX(Data!W$2:W$368,$A170)</f>
        <v>0</v>
      </c>
      <c r="AB170" s="4" cm="1">
        <f t="array" ref="AB170">INDEX(Data!X$2:X$368,$A170)</f>
        <v>0</v>
      </c>
      <c r="AC170" s="4" cm="1">
        <f t="array" ref="AC170">INDEX(Data!Y$2:Y$368,$A170)</f>
        <v>0</v>
      </c>
      <c r="AD170" s="4" cm="1">
        <f t="array" ref="AD170">INDEX(Data!Z$2:Z$368,$A170)</f>
        <v>0</v>
      </c>
      <c r="AE170" s="4" cm="1">
        <f t="array" ref="AE170">INDEX(Data!AA$2:AA$368,$A170)</f>
        <v>0</v>
      </c>
      <c r="AF170" s="4" cm="1">
        <f t="array" ref="AF170">INDEX(Data!AB$2:AB$368,$A170)</f>
        <v>0</v>
      </c>
      <c r="AG170" s="4" cm="1">
        <f t="array" ref="AG170">INDEX(Data!AC$2:AC$368,$A170)</f>
        <v>0</v>
      </c>
      <c r="AH170" s="4" cm="1">
        <f t="array" ref="AH170">INDEX(Data!AD$2:AD$368,$A170)</f>
        <v>0</v>
      </c>
      <c r="AI170" s="4" cm="1">
        <f t="array" ref="AI170">INDEX(Data!AE$2:AE$368,$A170)</f>
        <v>0</v>
      </c>
      <c r="AJ170" s="4" cm="1">
        <f t="array" ref="AJ170">INDEX(Data!AF$2:AF$368,$A170)</f>
        <v>0</v>
      </c>
      <c r="AK170" s="4" cm="1">
        <f t="array" ref="AK170">INDEX(Data!AG$2:AG$368,$A170)</f>
        <v>0</v>
      </c>
      <c r="AL170" s="4" cm="1">
        <f t="array" ref="AL170">INDEX(Data!AH$2:AH$368,$A170)</f>
        <v>0</v>
      </c>
      <c r="AM170" s="4" cm="1">
        <f t="array" ref="AM170">INDEX(Data!AI$2:AI$368,$A170)</f>
        <v>0</v>
      </c>
      <c r="AN170" s="4" cm="1">
        <f t="array" ref="AN170">INDEX(Data!AJ$2:AJ$368,$A170)</f>
        <v>0</v>
      </c>
      <c r="AO170" s="4" cm="1">
        <f t="array" ref="AO170">INDEX(Data!AK$2:AK$368,$A170)</f>
        <v>0</v>
      </c>
      <c r="AP170" s="4" cm="1">
        <f t="array" ref="AP170">INDEX(Data!AL$2:AL$368,$A170)</f>
        <v>0</v>
      </c>
      <c r="AQ170" s="4" cm="1">
        <f t="array" ref="AQ170">INDEX(Data!AM$2:AM$368,$A170)</f>
        <v>0</v>
      </c>
      <c r="AR170" s="4" cm="1">
        <f t="array" ref="AR170">INDEX(Data!AN$2:AN$368,$A170)</f>
        <v>0</v>
      </c>
      <c r="AS170" s="4" cm="1">
        <f t="array" ref="AS170">INDEX(Data!AO$2:AO$368,$A170)</f>
        <v>0</v>
      </c>
      <c r="AT170" s="4" cm="1">
        <f t="array" ref="AT170">INDEX(Data!AP$2:AP$368,$A170)</f>
        <v>0</v>
      </c>
      <c r="AU170" s="4" cm="1">
        <f t="array" ref="AU170">INDEX(Data!AQ$2:AQ$368,$A170)</f>
        <v>0</v>
      </c>
      <c r="AV170" s="4" cm="1">
        <f t="array" ref="AV170">INDEX(Data!AR$2:AR$368,$A170)</f>
        <v>0</v>
      </c>
      <c r="AW170" s="4" cm="1">
        <f t="array" ref="AW170">INDEX(Data!AS$2:AS$368,$A170)</f>
        <v>0</v>
      </c>
      <c r="AX170" s="4" cm="1">
        <f t="array" ref="AX170">INDEX(Data!AT$2:AT$368,$A170)</f>
        <v>0</v>
      </c>
      <c r="AY170" s="4" cm="1">
        <f t="array" ref="AY170">INDEX(Data!AU$2:AU$368,$A170)</f>
        <v>0</v>
      </c>
      <c r="AZ170" s="4" cm="1">
        <f t="array" ref="AZ170">INDEX(Data!AV$2:AV$368,$A170)</f>
        <v>0</v>
      </c>
      <c r="BA170" s="4" cm="1">
        <f t="array" ref="BA170">INDEX(Data!AW$2:AW$368,$A170)</f>
        <v>0</v>
      </c>
      <c r="BB170" s="4" cm="1">
        <f t="array" ref="BB170">INDEX(Data!AX$2:AX$368,$A170)</f>
        <v>0</v>
      </c>
    </row>
    <row r="171" spans="1:54" x14ac:dyDescent="0.25">
      <c r="A171">
        <v>367</v>
      </c>
      <c r="C171" s="4">
        <v>2024</v>
      </c>
      <c r="D171" s="4" t="s">
        <v>9</v>
      </c>
      <c r="E171" s="4">
        <v>0.04</v>
      </c>
      <c r="F171" s="4" cm="1">
        <f t="array" ref="F171">INDEX(Data!B$2:B$368,$A171)</f>
        <v>0</v>
      </c>
      <c r="G171" s="4" cm="1">
        <f t="array" ref="G171">INDEX(Data!C$2:C$368,$A171)</f>
        <v>0</v>
      </c>
      <c r="H171" s="4" cm="1">
        <f t="array" ref="H171">INDEX(Data!D$2:D$368,$A171)</f>
        <v>0</v>
      </c>
      <c r="I171" s="4" cm="1">
        <f t="array" ref="I171">INDEX(Data!E$2:E$368,$A171)</f>
        <v>0</v>
      </c>
      <c r="J171" s="4" cm="1">
        <f t="array" ref="J171">INDEX(Data!F$2:F$368,$A171)</f>
        <v>0</v>
      </c>
      <c r="K171" s="4" cm="1">
        <f t="array" ref="K171">INDEX(Data!G$2:G$368,$A171)</f>
        <v>0</v>
      </c>
      <c r="L171" s="4" cm="1">
        <f t="array" ref="L171">INDEX(Data!H$2:H$368,$A171)</f>
        <v>0</v>
      </c>
      <c r="M171" s="4" cm="1">
        <f t="array" ref="M171">INDEX(Data!I$2:I$368,$A171)</f>
        <v>0</v>
      </c>
      <c r="N171" s="4" cm="1">
        <f t="array" ref="N171">INDEX(Data!J$2:J$368,$A171)</f>
        <v>0</v>
      </c>
      <c r="O171" s="4" cm="1">
        <f t="array" ref="O171">INDEX(Data!K$2:K$368,$A171)</f>
        <v>0</v>
      </c>
      <c r="P171" s="4" cm="1">
        <f t="array" ref="P171">INDEX(Data!L$2:L$368,$A171)</f>
        <v>0</v>
      </c>
      <c r="Q171" s="4" cm="1">
        <f t="array" ref="Q171">INDEX(Data!M$2:M$368,$A171)</f>
        <v>0</v>
      </c>
      <c r="R171" s="4" cm="1">
        <f t="array" ref="R171">INDEX(Data!N$2:N$368,$A171)</f>
        <v>0</v>
      </c>
      <c r="S171" s="4" cm="1">
        <f t="array" ref="S171">INDEX(Data!O$2:O$368,$A171)</f>
        <v>0</v>
      </c>
      <c r="T171" s="4" cm="1">
        <f t="array" ref="T171">INDEX(Data!P$2:P$368,$A171)</f>
        <v>0</v>
      </c>
      <c r="U171" s="4" cm="1">
        <f t="array" ref="U171">INDEX(Data!Q$2:Q$368,$A171)</f>
        <v>0</v>
      </c>
      <c r="V171" s="4" cm="1">
        <f t="array" ref="V171">INDEX(Data!R$2:R$368,$A171)</f>
        <v>0</v>
      </c>
      <c r="W171" s="4" cm="1">
        <f t="array" ref="W171">INDEX(Data!S$2:S$368,$A171)</f>
        <v>0</v>
      </c>
      <c r="X171" s="4" cm="1">
        <f t="array" ref="X171">INDEX(Data!T$2:T$368,$A171)</f>
        <v>0</v>
      </c>
      <c r="Y171" s="4" cm="1">
        <f t="array" ref="Y171">INDEX(Data!U$2:U$368,$A171)</f>
        <v>0</v>
      </c>
      <c r="Z171" s="4" cm="1">
        <f t="array" ref="Z171">INDEX(Data!V$2:V$368,$A171)</f>
        <v>0</v>
      </c>
      <c r="AA171" s="4" cm="1">
        <f t="array" ref="AA171">INDEX(Data!W$2:W$368,$A171)</f>
        <v>0</v>
      </c>
      <c r="AB171" s="4" cm="1">
        <f t="array" ref="AB171">INDEX(Data!X$2:X$368,$A171)</f>
        <v>0</v>
      </c>
      <c r="AC171" s="4" cm="1">
        <f t="array" ref="AC171">INDEX(Data!Y$2:Y$368,$A171)</f>
        <v>0</v>
      </c>
      <c r="AD171" s="4" cm="1">
        <f t="array" ref="AD171">INDEX(Data!Z$2:Z$368,$A171)</f>
        <v>0</v>
      </c>
      <c r="AE171" s="4" cm="1">
        <f t="array" ref="AE171">INDEX(Data!AA$2:AA$368,$A171)</f>
        <v>0</v>
      </c>
      <c r="AF171" s="4" cm="1">
        <f t="array" ref="AF171">INDEX(Data!AB$2:AB$368,$A171)</f>
        <v>0</v>
      </c>
      <c r="AG171" s="4" cm="1">
        <f t="array" ref="AG171">INDEX(Data!AC$2:AC$368,$A171)</f>
        <v>0</v>
      </c>
      <c r="AH171" s="4" cm="1">
        <f t="array" ref="AH171">INDEX(Data!AD$2:AD$368,$A171)</f>
        <v>0</v>
      </c>
      <c r="AI171" s="4" cm="1">
        <f t="array" ref="AI171">INDEX(Data!AE$2:AE$368,$A171)</f>
        <v>0</v>
      </c>
      <c r="AJ171" s="4" cm="1">
        <f t="array" ref="AJ171">INDEX(Data!AF$2:AF$368,$A171)</f>
        <v>0</v>
      </c>
      <c r="AK171" s="4" cm="1">
        <f t="array" ref="AK171">INDEX(Data!AG$2:AG$368,$A171)</f>
        <v>0</v>
      </c>
      <c r="AL171" s="4" cm="1">
        <f t="array" ref="AL171">INDEX(Data!AH$2:AH$368,$A171)</f>
        <v>0</v>
      </c>
      <c r="AM171" s="4" cm="1">
        <f t="array" ref="AM171">INDEX(Data!AI$2:AI$368,$A171)</f>
        <v>0</v>
      </c>
      <c r="AN171" s="4" cm="1">
        <f t="array" ref="AN171">INDEX(Data!AJ$2:AJ$368,$A171)</f>
        <v>0</v>
      </c>
      <c r="AO171" s="4" cm="1">
        <f t="array" ref="AO171">INDEX(Data!AK$2:AK$368,$A171)</f>
        <v>0</v>
      </c>
      <c r="AP171" s="4" cm="1">
        <f t="array" ref="AP171">INDEX(Data!AL$2:AL$368,$A171)</f>
        <v>0</v>
      </c>
      <c r="AQ171" s="4" cm="1">
        <f t="array" ref="AQ171">INDEX(Data!AM$2:AM$368,$A171)</f>
        <v>0</v>
      </c>
      <c r="AR171" s="4" cm="1">
        <f t="array" ref="AR171">INDEX(Data!AN$2:AN$368,$A171)</f>
        <v>0</v>
      </c>
      <c r="AS171" s="4" cm="1">
        <f t="array" ref="AS171">INDEX(Data!AO$2:AO$368,$A171)</f>
        <v>0</v>
      </c>
      <c r="AT171" s="4" cm="1">
        <f t="array" ref="AT171">INDEX(Data!AP$2:AP$368,$A171)</f>
        <v>0</v>
      </c>
      <c r="AU171" s="4" cm="1">
        <f t="array" ref="AU171">INDEX(Data!AQ$2:AQ$368,$A171)</f>
        <v>0</v>
      </c>
      <c r="AV171" s="4" cm="1">
        <f t="array" ref="AV171">INDEX(Data!AR$2:AR$368,$A171)</f>
        <v>0</v>
      </c>
      <c r="AW171" s="4" cm="1">
        <f t="array" ref="AW171">INDEX(Data!AS$2:AS$368,$A171)</f>
        <v>0</v>
      </c>
      <c r="AX171" s="4" cm="1">
        <f t="array" ref="AX171">INDEX(Data!AT$2:AT$368,$A171)</f>
        <v>0</v>
      </c>
      <c r="AY171" s="4" cm="1">
        <f t="array" ref="AY171">INDEX(Data!AU$2:AU$368,$A171)</f>
        <v>0</v>
      </c>
      <c r="AZ171" s="4" cm="1">
        <f t="array" ref="AZ171">INDEX(Data!AV$2:AV$368,$A171)</f>
        <v>0</v>
      </c>
      <c r="BA171" s="4" cm="1">
        <f t="array" ref="BA171">INDEX(Data!AW$2:AW$368,$A171)</f>
        <v>0</v>
      </c>
      <c r="BB171" s="4" cm="1">
        <f t="array" ref="BB171">INDEX(Data!AX$2:AX$368,$A171)</f>
        <v>0</v>
      </c>
    </row>
    <row r="172" spans="1:54" x14ac:dyDescent="0.25">
      <c r="A172">
        <v>367</v>
      </c>
      <c r="C172" s="4">
        <v>2024</v>
      </c>
      <c r="D172" s="4" t="s">
        <v>9</v>
      </c>
      <c r="E172" s="4">
        <v>0.05</v>
      </c>
      <c r="F172" s="4" cm="1">
        <f t="array" ref="F172">INDEX(Data!B$2:B$368,$A172)</f>
        <v>0</v>
      </c>
      <c r="G172" s="4" cm="1">
        <f t="array" ref="G172">INDEX(Data!C$2:C$368,$A172)</f>
        <v>0</v>
      </c>
      <c r="H172" s="4" cm="1">
        <f t="array" ref="H172">INDEX(Data!D$2:D$368,$A172)</f>
        <v>0</v>
      </c>
      <c r="I172" s="4" cm="1">
        <f t="array" ref="I172">INDEX(Data!E$2:E$368,$A172)</f>
        <v>0</v>
      </c>
      <c r="J172" s="4" cm="1">
        <f t="array" ref="J172">INDEX(Data!F$2:F$368,$A172)</f>
        <v>0</v>
      </c>
      <c r="K172" s="4" cm="1">
        <f t="array" ref="K172">INDEX(Data!G$2:G$368,$A172)</f>
        <v>0</v>
      </c>
      <c r="L172" s="4" cm="1">
        <f t="array" ref="L172">INDEX(Data!H$2:H$368,$A172)</f>
        <v>0</v>
      </c>
      <c r="M172" s="4" cm="1">
        <f t="array" ref="M172">INDEX(Data!I$2:I$368,$A172)</f>
        <v>0</v>
      </c>
      <c r="N172" s="4" cm="1">
        <f t="array" ref="N172">INDEX(Data!J$2:J$368,$A172)</f>
        <v>0</v>
      </c>
      <c r="O172" s="4" cm="1">
        <f t="array" ref="O172">INDEX(Data!K$2:K$368,$A172)</f>
        <v>0</v>
      </c>
      <c r="P172" s="4" cm="1">
        <f t="array" ref="P172">INDEX(Data!L$2:L$368,$A172)</f>
        <v>0</v>
      </c>
      <c r="Q172" s="4" cm="1">
        <f t="array" ref="Q172">INDEX(Data!M$2:M$368,$A172)</f>
        <v>0</v>
      </c>
      <c r="R172" s="4" cm="1">
        <f t="array" ref="R172">INDEX(Data!N$2:N$368,$A172)</f>
        <v>0</v>
      </c>
      <c r="S172" s="4" cm="1">
        <f t="array" ref="S172">INDEX(Data!O$2:O$368,$A172)</f>
        <v>0</v>
      </c>
      <c r="T172" s="4" cm="1">
        <f t="array" ref="T172">INDEX(Data!P$2:P$368,$A172)</f>
        <v>0</v>
      </c>
      <c r="U172" s="4" cm="1">
        <f t="array" ref="U172">INDEX(Data!Q$2:Q$368,$A172)</f>
        <v>0</v>
      </c>
      <c r="V172" s="4" cm="1">
        <f t="array" ref="V172">INDEX(Data!R$2:R$368,$A172)</f>
        <v>0</v>
      </c>
      <c r="W172" s="4" cm="1">
        <f t="array" ref="W172">INDEX(Data!S$2:S$368,$A172)</f>
        <v>0</v>
      </c>
      <c r="X172" s="4" cm="1">
        <f t="array" ref="X172">INDEX(Data!T$2:T$368,$A172)</f>
        <v>0</v>
      </c>
      <c r="Y172" s="4" cm="1">
        <f t="array" ref="Y172">INDEX(Data!U$2:U$368,$A172)</f>
        <v>0</v>
      </c>
      <c r="Z172" s="4" cm="1">
        <f t="array" ref="Z172">INDEX(Data!V$2:V$368,$A172)</f>
        <v>0</v>
      </c>
      <c r="AA172" s="4" cm="1">
        <f t="array" ref="AA172">INDEX(Data!W$2:W$368,$A172)</f>
        <v>0</v>
      </c>
      <c r="AB172" s="4" cm="1">
        <f t="array" ref="AB172">INDEX(Data!X$2:X$368,$A172)</f>
        <v>0</v>
      </c>
      <c r="AC172" s="4" cm="1">
        <f t="array" ref="AC172">INDEX(Data!Y$2:Y$368,$A172)</f>
        <v>0</v>
      </c>
      <c r="AD172" s="4" cm="1">
        <f t="array" ref="AD172">INDEX(Data!Z$2:Z$368,$A172)</f>
        <v>0</v>
      </c>
      <c r="AE172" s="4" cm="1">
        <f t="array" ref="AE172">INDEX(Data!AA$2:AA$368,$A172)</f>
        <v>0</v>
      </c>
      <c r="AF172" s="4" cm="1">
        <f t="array" ref="AF172">INDEX(Data!AB$2:AB$368,$A172)</f>
        <v>0</v>
      </c>
      <c r="AG172" s="4" cm="1">
        <f t="array" ref="AG172">INDEX(Data!AC$2:AC$368,$A172)</f>
        <v>0</v>
      </c>
      <c r="AH172" s="4" cm="1">
        <f t="array" ref="AH172">INDEX(Data!AD$2:AD$368,$A172)</f>
        <v>0</v>
      </c>
      <c r="AI172" s="4" cm="1">
        <f t="array" ref="AI172">INDEX(Data!AE$2:AE$368,$A172)</f>
        <v>0</v>
      </c>
      <c r="AJ172" s="4" cm="1">
        <f t="array" ref="AJ172">INDEX(Data!AF$2:AF$368,$A172)</f>
        <v>0</v>
      </c>
      <c r="AK172" s="4" cm="1">
        <f t="array" ref="AK172">INDEX(Data!AG$2:AG$368,$A172)</f>
        <v>0</v>
      </c>
      <c r="AL172" s="4" cm="1">
        <f t="array" ref="AL172">INDEX(Data!AH$2:AH$368,$A172)</f>
        <v>0</v>
      </c>
      <c r="AM172" s="4" cm="1">
        <f t="array" ref="AM172">INDEX(Data!AI$2:AI$368,$A172)</f>
        <v>0</v>
      </c>
      <c r="AN172" s="4" cm="1">
        <f t="array" ref="AN172">INDEX(Data!AJ$2:AJ$368,$A172)</f>
        <v>0</v>
      </c>
      <c r="AO172" s="4" cm="1">
        <f t="array" ref="AO172">INDEX(Data!AK$2:AK$368,$A172)</f>
        <v>0</v>
      </c>
      <c r="AP172" s="4" cm="1">
        <f t="array" ref="AP172">INDEX(Data!AL$2:AL$368,$A172)</f>
        <v>0</v>
      </c>
      <c r="AQ172" s="4" cm="1">
        <f t="array" ref="AQ172">INDEX(Data!AM$2:AM$368,$A172)</f>
        <v>0</v>
      </c>
      <c r="AR172" s="4" cm="1">
        <f t="array" ref="AR172">INDEX(Data!AN$2:AN$368,$A172)</f>
        <v>0</v>
      </c>
      <c r="AS172" s="4" cm="1">
        <f t="array" ref="AS172">INDEX(Data!AO$2:AO$368,$A172)</f>
        <v>0</v>
      </c>
      <c r="AT172" s="4" cm="1">
        <f t="array" ref="AT172">INDEX(Data!AP$2:AP$368,$A172)</f>
        <v>0</v>
      </c>
      <c r="AU172" s="4" cm="1">
        <f t="array" ref="AU172">INDEX(Data!AQ$2:AQ$368,$A172)</f>
        <v>0</v>
      </c>
      <c r="AV172" s="4" cm="1">
        <f t="array" ref="AV172">INDEX(Data!AR$2:AR$368,$A172)</f>
        <v>0</v>
      </c>
      <c r="AW172" s="4" cm="1">
        <f t="array" ref="AW172">INDEX(Data!AS$2:AS$368,$A172)</f>
        <v>0</v>
      </c>
      <c r="AX172" s="4" cm="1">
        <f t="array" ref="AX172">INDEX(Data!AT$2:AT$368,$A172)</f>
        <v>0</v>
      </c>
      <c r="AY172" s="4" cm="1">
        <f t="array" ref="AY172">INDEX(Data!AU$2:AU$368,$A172)</f>
        <v>0</v>
      </c>
      <c r="AZ172" s="4" cm="1">
        <f t="array" ref="AZ172">INDEX(Data!AV$2:AV$368,$A172)</f>
        <v>0</v>
      </c>
      <c r="BA172" s="4" cm="1">
        <f t="array" ref="BA172">INDEX(Data!AW$2:AW$368,$A172)</f>
        <v>0</v>
      </c>
      <c r="BB172" s="4" cm="1">
        <f t="array" ref="BB172">INDEX(Data!AX$2:AX$368,$A172)</f>
        <v>0</v>
      </c>
    </row>
    <row r="173" spans="1:54" x14ac:dyDescent="0.25">
      <c r="A173">
        <v>367</v>
      </c>
      <c r="C173" s="4">
        <v>2024</v>
      </c>
      <c r="D173" s="4" t="s">
        <v>9</v>
      </c>
      <c r="E173" s="4">
        <v>0.06</v>
      </c>
      <c r="F173" s="4" cm="1">
        <f t="array" ref="F173">INDEX(Data!B$2:B$368,$A173)</f>
        <v>0</v>
      </c>
      <c r="G173" s="4" cm="1">
        <f t="array" ref="G173">INDEX(Data!C$2:C$368,$A173)</f>
        <v>0</v>
      </c>
      <c r="H173" s="4" cm="1">
        <f t="array" ref="H173">INDEX(Data!D$2:D$368,$A173)</f>
        <v>0</v>
      </c>
      <c r="I173" s="4" cm="1">
        <f t="array" ref="I173">INDEX(Data!E$2:E$368,$A173)</f>
        <v>0</v>
      </c>
      <c r="J173" s="4" cm="1">
        <f t="array" ref="J173">INDEX(Data!F$2:F$368,$A173)</f>
        <v>0</v>
      </c>
      <c r="K173" s="4" cm="1">
        <f t="array" ref="K173">INDEX(Data!G$2:G$368,$A173)</f>
        <v>0</v>
      </c>
      <c r="L173" s="4" cm="1">
        <f t="array" ref="L173">INDEX(Data!H$2:H$368,$A173)</f>
        <v>0</v>
      </c>
      <c r="M173" s="4" cm="1">
        <f t="array" ref="M173">INDEX(Data!I$2:I$368,$A173)</f>
        <v>0</v>
      </c>
      <c r="N173" s="4" cm="1">
        <f t="array" ref="N173">INDEX(Data!J$2:J$368,$A173)</f>
        <v>0</v>
      </c>
      <c r="O173" s="4" cm="1">
        <f t="array" ref="O173">INDEX(Data!K$2:K$368,$A173)</f>
        <v>0</v>
      </c>
      <c r="P173" s="4" cm="1">
        <f t="array" ref="P173">INDEX(Data!L$2:L$368,$A173)</f>
        <v>0</v>
      </c>
      <c r="Q173" s="4" cm="1">
        <f t="array" ref="Q173">INDEX(Data!M$2:M$368,$A173)</f>
        <v>0</v>
      </c>
      <c r="R173" s="4" cm="1">
        <f t="array" ref="R173">INDEX(Data!N$2:N$368,$A173)</f>
        <v>0</v>
      </c>
      <c r="S173" s="4" cm="1">
        <f t="array" ref="S173">INDEX(Data!O$2:O$368,$A173)</f>
        <v>0</v>
      </c>
      <c r="T173" s="4" cm="1">
        <f t="array" ref="T173">INDEX(Data!P$2:P$368,$A173)</f>
        <v>0</v>
      </c>
      <c r="U173" s="4" cm="1">
        <f t="array" ref="U173">INDEX(Data!Q$2:Q$368,$A173)</f>
        <v>0</v>
      </c>
      <c r="V173" s="4" cm="1">
        <f t="array" ref="V173">INDEX(Data!R$2:R$368,$A173)</f>
        <v>0</v>
      </c>
      <c r="W173" s="4" cm="1">
        <f t="array" ref="W173">INDEX(Data!S$2:S$368,$A173)</f>
        <v>0</v>
      </c>
      <c r="X173" s="4" cm="1">
        <f t="array" ref="X173">INDEX(Data!T$2:T$368,$A173)</f>
        <v>0</v>
      </c>
      <c r="Y173" s="4" cm="1">
        <f t="array" ref="Y173">INDEX(Data!U$2:U$368,$A173)</f>
        <v>0</v>
      </c>
      <c r="Z173" s="4" cm="1">
        <f t="array" ref="Z173">INDEX(Data!V$2:V$368,$A173)</f>
        <v>0</v>
      </c>
      <c r="AA173" s="4" cm="1">
        <f t="array" ref="AA173">INDEX(Data!W$2:W$368,$A173)</f>
        <v>0</v>
      </c>
      <c r="AB173" s="4" cm="1">
        <f t="array" ref="AB173">INDEX(Data!X$2:X$368,$A173)</f>
        <v>0</v>
      </c>
      <c r="AC173" s="4" cm="1">
        <f t="array" ref="AC173">INDEX(Data!Y$2:Y$368,$A173)</f>
        <v>0</v>
      </c>
      <c r="AD173" s="4" cm="1">
        <f t="array" ref="AD173">INDEX(Data!Z$2:Z$368,$A173)</f>
        <v>0</v>
      </c>
      <c r="AE173" s="4" cm="1">
        <f t="array" ref="AE173">INDEX(Data!AA$2:AA$368,$A173)</f>
        <v>0</v>
      </c>
      <c r="AF173" s="4" cm="1">
        <f t="array" ref="AF173">INDEX(Data!AB$2:AB$368,$A173)</f>
        <v>0</v>
      </c>
      <c r="AG173" s="4" cm="1">
        <f t="array" ref="AG173">INDEX(Data!AC$2:AC$368,$A173)</f>
        <v>0</v>
      </c>
      <c r="AH173" s="4" cm="1">
        <f t="array" ref="AH173">INDEX(Data!AD$2:AD$368,$A173)</f>
        <v>0</v>
      </c>
      <c r="AI173" s="4" cm="1">
        <f t="array" ref="AI173">INDEX(Data!AE$2:AE$368,$A173)</f>
        <v>0</v>
      </c>
      <c r="AJ173" s="4" cm="1">
        <f t="array" ref="AJ173">INDEX(Data!AF$2:AF$368,$A173)</f>
        <v>0</v>
      </c>
      <c r="AK173" s="4" cm="1">
        <f t="array" ref="AK173">INDEX(Data!AG$2:AG$368,$A173)</f>
        <v>0</v>
      </c>
      <c r="AL173" s="4" cm="1">
        <f t="array" ref="AL173">INDEX(Data!AH$2:AH$368,$A173)</f>
        <v>0</v>
      </c>
      <c r="AM173" s="4" cm="1">
        <f t="array" ref="AM173">INDEX(Data!AI$2:AI$368,$A173)</f>
        <v>0</v>
      </c>
      <c r="AN173" s="4" cm="1">
        <f t="array" ref="AN173">INDEX(Data!AJ$2:AJ$368,$A173)</f>
        <v>0</v>
      </c>
      <c r="AO173" s="4" cm="1">
        <f t="array" ref="AO173">INDEX(Data!AK$2:AK$368,$A173)</f>
        <v>0</v>
      </c>
      <c r="AP173" s="4" cm="1">
        <f t="array" ref="AP173">INDEX(Data!AL$2:AL$368,$A173)</f>
        <v>0</v>
      </c>
      <c r="AQ173" s="4" cm="1">
        <f t="array" ref="AQ173">INDEX(Data!AM$2:AM$368,$A173)</f>
        <v>0</v>
      </c>
      <c r="AR173" s="4" cm="1">
        <f t="array" ref="AR173">INDEX(Data!AN$2:AN$368,$A173)</f>
        <v>0</v>
      </c>
      <c r="AS173" s="4" cm="1">
        <f t="array" ref="AS173">INDEX(Data!AO$2:AO$368,$A173)</f>
        <v>0</v>
      </c>
      <c r="AT173" s="4" cm="1">
        <f t="array" ref="AT173">INDEX(Data!AP$2:AP$368,$A173)</f>
        <v>0</v>
      </c>
      <c r="AU173" s="4" cm="1">
        <f t="array" ref="AU173">INDEX(Data!AQ$2:AQ$368,$A173)</f>
        <v>0</v>
      </c>
      <c r="AV173" s="4" cm="1">
        <f t="array" ref="AV173">INDEX(Data!AR$2:AR$368,$A173)</f>
        <v>0</v>
      </c>
      <c r="AW173" s="4" cm="1">
        <f t="array" ref="AW173">INDEX(Data!AS$2:AS$368,$A173)</f>
        <v>0</v>
      </c>
      <c r="AX173" s="4" cm="1">
        <f t="array" ref="AX173">INDEX(Data!AT$2:AT$368,$A173)</f>
        <v>0</v>
      </c>
      <c r="AY173" s="4" cm="1">
        <f t="array" ref="AY173">INDEX(Data!AU$2:AU$368,$A173)</f>
        <v>0</v>
      </c>
      <c r="AZ173" s="4" cm="1">
        <f t="array" ref="AZ173">INDEX(Data!AV$2:AV$368,$A173)</f>
        <v>0</v>
      </c>
      <c r="BA173" s="4" cm="1">
        <f t="array" ref="BA173">INDEX(Data!AW$2:AW$368,$A173)</f>
        <v>0</v>
      </c>
      <c r="BB173" s="4" cm="1">
        <f t="array" ref="BB173">INDEX(Data!AX$2:AX$368,$A173)</f>
        <v>0</v>
      </c>
    </row>
    <row r="174" spans="1:54" x14ac:dyDescent="0.25">
      <c r="A174">
        <v>153</v>
      </c>
      <c r="B174" s="3">
        <v>45444</v>
      </c>
      <c r="C174" s="4">
        <v>2024</v>
      </c>
      <c r="D174" s="4" t="s">
        <v>9</v>
      </c>
      <c r="E174" s="4">
        <v>1</v>
      </c>
      <c r="F174" s="4" cm="1">
        <f t="array" ref="F174">INDEX(Data!B$2:B$368,$A174)</f>
        <v>1117</v>
      </c>
      <c r="G174" s="4" cm="1">
        <f t="array" ref="G174">INDEX(Data!C$2:C$368,$A174)</f>
        <v>833</v>
      </c>
      <c r="H174" s="4" cm="1">
        <f t="array" ref="H174">INDEX(Data!D$2:D$368,$A174)</f>
        <v>569</v>
      </c>
      <c r="I174" s="4" cm="1">
        <f t="array" ref="I174">INDEX(Data!E$2:E$368,$A174)</f>
        <v>314</v>
      </c>
      <c r="J174" s="4" cm="1">
        <f t="array" ref="J174">INDEX(Data!F$2:F$368,$A174)</f>
        <v>234</v>
      </c>
      <c r="K174" s="4" cm="1">
        <f t="array" ref="K174">INDEX(Data!G$2:G$368,$A174)</f>
        <v>166</v>
      </c>
      <c r="L174" s="4" cm="1">
        <f t="array" ref="L174">INDEX(Data!H$2:H$368,$A174)</f>
        <v>626</v>
      </c>
      <c r="M174" s="4" cm="1">
        <f t="array" ref="M174">INDEX(Data!I$2:I$368,$A174)</f>
        <v>41</v>
      </c>
      <c r="N174" s="4" cm="1">
        <f t="array" ref="N174">INDEX(Data!J$2:J$368,$A174)</f>
        <v>339</v>
      </c>
      <c r="O174" s="4" cm="1">
        <f t="array" ref="O174">INDEX(Data!K$2:K$368,$A174)</f>
        <v>145</v>
      </c>
      <c r="P174" s="4" cm="1">
        <f t="array" ref="P174">INDEX(Data!L$2:L$368,$A174)</f>
        <v>103</v>
      </c>
      <c r="Q174" s="4" cm="1">
        <f t="array" ref="Q174">INDEX(Data!M$2:M$368,$A174)</f>
        <v>83</v>
      </c>
      <c r="R174" s="4" cm="1">
        <f t="array" ref="R174">INDEX(Data!N$2:N$368,$A174)</f>
        <v>62</v>
      </c>
      <c r="S174" s="4" cm="1">
        <f t="array" ref="S174">INDEX(Data!O$2:O$368,$A174)</f>
        <v>195</v>
      </c>
      <c r="T174" s="4" cm="1">
        <f t="array" ref="T174">INDEX(Data!P$2:P$368,$A174)</f>
        <v>76</v>
      </c>
      <c r="U174" s="4" cm="1">
        <f t="array" ref="U174">INDEX(Data!Q$2:Q$368,$A174)</f>
        <v>29</v>
      </c>
      <c r="V174" s="4" cm="1">
        <f t="array" ref="V174">INDEX(Data!R$2:R$368,$A174)</f>
        <v>29</v>
      </c>
      <c r="W174" s="4" cm="1">
        <f t="array" ref="W174">INDEX(Data!S$2:S$368,$A174)</f>
        <v>56</v>
      </c>
      <c r="X174" s="4" cm="1">
        <f t="array" ref="X174">INDEX(Data!T$2:T$368,$A174)</f>
        <v>58</v>
      </c>
      <c r="Y174" s="4" cm="1">
        <f t="array" ref="Y174">INDEX(Data!U$2:U$368,$A174)</f>
        <v>16</v>
      </c>
      <c r="Z174" s="4" cm="1">
        <f t="array" ref="Z174">INDEX(Data!V$2:V$368,$A174)</f>
        <v>33</v>
      </c>
      <c r="AA174" s="4" cm="1">
        <f t="array" ref="AA174">INDEX(Data!W$2:W$368,$A174)</f>
        <v>8</v>
      </c>
      <c r="AB174" s="4" cm="1">
        <f t="array" ref="AB174">INDEX(Data!X$2:X$368,$A174)</f>
        <v>73</v>
      </c>
      <c r="AC174" s="4" cm="1">
        <f t="array" ref="AC174">INDEX(Data!Y$2:Y$368,$A174)</f>
        <v>41</v>
      </c>
      <c r="AD174" s="4" cm="1">
        <f t="array" ref="AD174">INDEX(Data!Z$2:Z$368,$A174)</f>
        <v>8</v>
      </c>
      <c r="AE174" s="4" cm="1">
        <f t="array" ref="AE174">INDEX(Data!AA$2:AA$368,$A174)</f>
        <v>0</v>
      </c>
      <c r="AF174" s="4" cm="1">
        <f t="array" ref="AF174">INDEX(Data!AB$2:AB$368,$A174)</f>
        <v>16</v>
      </c>
      <c r="AG174" s="4" cm="1">
        <f t="array" ref="AG174">INDEX(Data!AC$2:AC$368,$A174)</f>
        <v>8</v>
      </c>
      <c r="AH174" s="4" cm="1">
        <f t="array" ref="AH174">INDEX(Data!AD$2:AD$368,$A174)</f>
        <v>0</v>
      </c>
      <c r="AI174" s="4" cm="1">
        <f t="array" ref="AI174">INDEX(Data!AE$2:AE$368,$A174)</f>
        <v>33</v>
      </c>
      <c r="AJ174" s="4" cm="1">
        <f t="array" ref="AJ174">INDEX(Data!AF$2:AF$368,$A174)</f>
        <v>24</v>
      </c>
      <c r="AK174" s="4" cm="1">
        <f t="array" ref="AK174">INDEX(Data!AG$2:AG$368,$A174)</f>
        <v>24</v>
      </c>
      <c r="AL174" s="4" cm="1">
        <f t="array" ref="AL174">INDEX(Data!AH$2:AH$368,$A174)</f>
        <v>0</v>
      </c>
      <c r="AM174" s="4" cm="1">
        <f t="array" ref="AM174">INDEX(Data!AI$2:AI$368,$A174)</f>
        <v>58</v>
      </c>
      <c r="AN174" s="4" cm="1">
        <f t="array" ref="AN174">INDEX(Data!AJ$2:AJ$368,$A174)</f>
        <v>58</v>
      </c>
      <c r="AO174" s="4" cm="1">
        <f t="array" ref="AO174">INDEX(Data!AK$2:AK$368,$A174)</f>
        <v>16</v>
      </c>
      <c r="AP174" s="4" cm="1">
        <f t="array" ref="AP174">INDEX(Data!AL$2:AL$368,$A174)</f>
        <v>8</v>
      </c>
      <c r="AQ174" s="4" cm="1">
        <f t="array" ref="AQ174">INDEX(Data!AM$2:AM$368,$A174)</f>
        <v>8</v>
      </c>
      <c r="AR174" s="4" cm="1">
        <f t="array" ref="AR174">INDEX(Data!AN$2:AN$368,$A174)</f>
        <v>24</v>
      </c>
      <c r="AS174" s="4" cm="1">
        <f t="array" ref="AS174">INDEX(Data!AO$2:AO$368,$A174)</f>
        <v>24</v>
      </c>
      <c r="AT174" s="4" cm="1">
        <f t="array" ref="AT174">INDEX(Data!AP$2:AP$368,$A174)</f>
        <v>66</v>
      </c>
      <c r="AU174" s="4" cm="1">
        <f t="array" ref="AU174">INDEX(Data!AQ$2:AQ$368,$A174)</f>
        <v>8</v>
      </c>
      <c r="AV174" s="4" cm="1">
        <f t="array" ref="AV174">INDEX(Data!AR$2:AR$368,$A174)</f>
        <v>66</v>
      </c>
      <c r="AW174" s="4" cm="1">
        <f t="array" ref="AW174">INDEX(Data!AS$2:AS$368,$A174)</f>
        <v>41</v>
      </c>
      <c r="AX174" s="4" cm="1">
        <f t="array" ref="AX174">INDEX(Data!AT$2:AT$368,$A174)</f>
        <v>8</v>
      </c>
      <c r="AY174" s="4" cm="1">
        <f t="array" ref="AY174">INDEX(Data!AU$2:AU$368,$A174)</f>
        <v>49</v>
      </c>
      <c r="AZ174" s="4" cm="1">
        <f t="array" ref="AZ174">INDEX(Data!AV$2:AV$368,$A174)</f>
        <v>24</v>
      </c>
      <c r="BA174" s="4" cm="1">
        <f t="array" ref="BA174">INDEX(Data!AW$2:AW$368,$A174)</f>
        <v>33</v>
      </c>
      <c r="BB174" s="4" cm="1">
        <f t="array" ref="BB174">INDEX(Data!AX$2:AX$368,$A174)</f>
        <v>0</v>
      </c>
    </row>
    <row r="175" spans="1:54" x14ac:dyDescent="0.25">
      <c r="A175">
        <v>154</v>
      </c>
      <c r="B175" s="3">
        <v>45445</v>
      </c>
      <c r="C175" s="4">
        <v>2024</v>
      </c>
      <c r="D175" s="4" t="s">
        <v>9</v>
      </c>
      <c r="E175" s="4">
        <v>2</v>
      </c>
      <c r="F175" s="4" cm="1">
        <f t="array" ref="F175">INDEX(Data!B$2:B$368,$A175)</f>
        <v>1093</v>
      </c>
      <c r="G175" s="4" cm="1">
        <f t="array" ref="G175">INDEX(Data!C$2:C$368,$A175)</f>
        <v>846</v>
      </c>
      <c r="H175" s="4" cm="1">
        <f t="array" ref="H175">INDEX(Data!D$2:D$368,$A175)</f>
        <v>327</v>
      </c>
      <c r="I175" s="4" cm="1">
        <f t="array" ref="I175">INDEX(Data!E$2:E$368,$A175)</f>
        <v>635</v>
      </c>
      <c r="J175" s="4" cm="1">
        <f t="array" ref="J175">INDEX(Data!F$2:F$368,$A175)</f>
        <v>131</v>
      </c>
      <c r="K175" s="4" cm="1">
        <f t="array" ref="K175">INDEX(Data!G$2:G$368,$A175)</f>
        <v>253</v>
      </c>
      <c r="L175" s="4" cm="1">
        <f t="array" ref="L175">INDEX(Data!H$2:H$368,$A175)</f>
        <v>526</v>
      </c>
      <c r="M175" s="4" cm="1">
        <f t="array" ref="M175">INDEX(Data!I$2:I$368,$A175)</f>
        <v>67</v>
      </c>
      <c r="N175" s="4" cm="1">
        <f t="array" ref="N175">INDEX(Data!J$2:J$368,$A175)</f>
        <v>352</v>
      </c>
      <c r="O175" s="4" cm="1">
        <f t="array" ref="O175">INDEX(Data!K$2:K$368,$A175)</f>
        <v>74</v>
      </c>
      <c r="P175" s="4" cm="1">
        <f t="array" ref="P175">INDEX(Data!L$2:L$368,$A175)</f>
        <v>81</v>
      </c>
      <c r="Q175" s="4" cm="1">
        <f t="array" ref="Q175">INDEX(Data!M$2:M$368,$A175)</f>
        <v>47</v>
      </c>
      <c r="R175" s="4" cm="1">
        <f t="array" ref="R175">INDEX(Data!N$2:N$368,$A175)</f>
        <v>33</v>
      </c>
      <c r="S175" s="4" cm="1">
        <f t="array" ref="S175">INDEX(Data!O$2:O$368,$A175)</f>
        <v>199</v>
      </c>
      <c r="T175" s="4" cm="1">
        <f t="array" ref="T175">INDEX(Data!P$2:P$368,$A175)</f>
        <v>37</v>
      </c>
      <c r="U175" s="4" cm="1">
        <f t="array" ref="U175">INDEX(Data!Q$2:Q$368,$A175)</f>
        <v>58</v>
      </c>
      <c r="V175" s="4" cm="1">
        <f t="array" ref="V175">INDEX(Data!R$2:R$368,$A175)</f>
        <v>49</v>
      </c>
      <c r="W175" s="4" cm="1">
        <f t="array" ref="W175">INDEX(Data!S$2:S$368,$A175)</f>
        <v>163</v>
      </c>
      <c r="X175" s="4" cm="1">
        <f t="array" ref="X175">INDEX(Data!T$2:T$368,$A175)</f>
        <v>42</v>
      </c>
      <c r="Y175" s="4" cm="1">
        <f t="array" ref="Y175">INDEX(Data!U$2:U$368,$A175)</f>
        <v>8</v>
      </c>
      <c r="Z175" s="4" cm="1">
        <f t="array" ref="Z175">INDEX(Data!V$2:V$368,$A175)</f>
        <v>59</v>
      </c>
      <c r="AA175" s="4" cm="1">
        <f t="array" ref="AA175">INDEX(Data!W$2:W$368,$A175)</f>
        <v>8</v>
      </c>
      <c r="AB175" s="4" cm="1">
        <f t="array" ref="AB175">INDEX(Data!X$2:X$368,$A175)</f>
        <v>67</v>
      </c>
      <c r="AC175" s="4" cm="1">
        <f t="array" ref="AC175">INDEX(Data!Y$2:Y$368,$A175)</f>
        <v>42</v>
      </c>
      <c r="AD175" s="4" cm="1">
        <f t="array" ref="AD175">INDEX(Data!Z$2:Z$368,$A175)</f>
        <v>8</v>
      </c>
      <c r="AE175" s="4" cm="1">
        <f t="array" ref="AE175">INDEX(Data!AA$2:AA$368,$A175)</f>
        <v>8</v>
      </c>
      <c r="AF175" s="4" cm="1">
        <f t="array" ref="AF175">INDEX(Data!AB$2:AB$368,$A175)</f>
        <v>16</v>
      </c>
      <c r="AG175" s="4" cm="1">
        <f t="array" ref="AG175">INDEX(Data!AC$2:AC$368,$A175)</f>
        <v>0</v>
      </c>
      <c r="AH175" s="4" cm="1">
        <f t="array" ref="AH175">INDEX(Data!AD$2:AD$368,$A175)</f>
        <v>8</v>
      </c>
      <c r="AI175" s="4" cm="1">
        <f t="array" ref="AI175">INDEX(Data!AE$2:AE$368,$A175)</f>
        <v>25</v>
      </c>
      <c r="AJ175" s="4" cm="1">
        <f t="array" ref="AJ175">INDEX(Data!AF$2:AF$368,$A175)</f>
        <v>16</v>
      </c>
      <c r="AK175" s="4" cm="1">
        <f t="array" ref="AK175">INDEX(Data!AG$2:AG$368,$A175)</f>
        <v>16</v>
      </c>
      <c r="AL175" s="4" cm="1">
        <f t="array" ref="AL175">INDEX(Data!AH$2:AH$368,$A175)</f>
        <v>25</v>
      </c>
      <c r="AM175" s="4" cm="1">
        <f t="array" ref="AM175">INDEX(Data!AI$2:AI$368,$A175)</f>
        <v>67</v>
      </c>
      <c r="AN175" s="4" cm="1">
        <f t="array" ref="AN175">INDEX(Data!AJ$2:AJ$368,$A175)</f>
        <v>8</v>
      </c>
      <c r="AO175" s="4" cm="1">
        <f t="array" ref="AO175">INDEX(Data!AK$2:AK$368,$A175)</f>
        <v>25</v>
      </c>
      <c r="AP175" s="4" cm="1">
        <f t="array" ref="AP175">INDEX(Data!AL$2:AL$368,$A175)</f>
        <v>16</v>
      </c>
      <c r="AQ175" s="4" cm="1">
        <f t="array" ref="AQ175">INDEX(Data!AM$2:AM$368,$A175)</f>
        <v>0</v>
      </c>
      <c r="AR175" s="4" cm="1">
        <f t="array" ref="AR175">INDEX(Data!AN$2:AN$368,$A175)</f>
        <v>33</v>
      </c>
      <c r="AS175" s="4" cm="1">
        <f t="array" ref="AS175">INDEX(Data!AO$2:AO$368,$A175)</f>
        <v>16</v>
      </c>
      <c r="AT175" s="4" cm="1">
        <f t="array" ref="AT175">INDEX(Data!AP$2:AP$368,$A175)</f>
        <v>59</v>
      </c>
      <c r="AU175" s="4" cm="1">
        <f t="array" ref="AU175">INDEX(Data!AQ$2:AQ$368,$A175)</f>
        <v>8</v>
      </c>
      <c r="AV175" s="4" cm="1">
        <f t="array" ref="AV175">INDEX(Data!AR$2:AR$368,$A175)</f>
        <v>25</v>
      </c>
      <c r="AW175" s="4" cm="1">
        <f t="array" ref="AW175">INDEX(Data!AS$2:AS$368,$A175)</f>
        <v>16</v>
      </c>
      <c r="AX175" s="4" cm="1">
        <f t="array" ref="AX175">INDEX(Data!AT$2:AT$368,$A175)</f>
        <v>8</v>
      </c>
      <c r="AY175" s="4" cm="1">
        <f t="array" ref="AY175">INDEX(Data!AU$2:AU$368,$A175)</f>
        <v>50</v>
      </c>
      <c r="AZ175" s="4" cm="1">
        <f t="array" ref="AZ175">INDEX(Data!AV$2:AV$368,$A175)</f>
        <v>16</v>
      </c>
      <c r="BA175" s="4" cm="1">
        <f t="array" ref="BA175">INDEX(Data!AW$2:AW$368,$A175)</f>
        <v>0</v>
      </c>
      <c r="BB175" s="4" cm="1">
        <f t="array" ref="BB175">INDEX(Data!AX$2:AX$368,$A175)</f>
        <v>151</v>
      </c>
    </row>
    <row r="176" spans="1:54" x14ac:dyDescent="0.25">
      <c r="A176">
        <v>155</v>
      </c>
      <c r="B176" s="3">
        <v>45446</v>
      </c>
      <c r="C176" s="4">
        <v>2024</v>
      </c>
      <c r="D176" s="4" t="s">
        <v>9</v>
      </c>
      <c r="E176" s="4">
        <v>3</v>
      </c>
      <c r="F176" s="4" cm="1">
        <f t="array" ref="F176">INDEX(Data!B$2:B$368,$A176)</f>
        <v>1063</v>
      </c>
      <c r="G176" s="4" cm="1">
        <f t="array" ref="G176">INDEX(Data!C$2:C$368,$A176)</f>
        <v>856</v>
      </c>
      <c r="H176" s="4" cm="1">
        <f t="array" ref="H176">INDEX(Data!D$2:D$368,$A176)</f>
        <v>255</v>
      </c>
      <c r="I176" s="4" cm="1">
        <f t="array" ref="I176">INDEX(Data!E$2:E$368,$A176)</f>
        <v>575</v>
      </c>
      <c r="J176" s="4" cm="1">
        <f t="array" ref="J176">INDEX(Data!F$2:F$368,$A176)</f>
        <v>233</v>
      </c>
      <c r="K176" s="4" cm="1">
        <f t="array" ref="K176">INDEX(Data!G$2:G$368,$A176)</f>
        <v>222</v>
      </c>
      <c r="L176" s="4" cm="1">
        <f t="array" ref="L176">INDEX(Data!H$2:H$368,$A176)</f>
        <v>583</v>
      </c>
      <c r="M176" s="4" cm="1">
        <f t="array" ref="M176">INDEX(Data!I$2:I$368,$A176)</f>
        <v>51</v>
      </c>
      <c r="N176" s="4" cm="1">
        <f t="array" ref="N176">INDEX(Data!J$2:J$368,$A176)</f>
        <v>316</v>
      </c>
      <c r="O176" s="4" cm="1">
        <f t="array" ref="O176">INDEX(Data!K$2:K$368,$A176)</f>
        <v>230</v>
      </c>
      <c r="P176" s="4" cm="1">
        <f t="array" ref="P176">INDEX(Data!L$2:L$368,$A176)</f>
        <v>65</v>
      </c>
      <c r="Q176" s="4" cm="1">
        <f t="array" ref="Q176">INDEX(Data!M$2:M$368,$A176)</f>
        <v>85</v>
      </c>
      <c r="R176" s="4" cm="1">
        <f t="array" ref="R176">INDEX(Data!N$2:N$368,$A176)</f>
        <v>32</v>
      </c>
      <c r="S176" s="4" cm="1">
        <f t="array" ref="S176">INDEX(Data!O$2:O$368,$A176)</f>
        <v>193</v>
      </c>
      <c r="T176" s="4" cm="1">
        <f t="array" ref="T176">INDEX(Data!P$2:P$368,$A176)</f>
        <v>48</v>
      </c>
      <c r="U176" s="4" cm="1">
        <f t="array" ref="U176">INDEX(Data!Q$2:Q$368,$A176)</f>
        <v>44</v>
      </c>
      <c r="V176" s="4" cm="1">
        <f t="array" ref="V176">INDEX(Data!R$2:R$368,$A176)</f>
        <v>20</v>
      </c>
      <c r="W176" s="4" cm="1">
        <f t="array" ref="W176">INDEX(Data!S$2:S$368,$A176)</f>
        <v>30</v>
      </c>
      <c r="X176" s="4" cm="1">
        <f t="array" ref="X176">INDEX(Data!T$2:T$368,$A176)</f>
        <v>119</v>
      </c>
      <c r="Y176" s="4" cm="1">
        <f t="array" ref="Y176">INDEX(Data!U$2:U$368,$A176)</f>
        <v>25</v>
      </c>
      <c r="Z176" s="4" cm="1">
        <f t="array" ref="Z176">INDEX(Data!V$2:V$368,$A176)</f>
        <v>34</v>
      </c>
      <c r="AA176" s="4" cm="1">
        <f t="array" ref="AA176">INDEX(Data!W$2:W$368,$A176)</f>
        <v>17</v>
      </c>
      <c r="AB176" s="4" cm="1">
        <f t="array" ref="AB176">INDEX(Data!X$2:X$368,$A176)</f>
        <v>94</v>
      </c>
      <c r="AC176" s="4" cm="1">
        <f t="array" ref="AC176">INDEX(Data!Y$2:Y$368,$A176)</f>
        <v>51</v>
      </c>
      <c r="AD176" s="4" cm="1">
        <f t="array" ref="AD176">INDEX(Data!Z$2:Z$368,$A176)</f>
        <v>17</v>
      </c>
      <c r="AE176" s="4" cm="1">
        <f t="array" ref="AE176">INDEX(Data!AA$2:AA$368,$A176)</f>
        <v>8</v>
      </c>
      <c r="AF176" s="4" cm="1">
        <f t="array" ref="AF176">INDEX(Data!AB$2:AB$368,$A176)</f>
        <v>17</v>
      </c>
      <c r="AG176" s="4" cm="1">
        <f t="array" ref="AG176">INDEX(Data!AC$2:AC$368,$A176)</f>
        <v>0</v>
      </c>
      <c r="AH176" s="4" cm="1">
        <f t="array" ref="AH176">INDEX(Data!AD$2:AD$368,$A176)</f>
        <v>0</v>
      </c>
      <c r="AI176" s="4" cm="1">
        <f t="array" ref="AI176">INDEX(Data!AE$2:AE$368,$A176)</f>
        <v>42</v>
      </c>
      <c r="AJ176" s="4" cm="1">
        <f t="array" ref="AJ176">INDEX(Data!AF$2:AF$368,$A176)</f>
        <v>0</v>
      </c>
      <c r="AK176" s="4" cm="1">
        <f t="array" ref="AK176">INDEX(Data!AG$2:AG$368,$A176)</f>
        <v>0</v>
      </c>
      <c r="AL176" s="4" cm="1">
        <f t="array" ref="AL176">INDEX(Data!AH$2:AH$368,$A176)</f>
        <v>8</v>
      </c>
      <c r="AM176" s="4" cm="1">
        <f t="array" ref="AM176">INDEX(Data!AI$2:AI$368,$A176)</f>
        <v>51</v>
      </c>
      <c r="AN176" s="4" cm="1">
        <f t="array" ref="AN176">INDEX(Data!AJ$2:AJ$368,$A176)</f>
        <v>17</v>
      </c>
      <c r="AO176" s="4" cm="1">
        <f t="array" ref="AO176">INDEX(Data!AK$2:AK$368,$A176)</f>
        <v>25</v>
      </c>
      <c r="AP176" s="4" cm="1">
        <f t="array" ref="AP176">INDEX(Data!AL$2:AL$368,$A176)</f>
        <v>17</v>
      </c>
      <c r="AQ176" s="4" cm="1">
        <f t="array" ref="AQ176">INDEX(Data!AM$2:AM$368,$A176)</f>
        <v>8</v>
      </c>
      <c r="AR176" s="4" cm="1">
        <f t="array" ref="AR176">INDEX(Data!AN$2:AN$368,$A176)</f>
        <v>0</v>
      </c>
      <c r="AS176" s="4" cm="1">
        <f t="array" ref="AS176">INDEX(Data!AO$2:AO$368,$A176)</f>
        <v>34</v>
      </c>
      <c r="AT176" s="4" cm="1">
        <f t="array" ref="AT176">INDEX(Data!AP$2:AP$368,$A176)</f>
        <v>59</v>
      </c>
      <c r="AU176" s="4" cm="1">
        <f t="array" ref="AU176">INDEX(Data!AQ$2:AQ$368,$A176)</f>
        <v>17</v>
      </c>
      <c r="AV176" s="4" cm="1">
        <f t="array" ref="AV176">INDEX(Data!AR$2:AR$368,$A176)</f>
        <v>77</v>
      </c>
      <c r="AW176" s="4" cm="1">
        <f t="array" ref="AW176">INDEX(Data!AS$2:AS$368,$A176)</f>
        <v>42</v>
      </c>
      <c r="AX176" s="4" cm="1">
        <f t="array" ref="AX176">INDEX(Data!AT$2:AT$368,$A176)</f>
        <v>0</v>
      </c>
      <c r="AY176" s="4" cm="1">
        <f t="array" ref="AY176">INDEX(Data!AU$2:AU$368,$A176)</f>
        <v>34</v>
      </c>
      <c r="AZ176" s="4" cm="1">
        <f t="array" ref="AZ176">INDEX(Data!AV$2:AV$368,$A176)</f>
        <v>17</v>
      </c>
      <c r="BA176" s="4" cm="1">
        <f t="array" ref="BA176">INDEX(Data!AW$2:AW$368,$A176)</f>
        <v>0</v>
      </c>
      <c r="BB176" s="4" cm="1">
        <f t="array" ref="BB176">INDEX(Data!AX$2:AX$368,$A176)</f>
        <v>26</v>
      </c>
    </row>
    <row r="177" spans="1:54" x14ac:dyDescent="0.25">
      <c r="A177">
        <v>156</v>
      </c>
      <c r="B177" s="3">
        <v>45447</v>
      </c>
      <c r="C177" s="4">
        <v>2024</v>
      </c>
      <c r="D177" s="4" t="s">
        <v>9</v>
      </c>
      <c r="E177" s="4">
        <v>4</v>
      </c>
      <c r="F177" s="4" cm="1">
        <f t="array" ref="F177">INDEX(Data!B$2:B$368,$A177)</f>
        <v>1045</v>
      </c>
      <c r="G177" s="4" cm="1">
        <f t="array" ref="G177">INDEX(Data!C$2:C$368,$A177)</f>
        <v>859</v>
      </c>
      <c r="H177" s="4" cm="1">
        <f t="array" ref="H177">INDEX(Data!D$2:D$368,$A177)</f>
        <v>292</v>
      </c>
      <c r="I177" s="4" cm="1">
        <f t="array" ref="I177">INDEX(Data!E$2:E$368,$A177)</f>
        <v>555</v>
      </c>
      <c r="J177" s="4" cm="1">
        <f t="array" ref="J177">INDEX(Data!F$2:F$368,$A177)</f>
        <v>198</v>
      </c>
      <c r="K177" s="4" cm="1">
        <f t="array" ref="K177">INDEX(Data!G$2:G$368,$A177)</f>
        <v>300</v>
      </c>
      <c r="L177" s="4" cm="1">
        <f t="array" ref="L177">INDEX(Data!H$2:H$368,$A177)</f>
        <v>448</v>
      </c>
      <c r="M177" s="4" cm="1">
        <f t="array" ref="M177">INDEX(Data!I$2:I$368,$A177)</f>
        <v>111</v>
      </c>
      <c r="N177" s="4" cm="1">
        <f t="array" ref="N177">INDEX(Data!J$2:J$368,$A177)</f>
        <v>233</v>
      </c>
      <c r="O177" s="4" cm="1">
        <f t="array" ref="O177">INDEX(Data!K$2:K$368,$A177)</f>
        <v>207</v>
      </c>
      <c r="P177" s="4" cm="1">
        <f t="array" ref="P177">INDEX(Data!L$2:L$368,$A177)</f>
        <v>84</v>
      </c>
      <c r="Q177" s="4" cm="1">
        <f t="array" ref="Q177">INDEX(Data!M$2:M$368,$A177)</f>
        <v>84</v>
      </c>
      <c r="R177" s="4" cm="1">
        <f t="array" ref="R177">INDEX(Data!N$2:N$368,$A177)</f>
        <v>38</v>
      </c>
      <c r="S177" s="4" cm="1">
        <f t="array" ref="S177">INDEX(Data!O$2:O$368,$A177)</f>
        <v>162</v>
      </c>
      <c r="T177" s="4" cm="1">
        <f t="array" ref="T177">INDEX(Data!P$2:P$368,$A177)</f>
        <v>55</v>
      </c>
      <c r="U177" s="4" cm="1">
        <f t="array" ref="U177">INDEX(Data!Q$2:Q$368,$A177)</f>
        <v>51</v>
      </c>
      <c r="V177" s="4" cm="1">
        <f t="array" ref="V177">INDEX(Data!R$2:R$368,$A177)</f>
        <v>31</v>
      </c>
      <c r="W177" s="4" cm="1">
        <f t="array" ref="W177">INDEX(Data!S$2:S$368,$A177)</f>
        <v>100</v>
      </c>
      <c r="X177" s="4" cm="1">
        <f t="array" ref="X177">INDEX(Data!T$2:T$368,$A177)</f>
        <v>51</v>
      </c>
      <c r="Y177" s="4" cm="1">
        <f t="array" ref="Y177">INDEX(Data!U$2:U$368,$A177)</f>
        <v>8</v>
      </c>
      <c r="Z177" s="4" cm="1">
        <f t="array" ref="Z177">INDEX(Data!V$2:V$368,$A177)</f>
        <v>34</v>
      </c>
      <c r="AA177" s="4" cm="1">
        <f t="array" ref="AA177">INDEX(Data!W$2:W$368,$A177)</f>
        <v>25</v>
      </c>
      <c r="AB177" s="4" cm="1">
        <f t="array" ref="AB177">INDEX(Data!X$2:X$368,$A177)</f>
        <v>68</v>
      </c>
      <c r="AC177" s="4" cm="1">
        <f t="array" ref="AC177">INDEX(Data!Y$2:Y$368,$A177)</f>
        <v>60</v>
      </c>
      <c r="AD177" s="4" cm="1">
        <f t="array" ref="AD177">INDEX(Data!Z$2:Z$368,$A177)</f>
        <v>25</v>
      </c>
      <c r="AE177" s="4" cm="1">
        <f t="array" ref="AE177">INDEX(Data!AA$2:AA$368,$A177)</f>
        <v>8</v>
      </c>
      <c r="AF177" s="4" cm="1">
        <f t="array" ref="AF177">INDEX(Data!AB$2:AB$368,$A177)</f>
        <v>34</v>
      </c>
      <c r="AG177" s="4" cm="1">
        <f t="array" ref="AG177">INDEX(Data!AC$2:AC$368,$A177)</f>
        <v>17</v>
      </c>
      <c r="AH177" s="4" cm="1">
        <f t="array" ref="AH177">INDEX(Data!AD$2:AD$368,$A177)</f>
        <v>0</v>
      </c>
      <c r="AI177" s="4" cm="1">
        <f t="array" ref="AI177">INDEX(Data!AE$2:AE$368,$A177)</f>
        <v>8</v>
      </c>
      <c r="AJ177" s="4" cm="1">
        <f t="array" ref="AJ177">INDEX(Data!AF$2:AF$368,$A177)</f>
        <v>0</v>
      </c>
      <c r="AK177" s="4" cm="1">
        <f t="array" ref="AK177">INDEX(Data!AG$2:AG$368,$A177)</f>
        <v>17</v>
      </c>
      <c r="AL177" s="4" cm="1">
        <f t="array" ref="AL177">INDEX(Data!AH$2:AH$368,$A177)</f>
        <v>17</v>
      </c>
      <c r="AM177" s="4" cm="1">
        <f t="array" ref="AM177">INDEX(Data!AI$2:AI$368,$A177)</f>
        <v>34</v>
      </c>
      <c r="AN177" s="4" cm="1">
        <f t="array" ref="AN177">INDEX(Data!AJ$2:AJ$368,$A177)</f>
        <v>8</v>
      </c>
      <c r="AO177" s="4" cm="1">
        <f t="array" ref="AO177">INDEX(Data!AK$2:AK$368,$A177)</f>
        <v>17</v>
      </c>
      <c r="AP177" s="4" cm="1">
        <f t="array" ref="AP177">INDEX(Data!AL$2:AL$368,$A177)</f>
        <v>25</v>
      </c>
      <c r="AQ177" s="4" cm="1">
        <f t="array" ref="AQ177">INDEX(Data!AM$2:AM$368,$A177)</f>
        <v>0</v>
      </c>
      <c r="AR177" s="4" cm="1">
        <f t="array" ref="AR177">INDEX(Data!AN$2:AN$368,$A177)</f>
        <v>8</v>
      </c>
      <c r="AS177" s="4" cm="1">
        <f t="array" ref="AS177">INDEX(Data!AO$2:AO$368,$A177)</f>
        <v>8</v>
      </c>
      <c r="AT177" s="4" cm="1">
        <f t="array" ref="AT177">INDEX(Data!AP$2:AP$368,$A177)</f>
        <v>94</v>
      </c>
      <c r="AU177" s="4" cm="1">
        <f t="array" ref="AU177">INDEX(Data!AQ$2:AQ$368,$A177)</f>
        <v>8</v>
      </c>
      <c r="AV177" s="4" cm="1">
        <f t="array" ref="AV177">INDEX(Data!AR$2:AR$368,$A177)</f>
        <v>42</v>
      </c>
      <c r="AW177" s="4" cm="1">
        <f t="array" ref="AW177">INDEX(Data!AS$2:AS$368,$A177)</f>
        <v>34</v>
      </c>
      <c r="AX177" s="4" cm="1">
        <f t="array" ref="AX177">INDEX(Data!AT$2:AT$368,$A177)</f>
        <v>8</v>
      </c>
      <c r="AY177" s="4" cm="1">
        <f t="array" ref="AY177">INDEX(Data!AU$2:AU$368,$A177)</f>
        <v>42</v>
      </c>
      <c r="AZ177" s="4" cm="1">
        <f t="array" ref="AZ177">INDEX(Data!AV$2:AV$368,$A177)</f>
        <v>0</v>
      </c>
      <c r="BA177" s="4" cm="1">
        <f t="array" ref="BA177">INDEX(Data!AW$2:AW$368,$A177)</f>
        <v>34</v>
      </c>
      <c r="BB177" s="4" cm="1">
        <f t="array" ref="BB177">INDEX(Data!AX$2:AX$368,$A177)</f>
        <v>125</v>
      </c>
    </row>
    <row r="178" spans="1:54" x14ac:dyDescent="0.25">
      <c r="A178">
        <v>157</v>
      </c>
      <c r="B178" s="3">
        <v>45448</v>
      </c>
      <c r="C178" s="4">
        <v>2024</v>
      </c>
      <c r="D178" s="4" t="s">
        <v>9</v>
      </c>
      <c r="E178" s="4">
        <v>5</v>
      </c>
      <c r="F178" s="4" cm="1">
        <f t="array" ref="F178">INDEX(Data!B$2:B$368,$A178)</f>
        <v>1035</v>
      </c>
      <c r="G178" s="4" cm="1">
        <f t="array" ref="G178">INDEX(Data!C$2:C$368,$A178)</f>
        <v>860</v>
      </c>
      <c r="H178" s="4" cm="1">
        <f t="array" ref="H178">INDEX(Data!D$2:D$368,$A178)</f>
        <v>227</v>
      </c>
      <c r="I178" s="4" cm="1">
        <f t="array" ref="I178">INDEX(Data!E$2:E$368,$A178)</f>
        <v>674</v>
      </c>
      <c r="J178" s="4" cm="1">
        <f t="array" ref="J178">INDEX(Data!F$2:F$368,$A178)</f>
        <v>134</v>
      </c>
      <c r="K178" s="4" cm="1">
        <f t="array" ref="K178">INDEX(Data!G$2:G$368,$A178)</f>
        <v>378</v>
      </c>
      <c r="L178" s="4" cm="1">
        <f t="array" ref="L178">INDEX(Data!H$2:H$368,$A178)</f>
        <v>336</v>
      </c>
      <c r="M178" s="4" cm="1">
        <f t="array" ref="M178">INDEX(Data!I$2:I$368,$A178)</f>
        <v>146</v>
      </c>
      <c r="N178" s="4" cm="1">
        <f t="array" ref="N178">INDEX(Data!J$2:J$368,$A178)</f>
        <v>237</v>
      </c>
      <c r="O178" s="4" cm="1">
        <f t="array" ref="O178">INDEX(Data!K$2:K$368,$A178)</f>
        <v>109</v>
      </c>
      <c r="P178" s="4" cm="1">
        <f t="array" ref="P178">INDEX(Data!L$2:L$368,$A178)</f>
        <v>51</v>
      </c>
      <c r="Q178" s="4" cm="1">
        <f t="array" ref="Q178">INDEX(Data!M$2:M$368,$A178)</f>
        <v>83</v>
      </c>
      <c r="R178" s="4" cm="1">
        <f t="array" ref="R178">INDEX(Data!N$2:N$368,$A178)</f>
        <v>32</v>
      </c>
      <c r="S178" s="4" cm="1">
        <f t="array" ref="S178">INDEX(Data!O$2:O$368,$A178)</f>
        <v>180</v>
      </c>
      <c r="T178" s="4" cm="1">
        <f t="array" ref="T178">INDEX(Data!P$2:P$368,$A178)</f>
        <v>55</v>
      </c>
      <c r="U178" s="4" cm="1">
        <f t="array" ref="U178">INDEX(Data!Q$2:Q$368,$A178)</f>
        <v>47</v>
      </c>
      <c r="V178" s="4" cm="1">
        <f t="array" ref="V178">INDEX(Data!R$2:R$368,$A178)</f>
        <v>43</v>
      </c>
      <c r="W178" s="4" cm="1">
        <f t="array" ref="W178">INDEX(Data!S$2:S$368,$A178)</f>
        <v>198</v>
      </c>
      <c r="X178" s="4" cm="1">
        <f t="array" ref="X178">INDEX(Data!T$2:T$368,$A178)</f>
        <v>86</v>
      </c>
      <c r="Y178" s="4" cm="1">
        <f t="array" ref="Y178">INDEX(Data!U$2:U$368,$A178)</f>
        <v>8</v>
      </c>
      <c r="Z178" s="4" cm="1">
        <f t="array" ref="Z178">INDEX(Data!V$2:V$368,$A178)</f>
        <v>60</v>
      </c>
      <c r="AA178" s="4" cm="1">
        <f t="array" ref="AA178">INDEX(Data!W$2:W$368,$A178)</f>
        <v>8</v>
      </c>
      <c r="AB178" s="4" cm="1">
        <f t="array" ref="AB178">INDEX(Data!X$2:X$368,$A178)</f>
        <v>137</v>
      </c>
      <c r="AC178" s="4" cm="1">
        <f t="array" ref="AC178">INDEX(Data!Y$2:Y$368,$A178)</f>
        <v>60</v>
      </c>
      <c r="AD178" s="4" cm="1">
        <f t="array" ref="AD178">INDEX(Data!Z$2:Z$368,$A178)</f>
        <v>0</v>
      </c>
      <c r="AE178" s="4" cm="1">
        <f t="array" ref="AE178">INDEX(Data!AA$2:AA$368,$A178)</f>
        <v>8</v>
      </c>
      <c r="AF178" s="4" cm="1">
        <f t="array" ref="AF178">INDEX(Data!AB$2:AB$368,$A178)</f>
        <v>17</v>
      </c>
      <c r="AG178" s="4" cm="1">
        <f t="array" ref="AG178">INDEX(Data!AC$2:AC$368,$A178)</f>
        <v>17</v>
      </c>
      <c r="AH178" s="4" cm="1">
        <f t="array" ref="AH178">INDEX(Data!AD$2:AD$368,$A178)</f>
        <v>0</v>
      </c>
      <c r="AI178" s="4" cm="1">
        <f t="array" ref="AI178">INDEX(Data!AE$2:AE$368,$A178)</f>
        <v>34</v>
      </c>
      <c r="AJ178" s="4" cm="1">
        <f t="array" ref="AJ178">INDEX(Data!AF$2:AF$368,$A178)</f>
        <v>25</v>
      </c>
      <c r="AK178" s="4" cm="1">
        <f t="array" ref="AK178">INDEX(Data!AG$2:AG$368,$A178)</f>
        <v>17</v>
      </c>
      <c r="AL178" s="4" cm="1">
        <f t="array" ref="AL178">INDEX(Data!AH$2:AH$368,$A178)</f>
        <v>0</v>
      </c>
      <c r="AM178" s="4" cm="1">
        <f t="array" ref="AM178">INDEX(Data!AI$2:AI$368,$A178)</f>
        <v>43</v>
      </c>
      <c r="AN178" s="4" cm="1">
        <f t="array" ref="AN178">INDEX(Data!AJ$2:AJ$368,$A178)</f>
        <v>17</v>
      </c>
      <c r="AO178" s="4" cm="1">
        <f t="array" ref="AO178">INDEX(Data!AK$2:AK$368,$A178)</f>
        <v>43</v>
      </c>
      <c r="AP178" s="4" cm="1">
        <f t="array" ref="AP178">INDEX(Data!AL$2:AL$368,$A178)</f>
        <v>25</v>
      </c>
      <c r="AQ178" s="4" cm="1">
        <f t="array" ref="AQ178">INDEX(Data!AM$2:AM$368,$A178)</f>
        <v>8</v>
      </c>
      <c r="AR178" s="4" cm="1">
        <f t="array" ref="AR178">INDEX(Data!AN$2:AN$368,$A178)</f>
        <v>8</v>
      </c>
      <c r="AS178" s="4" cm="1">
        <f t="array" ref="AS178">INDEX(Data!AO$2:AO$368,$A178)</f>
        <v>8</v>
      </c>
      <c r="AT178" s="4" cm="1">
        <f t="array" ref="AT178">INDEX(Data!AP$2:AP$368,$A178)</f>
        <v>77</v>
      </c>
      <c r="AU178" s="4" cm="1">
        <f t="array" ref="AU178">INDEX(Data!AQ$2:AQ$368,$A178)</f>
        <v>17</v>
      </c>
      <c r="AV178" s="4" cm="1">
        <f t="array" ref="AV178">INDEX(Data!AR$2:AR$368,$A178)</f>
        <v>25</v>
      </c>
      <c r="AW178" s="4" cm="1">
        <f t="array" ref="AW178">INDEX(Data!AS$2:AS$368,$A178)</f>
        <v>25</v>
      </c>
      <c r="AX178" s="4" cm="1">
        <f t="array" ref="AX178">INDEX(Data!AT$2:AT$368,$A178)</f>
        <v>8</v>
      </c>
      <c r="AY178" s="4" cm="1">
        <f t="array" ref="AY178">INDEX(Data!AU$2:AU$368,$A178)</f>
        <v>17</v>
      </c>
      <c r="AZ178" s="4" cm="1">
        <f t="array" ref="AZ178">INDEX(Data!AV$2:AV$368,$A178)</f>
        <v>34</v>
      </c>
      <c r="BA178" s="4" cm="1">
        <f t="array" ref="BA178">INDEX(Data!AW$2:AW$368,$A178)</f>
        <v>25</v>
      </c>
      <c r="BB178" s="4" cm="1">
        <f t="array" ref="BB178">INDEX(Data!AX$2:AX$368,$A178)</f>
        <v>3</v>
      </c>
    </row>
    <row r="179" spans="1:54" x14ac:dyDescent="0.25">
      <c r="A179">
        <v>158</v>
      </c>
      <c r="B179" s="3">
        <v>45449</v>
      </c>
      <c r="C179" s="4">
        <v>2024</v>
      </c>
      <c r="D179" s="4" t="s">
        <v>9</v>
      </c>
      <c r="E179" s="4">
        <v>6</v>
      </c>
      <c r="F179" s="4" cm="1">
        <f t="array" ref="F179">INDEX(Data!B$2:B$368,$A179)</f>
        <v>1031</v>
      </c>
      <c r="G179" s="4" cm="1">
        <f t="array" ref="G179">INDEX(Data!C$2:C$368,$A179)</f>
        <v>858</v>
      </c>
      <c r="H179" s="4" cm="1">
        <f t="array" ref="H179">INDEX(Data!D$2:D$368,$A179)</f>
        <v>257</v>
      </c>
      <c r="I179" s="4" cm="1">
        <f t="array" ref="I179">INDEX(Data!E$2:E$368,$A179)</f>
        <v>661</v>
      </c>
      <c r="J179" s="4" cm="1">
        <f t="array" ref="J179">INDEX(Data!F$2:F$368,$A179)</f>
        <v>113</v>
      </c>
      <c r="K179" s="4" cm="1">
        <f t="array" ref="K179">INDEX(Data!G$2:G$368,$A179)</f>
        <v>420</v>
      </c>
      <c r="L179" s="4" cm="1">
        <f t="array" ref="L179">INDEX(Data!H$2:H$368,$A179)</f>
        <v>224</v>
      </c>
      <c r="M179" s="4" cm="1">
        <f t="array" ref="M179">INDEX(Data!I$2:I$368,$A179)</f>
        <v>214</v>
      </c>
      <c r="N179" s="4" cm="1">
        <f t="array" ref="N179">INDEX(Data!J$2:J$368,$A179)</f>
        <v>274</v>
      </c>
      <c r="O179" s="4" cm="1">
        <f t="array" ref="O179">INDEX(Data!K$2:K$368,$A179)</f>
        <v>44</v>
      </c>
      <c r="P179" s="4" cm="1">
        <f t="array" ref="P179">INDEX(Data!L$2:L$368,$A179)</f>
        <v>44</v>
      </c>
      <c r="Q179" s="4" cm="1">
        <f t="array" ref="Q179">INDEX(Data!M$2:M$368,$A179)</f>
        <v>89</v>
      </c>
      <c r="R179" s="4" cm="1">
        <f t="array" ref="R179">INDEX(Data!N$2:N$368,$A179)</f>
        <v>25</v>
      </c>
      <c r="S179" s="4" cm="1">
        <f t="array" ref="S179">INDEX(Data!O$2:O$368,$A179)</f>
        <v>144</v>
      </c>
      <c r="T179" s="4" cm="1">
        <f t="array" ref="T179">INDEX(Data!P$2:P$368,$A179)</f>
        <v>19</v>
      </c>
      <c r="U179" s="4" cm="1">
        <f t="array" ref="U179">INDEX(Data!Q$2:Q$368,$A179)</f>
        <v>27</v>
      </c>
      <c r="V179" s="4" cm="1">
        <f t="array" ref="V179">INDEX(Data!R$2:R$368,$A179)</f>
        <v>35</v>
      </c>
      <c r="W179" s="4" cm="1">
        <f t="array" ref="W179">INDEX(Data!S$2:S$368,$A179)</f>
        <v>330</v>
      </c>
      <c r="X179" s="4" cm="1">
        <f t="array" ref="X179">INDEX(Data!T$2:T$368,$A179)</f>
        <v>51</v>
      </c>
      <c r="Y179" s="4" cm="1">
        <f t="array" ref="Y179">INDEX(Data!U$2:U$368,$A179)</f>
        <v>25</v>
      </c>
      <c r="Z179" s="4" cm="1">
        <f t="array" ref="Z179">INDEX(Data!V$2:V$368,$A179)</f>
        <v>60</v>
      </c>
      <c r="AA179" s="4" cm="1">
        <f t="array" ref="AA179">INDEX(Data!W$2:W$368,$A179)</f>
        <v>25</v>
      </c>
      <c r="AB179" s="4" cm="1">
        <f t="array" ref="AB179">INDEX(Data!X$2:X$368,$A179)</f>
        <v>60</v>
      </c>
      <c r="AC179" s="4" cm="1">
        <f t="array" ref="AC179">INDEX(Data!Y$2:Y$368,$A179)</f>
        <v>42</v>
      </c>
      <c r="AD179" s="4" cm="1">
        <f t="array" ref="AD179">INDEX(Data!Z$2:Z$368,$A179)</f>
        <v>0</v>
      </c>
      <c r="AE179" s="4" cm="1">
        <f t="array" ref="AE179">INDEX(Data!AA$2:AA$368,$A179)</f>
        <v>8</v>
      </c>
      <c r="AF179" s="4" cm="1">
        <f t="array" ref="AF179">INDEX(Data!AB$2:AB$368,$A179)</f>
        <v>34</v>
      </c>
      <c r="AG179" s="4" cm="1">
        <f t="array" ref="AG179">INDEX(Data!AC$2:AC$368,$A179)</f>
        <v>0</v>
      </c>
      <c r="AH179" s="4" cm="1">
        <f t="array" ref="AH179">INDEX(Data!AD$2:AD$368,$A179)</f>
        <v>8</v>
      </c>
      <c r="AI179" s="4" cm="1">
        <f t="array" ref="AI179">INDEX(Data!AE$2:AE$368,$A179)</f>
        <v>25</v>
      </c>
      <c r="AJ179" s="4" cm="1">
        <f t="array" ref="AJ179">INDEX(Data!AF$2:AF$368,$A179)</f>
        <v>0</v>
      </c>
      <c r="AK179" s="4" cm="1">
        <f t="array" ref="AK179">INDEX(Data!AG$2:AG$368,$A179)</f>
        <v>8</v>
      </c>
      <c r="AL179" s="4" cm="1">
        <f t="array" ref="AL179">INDEX(Data!AH$2:AH$368,$A179)</f>
        <v>0</v>
      </c>
      <c r="AM179" s="4" cm="1">
        <f t="array" ref="AM179">INDEX(Data!AI$2:AI$368,$A179)</f>
        <v>85</v>
      </c>
      <c r="AN179" s="4" cm="1">
        <f t="array" ref="AN179">INDEX(Data!AJ$2:AJ$368,$A179)</f>
        <v>17</v>
      </c>
      <c r="AO179" s="4" cm="1">
        <f t="array" ref="AO179">INDEX(Data!AK$2:AK$368,$A179)</f>
        <v>34</v>
      </c>
      <c r="AP179" s="4" cm="1">
        <f t="array" ref="AP179">INDEX(Data!AL$2:AL$368,$A179)</f>
        <v>0</v>
      </c>
      <c r="AQ179" s="4" cm="1">
        <f t="array" ref="AQ179">INDEX(Data!AM$2:AM$368,$A179)</f>
        <v>8</v>
      </c>
      <c r="AR179" s="4" cm="1">
        <f t="array" ref="AR179">INDEX(Data!AN$2:AN$368,$A179)</f>
        <v>8</v>
      </c>
      <c r="AS179" s="4" cm="1">
        <f t="array" ref="AS179">INDEX(Data!AO$2:AO$368,$A179)</f>
        <v>8</v>
      </c>
      <c r="AT179" s="4" cm="1">
        <f t="array" ref="AT179">INDEX(Data!AP$2:AP$368,$A179)</f>
        <v>94</v>
      </c>
      <c r="AU179" s="4" cm="1">
        <f t="array" ref="AU179">INDEX(Data!AQ$2:AQ$368,$A179)</f>
        <v>8</v>
      </c>
      <c r="AV179" s="4" cm="1">
        <f t="array" ref="AV179">INDEX(Data!AR$2:AR$368,$A179)</f>
        <v>42</v>
      </c>
      <c r="AW179" s="4" cm="1">
        <f t="array" ref="AW179">INDEX(Data!AS$2:AS$368,$A179)</f>
        <v>8</v>
      </c>
      <c r="AX179" s="4" cm="1">
        <f t="array" ref="AX179">INDEX(Data!AT$2:AT$368,$A179)</f>
        <v>0</v>
      </c>
      <c r="AY179" s="4" cm="1">
        <f t="array" ref="AY179">INDEX(Data!AU$2:AU$368,$A179)</f>
        <v>17</v>
      </c>
      <c r="AZ179" s="4" cm="1">
        <f t="array" ref="AZ179">INDEX(Data!AV$2:AV$368,$A179)</f>
        <v>8</v>
      </c>
      <c r="BA179" s="4" cm="1">
        <f t="array" ref="BA179">INDEX(Data!AW$2:AW$368,$A179)</f>
        <v>8</v>
      </c>
      <c r="BB179" s="4" cm="1">
        <f t="array" ref="BB179">INDEX(Data!AX$2:AX$368,$A179)</f>
        <v>167</v>
      </c>
    </row>
    <row r="180" spans="1:54" x14ac:dyDescent="0.25">
      <c r="A180">
        <v>159</v>
      </c>
      <c r="B180" s="3">
        <v>45450</v>
      </c>
      <c r="C180" s="4">
        <v>2024</v>
      </c>
      <c r="D180" s="4" t="s">
        <v>9</v>
      </c>
      <c r="E180" s="4">
        <v>7</v>
      </c>
      <c r="F180" s="4" cm="1">
        <f t="array" ref="F180">INDEX(Data!B$2:B$368,$A180)</f>
        <v>1037</v>
      </c>
      <c r="G180" s="4" cm="1">
        <f t="array" ref="G180">INDEX(Data!C$2:C$368,$A180)</f>
        <v>843</v>
      </c>
      <c r="H180" s="4" cm="1">
        <f t="array" ref="H180">INDEX(Data!D$2:D$368,$A180)</f>
        <v>466</v>
      </c>
      <c r="I180" s="4" cm="1">
        <f t="array" ref="I180">INDEX(Data!E$2:E$368,$A180)</f>
        <v>343</v>
      </c>
      <c r="J180" s="4" cm="1">
        <f t="array" ref="J180">INDEX(Data!F$2:F$368,$A180)</f>
        <v>228</v>
      </c>
      <c r="K180" s="4" cm="1">
        <f t="array" ref="K180">INDEX(Data!G$2:G$368,$A180)</f>
        <v>337</v>
      </c>
      <c r="L180" s="4" cm="1">
        <f t="array" ref="L180">INDEX(Data!H$2:H$368,$A180)</f>
        <v>372</v>
      </c>
      <c r="M180" s="4" cm="1">
        <f t="array" ref="M180">INDEX(Data!I$2:I$368,$A180)</f>
        <v>134</v>
      </c>
      <c r="N180" s="4" cm="1">
        <f t="array" ref="N180">INDEX(Data!J$2:J$368,$A180)</f>
        <v>282</v>
      </c>
      <c r="O180" s="4" cm="1">
        <f t="array" ref="O180">INDEX(Data!K$2:K$368,$A180)</f>
        <v>180</v>
      </c>
      <c r="P180" s="4" cm="1">
        <f t="array" ref="P180">INDEX(Data!L$2:L$368,$A180)</f>
        <v>90</v>
      </c>
      <c r="Q180" s="4" cm="1">
        <f t="array" ref="Q180">INDEX(Data!M$2:M$368,$A180)</f>
        <v>32</v>
      </c>
      <c r="R180" s="4" cm="1">
        <f t="array" ref="R180">INDEX(Data!N$2:N$368,$A180)</f>
        <v>51</v>
      </c>
      <c r="S180" s="4" cm="1">
        <f t="array" ref="S180">INDEX(Data!O$2:O$368,$A180)</f>
        <v>212</v>
      </c>
      <c r="T180" s="4" cm="1">
        <f t="array" ref="T180">INDEX(Data!P$2:P$368,$A180)</f>
        <v>19</v>
      </c>
      <c r="U180" s="4" cm="1">
        <f t="array" ref="U180">INDEX(Data!Q$2:Q$368,$A180)</f>
        <v>35</v>
      </c>
      <c r="V180" s="4" cm="1">
        <f t="array" ref="V180">INDEX(Data!R$2:R$368,$A180)</f>
        <v>35</v>
      </c>
      <c r="W180" s="4" cm="1">
        <f t="array" ref="W180">INDEX(Data!S$2:S$368,$A180)</f>
        <v>101</v>
      </c>
      <c r="X180" s="4" cm="1">
        <f t="array" ref="X180">INDEX(Data!T$2:T$368,$A180)</f>
        <v>75</v>
      </c>
      <c r="Y180" s="4" cm="1">
        <f t="array" ref="Y180">INDEX(Data!U$2:U$368,$A180)</f>
        <v>16</v>
      </c>
      <c r="Z180" s="4" cm="1">
        <f t="array" ref="Z180">INDEX(Data!V$2:V$368,$A180)</f>
        <v>25</v>
      </c>
      <c r="AA180" s="4" cm="1">
        <f t="array" ref="AA180">INDEX(Data!W$2:W$368,$A180)</f>
        <v>8</v>
      </c>
      <c r="AB180" s="4" cm="1">
        <f t="array" ref="AB180">INDEX(Data!X$2:X$368,$A180)</f>
        <v>75</v>
      </c>
      <c r="AC180" s="4" cm="1">
        <f t="array" ref="AC180">INDEX(Data!Y$2:Y$368,$A180)</f>
        <v>67</v>
      </c>
      <c r="AD180" s="4" cm="1">
        <f t="array" ref="AD180">INDEX(Data!Z$2:Z$368,$A180)</f>
        <v>0</v>
      </c>
      <c r="AE180" s="4" cm="1">
        <f t="array" ref="AE180">INDEX(Data!AA$2:AA$368,$A180)</f>
        <v>0</v>
      </c>
      <c r="AF180" s="4" cm="1">
        <f t="array" ref="AF180">INDEX(Data!AB$2:AB$368,$A180)</f>
        <v>50</v>
      </c>
      <c r="AG180" s="4" cm="1">
        <f t="array" ref="AG180">INDEX(Data!AC$2:AC$368,$A180)</f>
        <v>0</v>
      </c>
      <c r="AH180" s="4" cm="1">
        <f t="array" ref="AH180">INDEX(Data!AD$2:AD$368,$A180)</f>
        <v>0</v>
      </c>
      <c r="AI180" s="4" cm="1">
        <f t="array" ref="AI180">INDEX(Data!AE$2:AE$368,$A180)</f>
        <v>42</v>
      </c>
      <c r="AJ180" s="4" cm="1">
        <f t="array" ref="AJ180">INDEX(Data!AF$2:AF$368,$A180)</f>
        <v>16</v>
      </c>
      <c r="AK180" s="4" cm="1">
        <f t="array" ref="AK180">INDEX(Data!AG$2:AG$368,$A180)</f>
        <v>0</v>
      </c>
      <c r="AL180" s="4" cm="1">
        <f t="array" ref="AL180">INDEX(Data!AH$2:AH$368,$A180)</f>
        <v>16</v>
      </c>
      <c r="AM180" s="4" cm="1">
        <f t="array" ref="AM180">INDEX(Data!AI$2:AI$368,$A180)</f>
        <v>33</v>
      </c>
      <c r="AN180" s="4" cm="1">
        <f t="array" ref="AN180">INDEX(Data!AJ$2:AJ$368,$A180)</f>
        <v>33</v>
      </c>
      <c r="AO180" s="4" cm="1">
        <f t="array" ref="AO180">INDEX(Data!AK$2:AK$368,$A180)</f>
        <v>8</v>
      </c>
      <c r="AP180" s="4" cm="1">
        <f t="array" ref="AP180">INDEX(Data!AL$2:AL$368,$A180)</f>
        <v>25</v>
      </c>
      <c r="AQ180" s="4" cm="1">
        <f t="array" ref="AQ180">INDEX(Data!AM$2:AM$368,$A180)</f>
        <v>0</v>
      </c>
      <c r="AR180" s="4" cm="1">
        <f t="array" ref="AR180">INDEX(Data!AN$2:AN$368,$A180)</f>
        <v>0</v>
      </c>
      <c r="AS180" s="4" cm="1">
        <f t="array" ref="AS180">INDEX(Data!AO$2:AO$368,$A180)</f>
        <v>16</v>
      </c>
      <c r="AT180" s="4" cm="1">
        <f t="array" ref="AT180">INDEX(Data!AP$2:AP$368,$A180)</f>
        <v>67</v>
      </c>
      <c r="AU180" s="4" cm="1">
        <f t="array" ref="AU180">INDEX(Data!AQ$2:AQ$368,$A180)</f>
        <v>8</v>
      </c>
      <c r="AV180" s="4" cm="1">
        <f t="array" ref="AV180">INDEX(Data!AR$2:AR$368,$A180)</f>
        <v>59</v>
      </c>
      <c r="AW180" s="4" cm="1">
        <f t="array" ref="AW180">INDEX(Data!AS$2:AS$368,$A180)</f>
        <v>33</v>
      </c>
      <c r="AX180" s="4" cm="1">
        <f t="array" ref="AX180">INDEX(Data!AT$2:AT$368,$A180)</f>
        <v>8</v>
      </c>
      <c r="AY180" s="4" cm="1">
        <f t="array" ref="AY180">INDEX(Data!AU$2:AU$368,$A180)</f>
        <v>8</v>
      </c>
      <c r="AZ180" s="4" cm="1">
        <f t="array" ref="AZ180">INDEX(Data!AV$2:AV$368,$A180)</f>
        <v>16</v>
      </c>
      <c r="BA180" s="4" cm="1">
        <f t="array" ref="BA180">INDEX(Data!AW$2:AW$368,$A180)</f>
        <v>16</v>
      </c>
      <c r="BB180" s="4" cm="1">
        <f t="array" ref="BB180">INDEX(Data!AX$2:AX$368,$A180)</f>
        <v>123</v>
      </c>
    </row>
    <row r="181" spans="1:54" x14ac:dyDescent="0.25">
      <c r="A181">
        <v>160</v>
      </c>
      <c r="B181" s="3">
        <v>45451</v>
      </c>
      <c r="C181" s="4">
        <v>2024</v>
      </c>
      <c r="D181" s="4" t="s">
        <v>9</v>
      </c>
      <c r="E181" s="4">
        <v>8</v>
      </c>
      <c r="F181" s="4" cm="1">
        <f t="array" ref="F181">INDEX(Data!B$2:B$368,$A181)</f>
        <v>1056</v>
      </c>
      <c r="G181" s="4" cm="1">
        <f t="array" ref="G181">INDEX(Data!C$2:C$368,$A181)</f>
        <v>826</v>
      </c>
      <c r="H181" s="4" cm="1">
        <f t="array" ref="H181">INDEX(Data!D$2:D$368,$A181)</f>
        <v>464</v>
      </c>
      <c r="I181" s="4" cm="1">
        <f t="array" ref="I181">INDEX(Data!E$2:E$368,$A181)</f>
        <v>424</v>
      </c>
      <c r="J181" s="4" cm="1">
        <f t="array" ref="J181">INDEX(Data!F$2:F$368,$A181)</f>
        <v>168</v>
      </c>
      <c r="K181" s="4" cm="1">
        <f t="array" ref="K181">INDEX(Data!G$2:G$368,$A181)</f>
        <v>396</v>
      </c>
      <c r="L181" s="4" cm="1">
        <f t="array" ref="L181">INDEX(Data!H$2:H$368,$A181)</f>
        <v>381</v>
      </c>
      <c r="M181" s="4" cm="1">
        <f t="array" ref="M181">INDEX(Data!I$2:I$368,$A181)</f>
        <v>49</v>
      </c>
      <c r="N181" s="4" cm="1">
        <f t="array" ref="N181">INDEX(Data!J$2:J$368,$A181)</f>
        <v>210</v>
      </c>
      <c r="O181" s="4" cm="1">
        <f t="array" ref="O181">INDEX(Data!K$2:K$368,$A181)</f>
        <v>229</v>
      </c>
      <c r="P181" s="4" cm="1">
        <f t="array" ref="P181">INDEX(Data!L$2:L$368,$A181)</f>
        <v>52</v>
      </c>
      <c r="Q181" s="4" cm="1">
        <f t="array" ref="Q181">INDEX(Data!M$2:M$368,$A181)</f>
        <v>78</v>
      </c>
      <c r="R181" s="4" cm="1">
        <f t="array" ref="R181">INDEX(Data!N$2:N$368,$A181)</f>
        <v>39</v>
      </c>
      <c r="S181" s="4" cm="1">
        <f t="array" ref="S181">INDEX(Data!O$2:O$368,$A181)</f>
        <v>220</v>
      </c>
      <c r="T181" s="4" cm="1">
        <f t="array" ref="T181">INDEX(Data!P$2:P$368,$A181)</f>
        <v>124</v>
      </c>
      <c r="U181" s="4" cm="1">
        <f t="array" ref="U181">INDEX(Data!Q$2:Q$368,$A181)</f>
        <v>48</v>
      </c>
      <c r="V181" s="4" cm="1">
        <f t="array" ref="V181">INDEX(Data!R$2:R$368,$A181)</f>
        <v>56</v>
      </c>
      <c r="W181" s="4" cm="1">
        <f t="array" ref="W181">INDEX(Data!S$2:S$368,$A181)</f>
        <v>0</v>
      </c>
      <c r="X181" s="4" cm="1">
        <f t="array" ref="X181">INDEX(Data!T$2:T$368,$A181)</f>
        <v>99</v>
      </c>
      <c r="Y181" s="4" cm="1">
        <f t="array" ref="Y181">INDEX(Data!U$2:U$368,$A181)</f>
        <v>16</v>
      </c>
      <c r="Z181" s="4" cm="1">
        <f t="array" ref="Z181">INDEX(Data!V$2:V$368,$A181)</f>
        <v>57</v>
      </c>
      <c r="AA181" s="4" cm="1">
        <f t="array" ref="AA181">INDEX(Data!W$2:W$368,$A181)</f>
        <v>8</v>
      </c>
      <c r="AB181" s="4" cm="1">
        <f t="array" ref="AB181">INDEX(Data!X$2:X$368,$A181)</f>
        <v>19</v>
      </c>
      <c r="AC181" s="4" cm="1">
        <f t="array" ref="AC181">INDEX(Data!Y$2:Y$368,$A181)</f>
        <v>66</v>
      </c>
      <c r="AD181" s="4" cm="1">
        <f t="array" ref="AD181">INDEX(Data!Z$2:Z$368,$A181)</f>
        <v>0</v>
      </c>
      <c r="AE181" s="4" cm="1">
        <f t="array" ref="AE181">INDEX(Data!AA$2:AA$368,$A181)</f>
        <v>16</v>
      </c>
      <c r="AF181" s="4" cm="1">
        <f t="array" ref="AF181">INDEX(Data!AB$2:AB$368,$A181)</f>
        <v>49</v>
      </c>
      <c r="AG181" s="4" cm="1">
        <f t="array" ref="AG181">INDEX(Data!AC$2:AC$368,$A181)</f>
        <v>8</v>
      </c>
      <c r="AH181" s="4" cm="1">
        <f t="array" ref="AH181">INDEX(Data!AD$2:AD$368,$A181)</f>
        <v>8</v>
      </c>
      <c r="AI181" s="4" cm="1">
        <f t="array" ref="AI181">INDEX(Data!AE$2:AE$368,$A181)</f>
        <v>33</v>
      </c>
      <c r="AJ181" s="4" cm="1">
        <f t="array" ref="AJ181">INDEX(Data!AF$2:AF$368,$A181)</f>
        <v>24</v>
      </c>
      <c r="AK181" s="4" cm="1">
        <f t="array" ref="AK181">INDEX(Data!AG$2:AG$368,$A181)</f>
        <v>0</v>
      </c>
      <c r="AL181" s="4" cm="1">
        <f t="array" ref="AL181">INDEX(Data!AH$2:AH$368,$A181)</f>
        <v>16</v>
      </c>
      <c r="AM181" s="4" cm="1">
        <f t="array" ref="AM181">INDEX(Data!AI$2:AI$368,$A181)</f>
        <v>49</v>
      </c>
      <c r="AN181" s="4" cm="1">
        <f t="array" ref="AN181">INDEX(Data!AJ$2:AJ$368,$A181)</f>
        <v>16</v>
      </c>
      <c r="AO181" s="4" cm="1">
        <f t="array" ref="AO181">INDEX(Data!AK$2:AK$368,$A181)</f>
        <v>33</v>
      </c>
      <c r="AP181" s="4" cm="1">
        <f t="array" ref="AP181">INDEX(Data!AL$2:AL$368,$A181)</f>
        <v>24</v>
      </c>
      <c r="AQ181" s="4" cm="1">
        <f t="array" ref="AQ181">INDEX(Data!AM$2:AM$368,$A181)</f>
        <v>0</v>
      </c>
      <c r="AR181" s="4" cm="1">
        <f t="array" ref="AR181">INDEX(Data!AN$2:AN$368,$A181)</f>
        <v>0</v>
      </c>
      <c r="AS181" s="4" cm="1">
        <f t="array" ref="AS181">INDEX(Data!AO$2:AO$368,$A181)</f>
        <v>16</v>
      </c>
      <c r="AT181" s="4" cm="1">
        <f t="array" ref="AT181">INDEX(Data!AP$2:AP$368,$A181)</f>
        <v>74</v>
      </c>
      <c r="AU181" s="4" cm="1">
        <f t="array" ref="AU181">INDEX(Data!AQ$2:AQ$368,$A181)</f>
        <v>16</v>
      </c>
      <c r="AV181" s="4" cm="1">
        <f t="array" ref="AV181">INDEX(Data!AR$2:AR$368,$A181)</f>
        <v>74</v>
      </c>
      <c r="AW181" s="4" cm="1">
        <f t="array" ref="AW181">INDEX(Data!AS$2:AS$368,$A181)</f>
        <v>33</v>
      </c>
      <c r="AX181" s="4" cm="1">
        <f t="array" ref="AX181">INDEX(Data!AT$2:AT$368,$A181)</f>
        <v>8</v>
      </c>
      <c r="AY181" s="4" cm="1">
        <f t="array" ref="AY181">INDEX(Data!AU$2:AU$368,$A181)</f>
        <v>16</v>
      </c>
      <c r="AZ181" s="4" cm="1">
        <f t="array" ref="AZ181">INDEX(Data!AV$2:AV$368,$A181)</f>
        <v>24</v>
      </c>
      <c r="BA181" s="4" cm="1">
        <f t="array" ref="BA181">INDEX(Data!AW$2:AW$368,$A181)</f>
        <v>24</v>
      </c>
      <c r="BB181" s="4" cm="1">
        <f t="array" ref="BB181">INDEX(Data!AX$2:AX$368,$A181)</f>
        <v>0</v>
      </c>
    </row>
    <row r="182" spans="1:54" x14ac:dyDescent="0.25">
      <c r="A182">
        <v>161</v>
      </c>
      <c r="B182" s="3">
        <v>45452</v>
      </c>
      <c r="C182" s="4">
        <v>2024</v>
      </c>
      <c r="D182" s="4" t="s">
        <v>9</v>
      </c>
      <c r="E182" s="4">
        <v>9</v>
      </c>
      <c r="F182" s="4" cm="1">
        <f t="array" ref="F182">INDEX(Data!B$2:B$368,$A182)</f>
        <v>1082</v>
      </c>
      <c r="G182" s="4" cm="1">
        <f t="array" ref="G182">INDEX(Data!C$2:C$368,$A182)</f>
        <v>800</v>
      </c>
      <c r="H182" s="4" cm="1">
        <f t="array" ref="H182">INDEX(Data!D$2:D$368,$A182)</f>
        <v>335</v>
      </c>
      <c r="I182" s="4" cm="1">
        <f t="array" ref="I182">INDEX(Data!E$2:E$368,$A182)</f>
        <v>574</v>
      </c>
      <c r="J182" s="4" cm="1">
        <f t="array" ref="J182">INDEX(Data!F$2:F$368,$A182)</f>
        <v>173</v>
      </c>
      <c r="K182" s="4" cm="1">
        <f t="array" ref="K182">INDEX(Data!G$2:G$368,$A182)</f>
        <v>240</v>
      </c>
      <c r="L182" s="4" cm="1">
        <f t="array" ref="L182">INDEX(Data!H$2:H$368,$A182)</f>
        <v>448</v>
      </c>
      <c r="M182" s="4" cm="1">
        <f t="array" ref="M182">INDEX(Data!I$2:I$368,$A182)</f>
        <v>112</v>
      </c>
      <c r="N182" s="4" cm="1">
        <f t="array" ref="N182">INDEX(Data!J$2:J$368,$A182)</f>
        <v>268</v>
      </c>
      <c r="O182" s="4" cm="1">
        <f t="array" ref="O182">INDEX(Data!K$2:K$368,$A182)</f>
        <v>134</v>
      </c>
      <c r="P182" s="4" cm="1">
        <f t="array" ref="P182">INDEX(Data!L$2:L$368,$A182)</f>
        <v>93</v>
      </c>
      <c r="Q182" s="4" cm="1">
        <f t="array" ref="Q182">INDEX(Data!M$2:M$368,$A182)</f>
        <v>53</v>
      </c>
      <c r="R182" s="4" cm="1">
        <f t="array" ref="R182">INDEX(Data!N$2:N$368,$A182)</f>
        <v>60</v>
      </c>
      <c r="S182" s="4" cm="1">
        <f t="array" ref="S182">INDEX(Data!O$2:O$368,$A182)</f>
        <v>152</v>
      </c>
      <c r="T182" s="4" cm="1">
        <f t="array" ref="T182">INDEX(Data!P$2:P$368,$A182)</f>
        <v>74</v>
      </c>
      <c r="U182" s="4" cm="1">
        <f t="array" ref="U182">INDEX(Data!Q$2:Q$368,$A182)</f>
        <v>37</v>
      </c>
      <c r="V182" s="4" cm="1">
        <f t="array" ref="V182">INDEX(Data!R$2:R$368,$A182)</f>
        <v>41</v>
      </c>
      <c r="W182" s="4" cm="1">
        <f t="array" ref="W182">INDEX(Data!S$2:S$368,$A182)</f>
        <v>170</v>
      </c>
      <c r="X182" s="4" cm="1">
        <f t="array" ref="X182">INDEX(Data!T$2:T$368,$A182)</f>
        <v>40</v>
      </c>
      <c r="Y182" s="4" cm="1">
        <f t="array" ref="Y182">INDEX(Data!U$2:U$368,$A182)</f>
        <v>8</v>
      </c>
      <c r="Z182" s="4" cm="1">
        <f t="array" ref="Z182">INDEX(Data!V$2:V$368,$A182)</f>
        <v>56</v>
      </c>
      <c r="AA182" s="4" cm="1">
        <f t="array" ref="AA182">INDEX(Data!W$2:W$368,$A182)</f>
        <v>0</v>
      </c>
      <c r="AB182" s="4" cm="1">
        <f t="array" ref="AB182">INDEX(Data!X$2:X$368,$A182)</f>
        <v>112</v>
      </c>
      <c r="AC182" s="4" cm="1">
        <f t="array" ref="AC182">INDEX(Data!Y$2:Y$368,$A182)</f>
        <v>40</v>
      </c>
      <c r="AD182" s="4" cm="1">
        <f t="array" ref="AD182">INDEX(Data!Z$2:Z$368,$A182)</f>
        <v>8</v>
      </c>
      <c r="AE182" s="4" cm="1">
        <f t="array" ref="AE182">INDEX(Data!AA$2:AA$368,$A182)</f>
        <v>0</v>
      </c>
      <c r="AF182" s="4" cm="1">
        <f t="array" ref="AF182">INDEX(Data!AB$2:AB$368,$A182)</f>
        <v>40</v>
      </c>
      <c r="AG182" s="4" cm="1">
        <f t="array" ref="AG182">INDEX(Data!AC$2:AC$368,$A182)</f>
        <v>16</v>
      </c>
      <c r="AH182" s="4" cm="1">
        <f t="array" ref="AH182">INDEX(Data!AD$2:AD$368,$A182)</f>
        <v>8</v>
      </c>
      <c r="AI182" s="4" cm="1">
        <f t="array" ref="AI182">INDEX(Data!AE$2:AE$368,$A182)</f>
        <v>16</v>
      </c>
      <c r="AJ182" s="4" cm="1">
        <f t="array" ref="AJ182">INDEX(Data!AF$2:AF$368,$A182)</f>
        <v>16</v>
      </c>
      <c r="AK182" s="4" cm="1">
        <f t="array" ref="AK182">INDEX(Data!AG$2:AG$368,$A182)</f>
        <v>0</v>
      </c>
      <c r="AL182" s="4" cm="1">
        <f t="array" ref="AL182">INDEX(Data!AH$2:AH$368,$A182)</f>
        <v>24</v>
      </c>
      <c r="AM182" s="4" cm="1">
        <f t="array" ref="AM182">INDEX(Data!AI$2:AI$368,$A182)</f>
        <v>80</v>
      </c>
      <c r="AN182" s="4" cm="1">
        <f t="array" ref="AN182">INDEX(Data!AJ$2:AJ$368,$A182)</f>
        <v>8</v>
      </c>
      <c r="AO182" s="4" cm="1">
        <f t="array" ref="AO182">INDEX(Data!AK$2:AK$368,$A182)</f>
        <v>24</v>
      </c>
      <c r="AP182" s="4" cm="1">
        <f t="array" ref="AP182">INDEX(Data!AL$2:AL$368,$A182)</f>
        <v>0</v>
      </c>
      <c r="AQ182" s="4" cm="1">
        <f t="array" ref="AQ182">INDEX(Data!AM$2:AM$368,$A182)</f>
        <v>0</v>
      </c>
      <c r="AR182" s="4" cm="1">
        <f t="array" ref="AR182">INDEX(Data!AN$2:AN$368,$A182)</f>
        <v>0</v>
      </c>
      <c r="AS182" s="4" cm="1">
        <f t="array" ref="AS182">INDEX(Data!AO$2:AO$368,$A182)</f>
        <v>16</v>
      </c>
      <c r="AT182" s="4" cm="1">
        <f t="array" ref="AT182">INDEX(Data!AP$2:AP$368,$A182)</f>
        <v>56</v>
      </c>
      <c r="AU182" s="4" cm="1">
        <f t="array" ref="AU182">INDEX(Data!AQ$2:AQ$368,$A182)</f>
        <v>8</v>
      </c>
      <c r="AV182" s="4" cm="1">
        <f t="array" ref="AV182">INDEX(Data!AR$2:AR$368,$A182)</f>
        <v>56</v>
      </c>
      <c r="AW182" s="4" cm="1">
        <f t="array" ref="AW182">INDEX(Data!AS$2:AS$368,$A182)</f>
        <v>8</v>
      </c>
      <c r="AX182" s="4" cm="1">
        <f t="array" ref="AX182">INDEX(Data!AT$2:AT$368,$A182)</f>
        <v>8</v>
      </c>
      <c r="AY182" s="4" cm="1">
        <f t="array" ref="AY182">INDEX(Data!AU$2:AU$368,$A182)</f>
        <v>24</v>
      </c>
      <c r="AZ182" s="4" cm="1">
        <f t="array" ref="AZ182">INDEX(Data!AV$2:AV$368,$A182)</f>
        <v>32</v>
      </c>
      <c r="BA182" s="4" cm="1">
        <f t="array" ref="BA182">INDEX(Data!AW$2:AW$368,$A182)</f>
        <v>32</v>
      </c>
      <c r="BB182" s="4" cm="1">
        <f t="array" ref="BB182">INDEX(Data!AX$2:AX$368,$A182)</f>
        <v>64</v>
      </c>
    </row>
    <row r="183" spans="1:54" x14ac:dyDescent="0.25">
      <c r="A183">
        <v>162</v>
      </c>
      <c r="B183" s="3">
        <v>45453</v>
      </c>
      <c r="C183" s="4">
        <v>2024</v>
      </c>
      <c r="D183" s="4" t="s">
        <v>9</v>
      </c>
      <c r="E183" s="4">
        <v>10</v>
      </c>
      <c r="F183" s="4" cm="1">
        <f t="array" ref="F183">INDEX(Data!B$2:B$368,$A183)</f>
        <v>1095</v>
      </c>
      <c r="G183" s="4" cm="1">
        <f t="array" ref="G183">INDEX(Data!C$2:C$368,$A183)</f>
        <v>772</v>
      </c>
      <c r="H183" s="4" cm="1">
        <f t="array" ref="H183">INDEX(Data!D$2:D$368,$A183)</f>
        <v>569</v>
      </c>
      <c r="I183" s="4" cm="1">
        <f t="array" ref="I183">INDEX(Data!E$2:E$368,$A183)</f>
        <v>472</v>
      </c>
      <c r="J183" s="4" cm="1">
        <f t="array" ref="J183">INDEX(Data!F$2:F$368,$A183)</f>
        <v>54</v>
      </c>
      <c r="K183" s="4" cm="1">
        <f t="array" ref="K183">INDEX(Data!G$2:G$368,$A183)</f>
        <v>293</v>
      </c>
      <c r="L183" s="4" cm="1">
        <f t="array" ref="L183">INDEX(Data!H$2:H$368,$A183)</f>
        <v>402</v>
      </c>
      <c r="M183" s="4" cm="1">
        <f t="array" ref="M183">INDEX(Data!I$2:I$368,$A183)</f>
        <v>77</v>
      </c>
      <c r="N183" s="4" cm="1">
        <f t="array" ref="N183">INDEX(Data!J$2:J$368,$A183)</f>
        <v>271</v>
      </c>
      <c r="O183" s="4" cm="1">
        <f t="array" ref="O183">INDEX(Data!K$2:K$368,$A183)</f>
        <v>237</v>
      </c>
      <c r="P183" s="4" cm="1">
        <f t="array" ref="P183">INDEX(Data!L$2:L$368,$A183)</f>
        <v>101</v>
      </c>
      <c r="Q183" s="4" cm="1">
        <f t="array" ref="Q183">INDEX(Data!M$2:M$368,$A183)</f>
        <v>74</v>
      </c>
      <c r="R183" s="4" cm="1">
        <f t="array" ref="R183">INDEX(Data!N$2:N$368,$A183)</f>
        <v>27</v>
      </c>
      <c r="S183" s="4" cm="1">
        <f t="array" ref="S183">INDEX(Data!O$2:O$368,$A183)</f>
        <v>166</v>
      </c>
      <c r="T183" s="4" cm="1">
        <f t="array" ref="T183">INDEX(Data!P$2:P$368,$A183)</f>
        <v>45</v>
      </c>
      <c r="U183" s="4" cm="1">
        <f t="array" ref="U183">INDEX(Data!Q$2:Q$368,$A183)</f>
        <v>41</v>
      </c>
      <c r="V183" s="4" cm="1">
        <f t="array" ref="V183">INDEX(Data!R$2:R$368,$A183)</f>
        <v>41</v>
      </c>
      <c r="W183" s="4" cm="1">
        <f t="array" ref="W183">INDEX(Data!S$2:S$368,$A183)</f>
        <v>92</v>
      </c>
      <c r="X183" s="4" cm="1">
        <f t="array" ref="X183">INDEX(Data!T$2:T$368,$A183)</f>
        <v>54</v>
      </c>
      <c r="Y183" s="4" cm="1">
        <f t="array" ref="Y183">INDEX(Data!U$2:U$368,$A183)</f>
        <v>7</v>
      </c>
      <c r="Z183" s="4" cm="1">
        <f t="array" ref="Z183">INDEX(Data!V$2:V$368,$A183)</f>
        <v>54</v>
      </c>
      <c r="AA183" s="4" cm="1">
        <f t="array" ref="AA183">INDEX(Data!W$2:W$368,$A183)</f>
        <v>0</v>
      </c>
      <c r="AB183" s="4" cm="1">
        <f t="array" ref="AB183">INDEX(Data!X$2:X$368,$A183)</f>
        <v>123</v>
      </c>
      <c r="AC183" s="4" cm="1">
        <f t="array" ref="AC183">INDEX(Data!Y$2:Y$368,$A183)</f>
        <v>38</v>
      </c>
      <c r="AD183" s="4" cm="1">
        <f t="array" ref="AD183">INDEX(Data!Z$2:Z$368,$A183)</f>
        <v>23</v>
      </c>
      <c r="AE183" s="4" cm="1">
        <f t="array" ref="AE183">INDEX(Data!AA$2:AA$368,$A183)</f>
        <v>7</v>
      </c>
      <c r="AF183" s="4" cm="1">
        <f t="array" ref="AF183">INDEX(Data!AB$2:AB$368,$A183)</f>
        <v>15</v>
      </c>
      <c r="AG183" s="4" cm="1">
        <f t="array" ref="AG183">INDEX(Data!AC$2:AC$368,$A183)</f>
        <v>23</v>
      </c>
      <c r="AH183" s="4" cm="1">
        <f t="array" ref="AH183">INDEX(Data!AD$2:AD$368,$A183)</f>
        <v>7</v>
      </c>
      <c r="AI183" s="4" cm="1">
        <f t="array" ref="AI183">INDEX(Data!AE$2:AE$368,$A183)</f>
        <v>7</v>
      </c>
      <c r="AJ183" s="4" cm="1">
        <f t="array" ref="AJ183">INDEX(Data!AF$2:AF$368,$A183)</f>
        <v>0</v>
      </c>
      <c r="AK183" s="4" cm="1">
        <f t="array" ref="AK183">INDEX(Data!AG$2:AG$368,$A183)</f>
        <v>7</v>
      </c>
      <c r="AL183" s="4" cm="1">
        <f t="array" ref="AL183">INDEX(Data!AH$2:AH$368,$A183)</f>
        <v>15</v>
      </c>
      <c r="AM183" s="4" cm="1">
        <f t="array" ref="AM183">INDEX(Data!AI$2:AI$368,$A183)</f>
        <v>30</v>
      </c>
      <c r="AN183" s="4" cm="1">
        <f t="array" ref="AN183">INDEX(Data!AJ$2:AJ$368,$A183)</f>
        <v>15</v>
      </c>
      <c r="AO183" s="4" cm="1">
        <f t="array" ref="AO183">INDEX(Data!AK$2:AK$368,$A183)</f>
        <v>38</v>
      </c>
      <c r="AP183" s="4" cm="1">
        <f t="array" ref="AP183">INDEX(Data!AL$2:AL$368,$A183)</f>
        <v>23</v>
      </c>
      <c r="AQ183" s="4" cm="1">
        <f t="array" ref="AQ183">INDEX(Data!AM$2:AM$368,$A183)</f>
        <v>0</v>
      </c>
      <c r="AR183" s="4" cm="1">
        <f t="array" ref="AR183">INDEX(Data!AN$2:AN$368,$A183)</f>
        <v>7</v>
      </c>
      <c r="AS183" s="4" cm="1">
        <f t="array" ref="AS183">INDEX(Data!AO$2:AO$368,$A183)</f>
        <v>7</v>
      </c>
      <c r="AT183" s="4" cm="1">
        <f t="array" ref="AT183">INDEX(Data!AP$2:AP$368,$A183)</f>
        <v>61</v>
      </c>
      <c r="AU183" s="4" cm="1">
        <f t="array" ref="AU183">INDEX(Data!AQ$2:AQ$368,$A183)</f>
        <v>15</v>
      </c>
      <c r="AV183" s="4" cm="1">
        <f t="array" ref="AV183">INDEX(Data!AR$2:AR$368,$A183)</f>
        <v>69</v>
      </c>
      <c r="AW183" s="4" cm="1">
        <f t="array" ref="AW183">INDEX(Data!AS$2:AS$368,$A183)</f>
        <v>23</v>
      </c>
      <c r="AX183" s="4" cm="1">
        <f t="array" ref="AX183">INDEX(Data!AT$2:AT$368,$A183)</f>
        <v>0</v>
      </c>
      <c r="AY183" s="4" cm="1">
        <f t="array" ref="AY183">INDEX(Data!AU$2:AU$368,$A183)</f>
        <v>30</v>
      </c>
      <c r="AZ183" s="4" cm="1">
        <f t="array" ref="AZ183">INDEX(Data!AV$2:AV$368,$A183)</f>
        <v>7</v>
      </c>
      <c r="BA183" s="4" cm="1">
        <f t="array" ref="BA183">INDEX(Data!AW$2:AW$368,$A183)</f>
        <v>15</v>
      </c>
      <c r="BB183" s="4" cm="1">
        <f t="array" ref="BB183">INDEX(Data!AX$2:AX$368,$A183)</f>
        <v>52</v>
      </c>
    </row>
    <row r="184" spans="1:54" x14ac:dyDescent="0.25">
      <c r="A184">
        <v>163</v>
      </c>
      <c r="B184" s="3">
        <v>45454</v>
      </c>
      <c r="C184" s="4">
        <v>2024</v>
      </c>
      <c r="D184" s="4" t="s">
        <v>9</v>
      </c>
      <c r="E184" s="4">
        <v>11</v>
      </c>
      <c r="F184" s="4" cm="1">
        <f t="array" ref="F184">INDEX(Data!B$2:B$368,$A184)</f>
        <v>1101</v>
      </c>
      <c r="G184" s="4" cm="1">
        <f t="array" ref="G184">INDEX(Data!C$2:C$368,$A184)</f>
        <v>749</v>
      </c>
      <c r="H184" s="4" cm="1">
        <f t="array" ref="H184">INDEX(Data!D$2:D$368,$A184)</f>
        <v>319</v>
      </c>
      <c r="I184" s="4" cm="1">
        <f t="array" ref="I184">INDEX(Data!E$2:E$368,$A184)</f>
        <v>617</v>
      </c>
      <c r="J184" s="4" cm="1">
        <f t="array" ref="J184">INDEX(Data!F$2:F$368,$A184)</f>
        <v>165</v>
      </c>
      <c r="K184" s="4" cm="1">
        <f t="array" ref="K184">INDEX(Data!G$2:G$368,$A184)</f>
        <v>367</v>
      </c>
      <c r="L184" s="4" cm="1">
        <f t="array" ref="L184">INDEX(Data!H$2:H$368,$A184)</f>
        <v>263</v>
      </c>
      <c r="M184" s="4" cm="1">
        <f t="array" ref="M184">INDEX(Data!I$2:I$368,$A184)</f>
        <v>119</v>
      </c>
      <c r="N184" s="4" cm="1">
        <f t="array" ref="N184">INDEX(Data!J$2:J$368,$A184)</f>
        <v>245</v>
      </c>
      <c r="O184" s="4" cm="1">
        <f t="array" ref="O184">INDEX(Data!K$2:K$368,$A184)</f>
        <v>232</v>
      </c>
      <c r="P184" s="4" cm="1">
        <f t="array" ref="P184">INDEX(Data!L$2:L$368,$A184)</f>
        <v>61</v>
      </c>
      <c r="Q184" s="4" cm="1">
        <f t="array" ref="Q184">INDEX(Data!M$2:M$368,$A184)</f>
        <v>95</v>
      </c>
      <c r="R184" s="4" cm="1">
        <f t="array" ref="R184">INDEX(Data!N$2:N$368,$A184)</f>
        <v>47</v>
      </c>
      <c r="S184" s="4" cm="1">
        <f t="array" ref="S184">INDEX(Data!O$2:O$368,$A184)</f>
        <v>150</v>
      </c>
      <c r="T184" s="4" cm="1">
        <f t="array" ref="T184">INDEX(Data!P$2:P$368,$A184)</f>
        <v>54</v>
      </c>
      <c r="U184" s="4" cm="1">
        <f t="array" ref="U184">INDEX(Data!Q$2:Q$368,$A184)</f>
        <v>37</v>
      </c>
      <c r="V184" s="4" cm="1">
        <f t="array" ref="V184">INDEX(Data!R$2:R$368,$A184)</f>
        <v>20</v>
      </c>
      <c r="W184" s="4" cm="1">
        <f t="array" ref="W184">INDEX(Data!S$2:S$368,$A184)</f>
        <v>160</v>
      </c>
      <c r="X184" s="4" cm="1">
        <f t="array" ref="X184">INDEX(Data!T$2:T$368,$A184)</f>
        <v>44</v>
      </c>
      <c r="Y184" s="4" cm="1">
        <f t="array" ref="Y184">INDEX(Data!U$2:U$368,$A184)</f>
        <v>14</v>
      </c>
      <c r="Z184" s="4" cm="1">
        <f t="array" ref="Z184">INDEX(Data!V$2:V$368,$A184)</f>
        <v>29</v>
      </c>
      <c r="AA184" s="4" cm="1">
        <f t="array" ref="AA184">INDEX(Data!W$2:W$368,$A184)</f>
        <v>7</v>
      </c>
      <c r="AB184" s="4" cm="1">
        <f t="array" ref="AB184">INDEX(Data!X$2:X$368,$A184)</f>
        <v>97</v>
      </c>
      <c r="AC184" s="4" cm="1">
        <f t="array" ref="AC184">INDEX(Data!Y$2:Y$368,$A184)</f>
        <v>59</v>
      </c>
      <c r="AD184" s="4" cm="1">
        <f t="array" ref="AD184">INDEX(Data!Z$2:Z$368,$A184)</f>
        <v>14</v>
      </c>
      <c r="AE184" s="4" cm="1">
        <f t="array" ref="AE184">INDEX(Data!AA$2:AA$368,$A184)</f>
        <v>0</v>
      </c>
      <c r="AF184" s="4" cm="1">
        <f t="array" ref="AF184">INDEX(Data!AB$2:AB$368,$A184)</f>
        <v>14</v>
      </c>
      <c r="AG184" s="4" cm="1">
        <f t="array" ref="AG184">INDEX(Data!AC$2:AC$368,$A184)</f>
        <v>7</v>
      </c>
      <c r="AH184" s="4" cm="1">
        <f t="array" ref="AH184">INDEX(Data!AD$2:AD$368,$A184)</f>
        <v>0</v>
      </c>
      <c r="AI184" s="4" cm="1">
        <f t="array" ref="AI184">INDEX(Data!AE$2:AE$368,$A184)</f>
        <v>29</v>
      </c>
      <c r="AJ184" s="4" cm="1">
        <f t="array" ref="AJ184">INDEX(Data!AF$2:AF$368,$A184)</f>
        <v>0</v>
      </c>
      <c r="AK184" s="4" cm="1">
        <f t="array" ref="AK184">INDEX(Data!AG$2:AG$368,$A184)</f>
        <v>14</v>
      </c>
      <c r="AL184" s="4" cm="1">
        <f t="array" ref="AL184">INDEX(Data!AH$2:AH$368,$A184)</f>
        <v>0</v>
      </c>
      <c r="AM184" s="4" cm="1">
        <f t="array" ref="AM184">INDEX(Data!AI$2:AI$368,$A184)</f>
        <v>29</v>
      </c>
      <c r="AN184" s="4" cm="1">
        <f t="array" ref="AN184">INDEX(Data!AJ$2:AJ$368,$A184)</f>
        <v>44</v>
      </c>
      <c r="AO184" s="4" cm="1">
        <f t="array" ref="AO184">INDEX(Data!AK$2:AK$368,$A184)</f>
        <v>14</v>
      </c>
      <c r="AP184" s="4" cm="1">
        <f t="array" ref="AP184">INDEX(Data!AL$2:AL$368,$A184)</f>
        <v>0</v>
      </c>
      <c r="AQ184" s="4" cm="1">
        <f t="array" ref="AQ184">INDEX(Data!AM$2:AM$368,$A184)</f>
        <v>7</v>
      </c>
      <c r="AR184" s="4" cm="1">
        <f t="array" ref="AR184">INDEX(Data!AN$2:AN$368,$A184)</f>
        <v>22</v>
      </c>
      <c r="AS184" s="4" cm="1">
        <f t="array" ref="AS184">INDEX(Data!AO$2:AO$368,$A184)</f>
        <v>22</v>
      </c>
      <c r="AT184" s="4" cm="1">
        <f t="array" ref="AT184">INDEX(Data!AP$2:AP$368,$A184)</f>
        <v>74</v>
      </c>
      <c r="AU184" s="4" cm="1">
        <f t="array" ref="AU184">INDEX(Data!AQ$2:AQ$368,$A184)</f>
        <v>14</v>
      </c>
      <c r="AV184" s="4" cm="1">
        <f t="array" ref="AV184">INDEX(Data!AR$2:AR$368,$A184)</f>
        <v>44</v>
      </c>
      <c r="AW184" s="4" cm="1">
        <f t="array" ref="AW184">INDEX(Data!AS$2:AS$368,$A184)</f>
        <v>37</v>
      </c>
      <c r="AX184" s="4" cm="1">
        <f t="array" ref="AX184">INDEX(Data!AT$2:AT$368,$A184)</f>
        <v>7</v>
      </c>
      <c r="AY184" s="4" cm="1">
        <f t="array" ref="AY184">INDEX(Data!AU$2:AU$368,$A184)</f>
        <v>44</v>
      </c>
      <c r="AZ184" s="4" cm="1">
        <f t="array" ref="AZ184">INDEX(Data!AV$2:AV$368,$A184)</f>
        <v>14</v>
      </c>
      <c r="BA184" s="4" cm="1">
        <f t="array" ref="BA184">INDEX(Data!AW$2:AW$368,$A184)</f>
        <v>14</v>
      </c>
      <c r="BB184" s="4" cm="1">
        <f t="array" ref="BB184">INDEX(Data!AX$2:AX$368,$A184)</f>
        <v>35</v>
      </c>
    </row>
    <row r="185" spans="1:54" x14ac:dyDescent="0.25">
      <c r="A185">
        <v>164</v>
      </c>
      <c r="B185" s="3">
        <v>45455</v>
      </c>
      <c r="C185" s="4">
        <v>2024</v>
      </c>
      <c r="D185" s="4" t="s">
        <v>9</v>
      </c>
      <c r="E185" s="4">
        <v>12</v>
      </c>
      <c r="F185" s="4" cm="1">
        <f t="array" ref="F185">INDEX(Data!B$2:B$368,$A185)</f>
        <v>1101</v>
      </c>
      <c r="G185" s="4" cm="1">
        <f t="array" ref="G185">INDEX(Data!C$2:C$368,$A185)</f>
        <v>730</v>
      </c>
      <c r="H185" s="4" cm="1">
        <f t="array" ref="H185">INDEX(Data!D$2:D$368,$A185)</f>
        <v>462</v>
      </c>
      <c r="I185" s="4" cm="1">
        <f t="array" ref="I185">INDEX(Data!E$2:E$368,$A185)</f>
        <v>518</v>
      </c>
      <c r="J185" s="4" cm="1">
        <f t="array" ref="J185">INDEX(Data!F$2:F$368,$A185)</f>
        <v>121</v>
      </c>
      <c r="K185" s="4" cm="1">
        <f t="array" ref="K185">INDEX(Data!G$2:G$368,$A185)</f>
        <v>379</v>
      </c>
      <c r="L185" s="4" cm="1">
        <f t="array" ref="L185">INDEX(Data!H$2:H$368,$A185)</f>
        <v>286</v>
      </c>
      <c r="M185" s="4" cm="1">
        <f t="array" ref="M185">INDEX(Data!I$2:I$368,$A185)</f>
        <v>65</v>
      </c>
      <c r="N185" s="4" cm="1">
        <f t="array" ref="N185">INDEX(Data!J$2:J$368,$A185)</f>
        <v>286</v>
      </c>
      <c r="O185" s="4" cm="1">
        <f t="array" ref="O185">INDEX(Data!K$2:K$368,$A185)</f>
        <v>225</v>
      </c>
      <c r="P185" s="4" cm="1">
        <f t="array" ref="P185">INDEX(Data!L$2:L$368,$A185)</f>
        <v>81</v>
      </c>
      <c r="Q185" s="4" cm="1">
        <f t="array" ref="Q185">INDEX(Data!M$2:M$368,$A185)</f>
        <v>61</v>
      </c>
      <c r="R185" s="4" cm="1">
        <f t="array" ref="R185">INDEX(Data!N$2:N$368,$A185)</f>
        <v>47</v>
      </c>
      <c r="S185" s="4" cm="1">
        <f t="array" ref="S185">INDEX(Data!O$2:O$368,$A185)</f>
        <v>146</v>
      </c>
      <c r="T185" s="4" cm="1">
        <f t="array" ref="T185">INDEX(Data!P$2:P$368,$A185)</f>
        <v>133</v>
      </c>
      <c r="U185" s="4" cm="1">
        <f t="array" ref="U185">INDEX(Data!Q$2:Q$368,$A185)</f>
        <v>62</v>
      </c>
      <c r="V185" s="4" cm="1">
        <f t="array" ref="V185">INDEX(Data!R$2:R$368,$A185)</f>
        <v>50</v>
      </c>
      <c r="W185" s="4" cm="1">
        <f t="array" ref="W185">INDEX(Data!S$2:S$368,$A185)</f>
        <v>10</v>
      </c>
      <c r="X185" s="4" cm="1">
        <f t="array" ref="X185">INDEX(Data!T$2:T$368,$A185)</f>
        <v>73</v>
      </c>
      <c r="Y185" s="4" cm="1">
        <f t="array" ref="Y185">INDEX(Data!U$2:U$368,$A185)</f>
        <v>21</v>
      </c>
      <c r="Z185" s="4" cm="1">
        <f t="array" ref="Z185">INDEX(Data!V$2:V$368,$A185)</f>
        <v>51</v>
      </c>
      <c r="AA185" s="4" cm="1">
        <f t="array" ref="AA185">INDEX(Data!W$2:W$368,$A185)</f>
        <v>21</v>
      </c>
      <c r="AB185" s="4" cm="1">
        <f t="array" ref="AB185">INDEX(Data!X$2:X$368,$A185)</f>
        <v>12</v>
      </c>
      <c r="AC185" s="4" cm="1">
        <f t="array" ref="AC185">INDEX(Data!Y$2:Y$368,$A185)</f>
        <v>51</v>
      </c>
      <c r="AD185" s="4" cm="1">
        <f t="array" ref="AD185">INDEX(Data!Z$2:Z$368,$A185)</f>
        <v>14</v>
      </c>
      <c r="AE185" s="4" cm="1">
        <f t="array" ref="AE185">INDEX(Data!AA$2:AA$368,$A185)</f>
        <v>7</v>
      </c>
      <c r="AF185" s="4" cm="1">
        <f t="array" ref="AF185">INDEX(Data!AB$2:AB$368,$A185)</f>
        <v>29</v>
      </c>
      <c r="AG185" s="4" cm="1">
        <f t="array" ref="AG185">INDEX(Data!AC$2:AC$368,$A185)</f>
        <v>21</v>
      </c>
      <c r="AH185" s="4" cm="1">
        <f t="array" ref="AH185">INDEX(Data!AD$2:AD$368,$A185)</f>
        <v>0</v>
      </c>
      <c r="AI185" s="4" cm="1">
        <f t="array" ref="AI185">INDEX(Data!AE$2:AE$368,$A185)</f>
        <v>29</v>
      </c>
      <c r="AJ185" s="4" cm="1">
        <f t="array" ref="AJ185">INDEX(Data!AF$2:AF$368,$A185)</f>
        <v>0</v>
      </c>
      <c r="AK185" s="4" cm="1">
        <f t="array" ref="AK185">INDEX(Data!AG$2:AG$368,$A185)</f>
        <v>21</v>
      </c>
      <c r="AL185" s="4" cm="1">
        <f t="array" ref="AL185">INDEX(Data!AH$2:AH$368,$A185)</f>
        <v>0</v>
      </c>
      <c r="AM185" s="4" cm="1">
        <f t="array" ref="AM185">INDEX(Data!AI$2:AI$368,$A185)</f>
        <v>51</v>
      </c>
      <c r="AN185" s="4" cm="1">
        <f t="array" ref="AN185">INDEX(Data!AJ$2:AJ$368,$A185)</f>
        <v>21</v>
      </c>
      <c r="AO185" s="4" cm="1">
        <f t="array" ref="AO185">INDEX(Data!AK$2:AK$368,$A185)</f>
        <v>7</v>
      </c>
      <c r="AP185" s="4" cm="1">
        <f t="array" ref="AP185">INDEX(Data!AL$2:AL$368,$A185)</f>
        <v>21</v>
      </c>
      <c r="AQ185" s="4" cm="1">
        <f t="array" ref="AQ185">INDEX(Data!AM$2:AM$368,$A185)</f>
        <v>7</v>
      </c>
      <c r="AR185" s="4" cm="1">
        <f t="array" ref="AR185">INDEX(Data!AN$2:AN$368,$A185)</f>
        <v>29</v>
      </c>
      <c r="AS185" s="4" cm="1">
        <f t="array" ref="AS185">INDEX(Data!AO$2:AO$368,$A185)</f>
        <v>21</v>
      </c>
      <c r="AT185" s="4" cm="1">
        <f t="array" ref="AT185">INDEX(Data!AP$2:AP$368,$A185)</f>
        <v>73</v>
      </c>
      <c r="AU185" s="4" cm="1">
        <f t="array" ref="AU185">INDEX(Data!AQ$2:AQ$368,$A185)</f>
        <v>21</v>
      </c>
      <c r="AV185" s="4" cm="1">
        <f t="array" ref="AV185">INDEX(Data!AR$2:AR$368,$A185)</f>
        <v>58</v>
      </c>
      <c r="AW185" s="4" cm="1">
        <f t="array" ref="AW185">INDEX(Data!AS$2:AS$368,$A185)</f>
        <v>21</v>
      </c>
      <c r="AX185" s="4" cm="1">
        <f t="array" ref="AX185">INDEX(Data!AT$2:AT$368,$A185)</f>
        <v>0</v>
      </c>
      <c r="AY185" s="4" cm="1">
        <f t="array" ref="AY185">INDEX(Data!AU$2:AU$368,$A185)</f>
        <v>36</v>
      </c>
      <c r="AZ185" s="4" cm="1">
        <f t="array" ref="AZ185">INDEX(Data!AV$2:AV$368,$A185)</f>
        <v>0</v>
      </c>
      <c r="BA185" s="4" cm="1">
        <f t="array" ref="BA185">INDEX(Data!AW$2:AW$368,$A185)</f>
        <v>14</v>
      </c>
      <c r="BB185" s="4" cm="1">
        <f t="array" ref="BB185">INDEX(Data!AX$2:AX$368,$A185)</f>
        <v>0</v>
      </c>
    </row>
    <row r="186" spans="1:54" x14ac:dyDescent="0.25">
      <c r="A186">
        <v>165</v>
      </c>
      <c r="B186" s="3">
        <v>45456</v>
      </c>
      <c r="C186" s="4">
        <v>2024</v>
      </c>
      <c r="D186" s="4" t="s">
        <v>9</v>
      </c>
      <c r="E186" s="4">
        <v>13</v>
      </c>
      <c r="F186" s="4" cm="1">
        <f t="array" ref="F186">INDEX(Data!B$2:B$368,$A186)</f>
        <v>1097</v>
      </c>
      <c r="G186" s="4" cm="1">
        <f t="array" ref="G186">INDEX(Data!C$2:C$368,$A186)</f>
        <v>722</v>
      </c>
      <c r="H186" s="4" cm="1">
        <f t="array" ref="H186">INDEX(Data!D$2:D$368,$A186)</f>
        <v>383</v>
      </c>
      <c r="I186" s="4" cm="1">
        <f t="array" ref="I186">INDEX(Data!E$2:E$368,$A186)</f>
        <v>572</v>
      </c>
      <c r="J186" s="4" cm="1">
        <f t="array" ref="J186">INDEX(Data!F$2:F$368,$A186)</f>
        <v>142</v>
      </c>
      <c r="K186" s="4" cm="1">
        <f t="array" ref="K186">INDEX(Data!G$2:G$368,$A186)</f>
        <v>296</v>
      </c>
      <c r="L186" s="4" cm="1">
        <f t="array" ref="L186">INDEX(Data!H$2:H$368,$A186)</f>
        <v>282</v>
      </c>
      <c r="M186" s="4" cm="1">
        <f t="array" ref="M186">INDEX(Data!I$2:I$368,$A186)</f>
        <v>144</v>
      </c>
      <c r="N186" s="4" cm="1">
        <f t="array" ref="N186">INDEX(Data!J$2:J$368,$A186)</f>
        <v>258</v>
      </c>
      <c r="O186" s="4" cm="1">
        <f t="array" ref="O186">INDEX(Data!K$2:K$368,$A186)</f>
        <v>40</v>
      </c>
      <c r="P186" s="4" cm="1">
        <f t="array" ref="P186">INDEX(Data!L$2:L$368,$A186)</f>
        <v>81</v>
      </c>
      <c r="Q186" s="4" cm="1">
        <f t="array" ref="Q186">INDEX(Data!M$2:M$368,$A186)</f>
        <v>40</v>
      </c>
      <c r="R186" s="4" cm="1">
        <f t="array" ref="R186">INDEX(Data!N$2:N$368,$A186)</f>
        <v>54</v>
      </c>
      <c r="S186" s="4" cm="1">
        <f t="array" ref="S186">INDEX(Data!O$2:O$368,$A186)</f>
        <v>191</v>
      </c>
      <c r="T186" s="4" cm="1">
        <f t="array" ref="T186">INDEX(Data!P$2:P$368,$A186)</f>
        <v>112</v>
      </c>
      <c r="U186" s="4" cm="1">
        <f t="array" ref="U186">INDEX(Data!Q$2:Q$368,$A186)</f>
        <v>58</v>
      </c>
      <c r="V186" s="4" cm="1">
        <f t="array" ref="V186">INDEX(Data!R$2:R$368,$A186)</f>
        <v>33</v>
      </c>
      <c r="W186" s="4" cm="1">
        <f t="array" ref="W186">INDEX(Data!S$2:S$368,$A186)</f>
        <v>230</v>
      </c>
      <c r="X186" s="4" cm="1">
        <f t="array" ref="X186">INDEX(Data!T$2:T$368,$A186)</f>
        <v>86</v>
      </c>
      <c r="Y186" s="4" cm="1">
        <f t="array" ref="Y186">INDEX(Data!U$2:U$368,$A186)</f>
        <v>21</v>
      </c>
      <c r="Z186" s="4" cm="1">
        <f t="array" ref="Z186">INDEX(Data!V$2:V$368,$A186)</f>
        <v>28</v>
      </c>
      <c r="AA186" s="4" cm="1">
        <f t="array" ref="AA186">INDEX(Data!W$2:W$368,$A186)</f>
        <v>21</v>
      </c>
      <c r="AB186" s="4" cm="1">
        <f t="array" ref="AB186">INDEX(Data!X$2:X$368,$A186)</f>
        <v>20</v>
      </c>
      <c r="AC186" s="4" cm="1">
        <f t="array" ref="AC186">INDEX(Data!Y$2:Y$368,$A186)</f>
        <v>57</v>
      </c>
      <c r="AD186" s="4" cm="1">
        <f t="array" ref="AD186">INDEX(Data!Z$2:Z$368,$A186)</f>
        <v>0</v>
      </c>
      <c r="AE186" s="4" cm="1">
        <f t="array" ref="AE186">INDEX(Data!AA$2:AA$368,$A186)</f>
        <v>21</v>
      </c>
      <c r="AF186" s="4" cm="1">
        <f t="array" ref="AF186">INDEX(Data!AB$2:AB$368,$A186)</f>
        <v>28</v>
      </c>
      <c r="AG186" s="4" cm="1">
        <f t="array" ref="AG186">INDEX(Data!AC$2:AC$368,$A186)</f>
        <v>14</v>
      </c>
      <c r="AH186" s="4" cm="1">
        <f t="array" ref="AH186">INDEX(Data!AD$2:AD$368,$A186)</f>
        <v>7</v>
      </c>
      <c r="AI186" s="4" cm="1">
        <f t="array" ref="AI186">INDEX(Data!AE$2:AE$368,$A186)</f>
        <v>28</v>
      </c>
      <c r="AJ186" s="4" cm="1">
        <f t="array" ref="AJ186">INDEX(Data!AF$2:AF$368,$A186)</f>
        <v>14</v>
      </c>
      <c r="AK186" s="4" cm="1">
        <f t="array" ref="AK186">INDEX(Data!AG$2:AG$368,$A186)</f>
        <v>21</v>
      </c>
      <c r="AL186" s="4" cm="1">
        <f t="array" ref="AL186">INDEX(Data!AH$2:AH$368,$A186)</f>
        <v>0</v>
      </c>
      <c r="AM186" s="4" cm="1">
        <f t="array" ref="AM186">INDEX(Data!AI$2:AI$368,$A186)</f>
        <v>36</v>
      </c>
      <c r="AN186" s="4" cm="1">
        <f t="array" ref="AN186">INDEX(Data!AJ$2:AJ$368,$A186)</f>
        <v>36</v>
      </c>
      <c r="AO186" s="4" cm="1">
        <f t="array" ref="AO186">INDEX(Data!AK$2:AK$368,$A186)</f>
        <v>14</v>
      </c>
      <c r="AP186" s="4" cm="1">
        <f t="array" ref="AP186">INDEX(Data!AL$2:AL$368,$A186)</f>
        <v>21</v>
      </c>
      <c r="AQ186" s="4" cm="1">
        <f t="array" ref="AQ186">INDEX(Data!AM$2:AM$368,$A186)</f>
        <v>7</v>
      </c>
      <c r="AR186" s="4" cm="1">
        <f t="array" ref="AR186">INDEX(Data!AN$2:AN$368,$A186)</f>
        <v>7</v>
      </c>
      <c r="AS186" s="4" cm="1">
        <f t="array" ref="AS186">INDEX(Data!AO$2:AO$368,$A186)</f>
        <v>14</v>
      </c>
      <c r="AT186" s="4" cm="1">
        <f t="array" ref="AT186">INDEX(Data!AP$2:AP$368,$A186)</f>
        <v>79</v>
      </c>
      <c r="AU186" s="4" cm="1">
        <f t="array" ref="AU186">INDEX(Data!AQ$2:AQ$368,$A186)</f>
        <v>14</v>
      </c>
      <c r="AV186" s="4" cm="1">
        <f t="array" ref="AV186">INDEX(Data!AR$2:AR$368,$A186)</f>
        <v>36</v>
      </c>
      <c r="AW186" s="4" cm="1">
        <f t="array" ref="AW186">INDEX(Data!AS$2:AS$368,$A186)</f>
        <v>14</v>
      </c>
      <c r="AX186" s="4" cm="1">
        <f t="array" ref="AX186">INDEX(Data!AT$2:AT$368,$A186)</f>
        <v>7</v>
      </c>
      <c r="AY186" s="4" cm="1">
        <f t="array" ref="AY186">INDEX(Data!AU$2:AU$368,$A186)</f>
        <v>36</v>
      </c>
      <c r="AZ186" s="4" cm="1">
        <f t="array" ref="AZ186">INDEX(Data!AV$2:AV$368,$A186)</f>
        <v>14</v>
      </c>
      <c r="BA186" s="4" cm="1">
        <f t="array" ref="BA186">INDEX(Data!AW$2:AW$368,$A186)</f>
        <v>21</v>
      </c>
      <c r="BB186" s="4" cm="1">
        <f t="array" ref="BB186">INDEX(Data!AX$2:AX$368,$A186)</f>
        <v>0</v>
      </c>
    </row>
    <row r="187" spans="1:54" x14ac:dyDescent="0.25">
      <c r="A187">
        <v>166</v>
      </c>
      <c r="B187" s="3">
        <v>45457</v>
      </c>
      <c r="C187" s="4">
        <v>2024</v>
      </c>
      <c r="D187" s="4" t="s">
        <v>9</v>
      </c>
      <c r="E187" s="4">
        <v>14</v>
      </c>
      <c r="F187" s="4" cm="1">
        <f t="array" ref="F187">INDEX(Data!B$2:B$368,$A187)</f>
        <v>1079</v>
      </c>
      <c r="G187" s="4" cm="1">
        <f t="array" ref="G187">INDEX(Data!C$2:C$368,$A187)</f>
        <v>719</v>
      </c>
      <c r="H187" s="4" cm="1">
        <f t="array" ref="H187">INDEX(Data!D$2:D$368,$A187)</f>
        <v>366</v>
      </c>
      <c r="I187" s="4" cm="1">
        <f t="array" ref="I187">INDEX(Data!E$2:E$368,$A187)</f>
        <v>508</v>
      </c>
      <c r="J187" s="4" cm="1">
        <f t="array" ref="J187">INDEX(Data!F$2:F$368,$A187)</f>
        <v>205</v>
      </c>
      <c r="K187" s="4" cm="1">
        <f t="array" ref="K187">INDEX(Data!G$2:G$368,$A187)</f>
        <v>150</v>
      </c>
      <c r="L187" s="4" cm="1">
        <f t="array" ref="L187">INDEX(Data!H$2:H$368,$A187)</f>
        <v>411</v>
      </c>
      <c r="M187" s="4" cm="1">
        <f t="array" ref="M187">INDEX(Data!I$2:I$368,$A187)</f>
        <v>158</v>
      </c>
      <c r="N187" s="4" cm="1">
        <f t="array" ref="N187">INDEX(Data!J$2:J$368,$A187)</f>
        <v>247</v>
      </c>
      <c r="O187" s="4" cm="1">
        <f t="array" ref="O187">INDEX(Data!K$2:K$368,$A187)</f>
        <v>73</v>
      </c>
      <c r="P187" s="4" cm="1">
        <f t="array" ref="P187">INDEX(Data!L$2:L$368,$A187)</f>
        <v>53</v>
      </c>
      <c r="Q187" s="4" cm="1">
        <f t="array" ref="Q187">INDEX(Data!M$2:M$368,$A187)</f>
        <v>73</v>
      </c>
      <c r="R187" s="4" cm="1">
        <f t="array" ref="R187">INDEX(Data!N$2:N$368,$A187)</f>
        <v>13</v>
      </c>
      <c r="S187" s="4" cm="1">
        <f t="array" ref="S187">INDEX(Data!O$2:O$368,$A187)</f>
        <v>147</v>
      </c>
      <c r="T187" s="4" cm="1">
        <f t="array" ref="T187">INDEX(Data!P$2:P$368,$A187)</f>
        <v>143</v>
      </c>
      <c r="U187" s="4" cm="1">
        <f t="array" ref="U187">INDEX(Data!Q$2:Q$368,$A187)</f>
        <v>45</v>
      </c>
      <c r="V187" s="4" cm="1">
        <f t="array" ref="V187">INDEX(Data!R$2:R$368,$A187)</f>
        <v>61</v>
      </c>
      <c r="W187" s="4" cm="1">
        <f t="array" ref="W187">INDEX(Data!S$2:S$368,$A187)</f>
        <v>224</v>
      </c>
      <c r="X187" s="4" cm="1">
        <f t="array" ref="X187">INDEX(Data!T$2:T$368,$A187)</f>
        <v>100</v>
      </c>
      <c r="Y187" s="4" cm="1">
        <f t="array" ref="Y187">INDEX(Data!U$2:U$368,$A187)</f>
        <v>0</v>
      </c>
      <c r="Z187" s="4" cm="1">
        <f t="array" ref="Z187">INDEX(Data!V$2:V$368,$A187)</f>
        <v>50</v>
      </c>
      <c r="AA187" s="4" cm="1">
        <f t="array" ref="AA187">INDEX(Data!W$2:W$368,$A187)</f>
        <v>21</v>
      </c>
      <c r="AB187" s="4" cm="1">
        <f t="array" ref="AB187">INDEX(Data!X$2:X$368,$A187)</f>
        <v>11</v>
      </c>
      <c r="AC187" s="4" cm="1">
        <f t="array" ref="AC187">INDEX(Data!Y$2:Y$368,$A187)</f>
        <v>43</v>
      </c>
      <c r="AD187" s="4" cm="1">
        <f t="array" ref="AD187">INDEX(Data!Z$2:Z$368,$A187)</f>
        <v>21</v>
      </c>
      <c r="AE187" s="4" cm="1">
        <f t="array" ref="AE187">INDEX(Data!AA$2:AA$368,$A187)</f>
        <v>7</v>
      </c>
      <c r="AF187" s="4" cm="1">
        <f t="array" ref="AF187">INDEX(Data!AB$2:AB$368,$A187)</f>
        <v>28</v>
      </c>
      <c r="AG187" s="4" cm="1">
        <f t="array" ref="AG187">INDEX(Data!AC$2:AC$368,$A187)</f>
        <v>14</v>
      </c>
      <c r="AH187" s="4" cm="1">
        <f t="array" ref="AH187">INDEX(Data!AD$2:AD$368,$A187)</f>
        <v>0</v>
      </c>
      <c r="AI187" s="4" cm="1">
        <f t="array" ref="AI187">INDEX(Data!AE$2:AE$368,$A187)</f>
        <v>28</v>
      </c>
      <c r="AJ187" s="4" cm="1">
        <f t="array" ref="AJ187">INDEX(Data!AF$2:AF$368,$A187)</f>
        <v>7</v>
      </c>
      <c r="AK187" s="4" cm="1">
        <f t="array" ref="AK187">INDEX(Data!AG$2:AG$368,$A187)</f>
        <v>14</v>
      </c>
      <c r="AL187" s="4" cm="1">
        <f t="array" ref="AL187">INDEX(Data!AH$2:AH$368,$A187)</f>
        <v>0</v>
      </c>
      <c r="AM187" s="4" cm="1">
        <f t="array" ref="AM187">INDEX(Data!AI$2:AI$368,$A187)</f>
        <v>50</v>
      </c>
      <c r="AN187" s="4" cm="1">
        <f t="array" ref="AN187">INDEX(Data!AJ$2:AJ$368,$A187)</f>
        <v>35</v>
      </c>
      <c r="AO187" s="4" cm="1">
        <f t="array" ref="AO187">INDEX(Data!AK$2:AK$368,$A187)</f>
        <v>21</v>
      </c>
      <c r="AP187" s="4" cm="1">
        <f t="array" ref="AP187">INDEX(Data!AL$2:AL$368,$A187)</f>
        <v>14</v>
      </c>
      <c r="AQ187" s="4" cm="1">
        <f t="array" ref="AQ187">INDEX(Data!AM$2:AM$368,$A187)</f>
        <v>0</v>
      </c>
      <c r="AR187" s="4" cm="1">
        <f t="array" ref="AR187">INDEX(Data!AN$2:AN$368,$A187)</f>
        <v>28</v>
      </c>
      <c r="AS187" s="4" cm="1">
        <f t="array" ref="AS187">INDEX(Data!AO$2:AO$368,$A187)</f>
        <v>7</v>
      </c>
      <c r="AT187" s="4" cm="1">
        <f t="array" ref="AT187">INDEX(Data!AP$2:AP$368,$A187)</f>
        <v>79</v>
      </c>
      <c r="AU187" s="4" cm="1">
        <f t="array" ref="AU187">INDEX(Data!AQ$2:AQ$368,$A187)</f>
        <v>7</v>
      </c>
      <c r="AV187" s="4" cm="1">
        <f t="array" ref="AV187">INDEX(Data!AR$2:AR$368,$A187)</f>
        <v>64</v>
      </c>
      <c r="AW187" s="4" cm="1">
        <f t="array" ref="AW187">INDEX(Data!AS$2:AS$368,$A187)</f>
        <v>7</v>
      </c>
      <c r="AX187" s="4" cm="1">
        <f t="array" ref="AX187">INDEX(Data!AT$2:AT$368,$A187)</f>
        <v>0</v>
      </c>
      <c r="AY187" s="4" cm="1">
        <f t="array" ref="AY187">INDEX(Data!AU$2:AU$368,$A187)</f>
        <v>14</v>
      </c>
      <c r="AZ187" s="4" cm="1">
        <f t="array" ref="AZ187">INDEX(Data!AV$2:AV$368,$A187)</f>
        <v>21</v>
      </c>
      <c r="BA187" s="4" cm="1">
        <f t="array" ref="BA187">INDEX(Data!AW$2:AW$368,$A187)</f>
        <v>28</v>
      </c>
      <c r="BB187" s="4" cm="1">
        <f t="array" ref="BB187">INDEX(Data!AX$2:AX$368,$A187)</f>
        <v>0</v>
      </c>
    </row>
    <row r="188" spans="1:54" x14ac:dyDescent="0.25">
      <c r="A188">
        <v>167</v>
      </c>
      <c r="B188" s="3">
        <v>45458</v>
      </c>
      <c r="C188" s="4">
        <v>2024</v>
      </c>
      <c r="D188" s="4" t="s">
        <v>9</v>
      </c>
      <c r="E188" s="4">
        <v>15</v>
      </c>
      <c r="F188" s="4" cm="1">
        <f t="array" ref="F188">INDEX(Data!B$2:B$368,$A188)</f>
        <v>1048</v>
      </c>
      <c r="G188" s="4" cm="1">
        <f t="array" ref="G188">INDEX(Data!C$2:C$368,$A188)</f>
        <v>723</v>
      </c>
      <c r="H188" s="4" cm="1">
        <f t="array" ref="H188">INDEX(Data!D$2:D$368,$A188)</f>
        <v>471</v>
      </c>
      <c r="I188" s="4" cm="1">
        <f t="array" ref="I188">INDEX(Data!E$2:E$368,$A188)</f>
        <v>347</v>
      </c>
      <c r="J188" s="4" cm="1">
        <f t="array" ref="J188">INDEX(Data!F$2:F$368,$A188)</f>
        <v>230</v>
      </c>
      <c r="K188" s="4" cm="1">
        <f t="array" ref="K188">INDEX(Data!G$2:G$368,$A188)</f>
        <v>173</v>
      </c>
      <c r="L188" s="4" cm="1">
        <f t="array" ref="L188">INDEX(Data!H$2:H$368,$A188)</f>
        <v>478</v>
      </c>
      <c r="M188" s="4" cm="1">
        <f t="array" ref="M188">INDEX(Data!I$2:I$368,$A188)</f>
        <v>72</v>
      </c>
      <c r="N188" s="4" cm="1">
        <f t="array" ref="N188">INDEX(Data!J$2:J$368,$A188)</f>
        <v>266</v>
      </c>
      <c r="O188" s="4" cm="1">
        <f t="array" ref="O188">INDEX(Data!K$2:K$368,$A188)</f>
        <v>175</v>
      </c>
      <c r="P188" s="4" cm="1">
        <f t="array" ref="P188">INDEX(Data!L$2:L$368,$A188)</f>
        <v>71</v>
      </c>
      <c r="Q188" s="4" cm="1">
        <f t="array" ref="Q188">INDEX(Data!M$2:M$368,$A188)</f>
        <v>97</v>
      </c>
      <c r="R188" s="4" cm="1">
        <f t="array" ref="R188">INDEX(Data!N$2:N$368,$A188)</f>
        <v>19</v>
      </c>
      <c r="S188" s="4" cm="1">
        <f t="array" ref="S188">INDEX(Data!O$2:O$368,$A188)</f>
        <v>179</v>
      </c>
      <c r="T188" s="4" cm="1">
        <f t="array" ref="T188">INDEX(Data!P$2:P$368,$A188)</f>
        <v>19</v>
      </c>
      <c r="U188" s="4" cm="1">
        <f t="array" ref="U188">INDEX(Data!Q$2:Q$368,$A188)</f>
        <v>27</v>
      </c>
      <c r="V188" s="4" cm="1">
        <f t="array" ref="V188">INDEX(Data!R$2:R$368,$A188)</f>
        <v>43</v>
      </c>
      <c r="W188" s="4" cm="1">
        <f t="array" ref="W188">INDEX(Data!S$2:S$368,$A188)</f>
        <v>152</v>
      </c>
      <c r="X188" s="4" cm="1">
        <f t="array" ref="X188">INDEX(Data!T$2:T$368,$A188)</f>
        <v>50</v>
      </c>
      <c r="Y188" s="4" cm="1">
        <f t="array" ref="Y188">INDEX(Data!U$2:U$368,$A188)</f>
        <v>7</v>
      </c>
      <c r="Z188" s="4" cm="1">
        <f t="array" ref="Z188">INDEX(Data!V$2:V$368,$A188)</f>
        <v>50</v>
      </c>
      <c r="AA188" s="4" cm="1">
        <f t="array" ref="AA188">INDEX(Data!W$2:W$368,$A188)</f>
        <v>14</v>
      </c>
      <c r="AB188" s="4" cm="1">
        <f t="array" ref="AB188">INDEX(Data!X$2:X$368,$A188)</f>
        <v>50</v>
      </c>
      <c r="AC188" s="4" cm="1">
        <f t="array" ref="AC188">INDEX(Data!Y$2:Y$368,$A188)</f>
        <v>57</v>
      </c>
      <c r="AD188" s="4" cm="1">
        <f t="array" ref="AD188">INDEX(Data!Z$2:Z$368,$A188)</f>
        <v>0</v>
      </c>
      <c r="AE188" s="4" cm="1">
        <f t="array" ref="AE188">INDEX(Data!AA$2:AA$368,$A188)</f>
        <v>14</v>
      </c>
      <c r="AF188" s="4" cm="1">
        <f t="array" ref="AF188">INDEX(Data!AB$2:AB$368,$A188)</f>
        <v>28</v>
      </c>
      <c r="AG188" s="4" cm="1">
        <f t="array" ref="AG188">INDEX(Data!AC$2:AC$368,$A188)</f>
        <v>7</v>
      </c>
      <c r="AH188" s="4" cm="1">
        <f t="array" ref="AH188">INDEX(Data!AD$2:AD$368,$A188)</f>
        <v>7</v>
      </c>
      <c r="AI188" s="4" cm="1">
        <f t="array" ref="AI188">INDEX(Data!AE$2:AE$368,$A188)</f>
        <v>36</v>
      </c>
      <c r="AJ188" s="4" cm="1">
        <f t="array" ref="AJ188">INDEX(Data!AF$2:AF$368,$A188)</f>
        <v>7</v>
      </c>
      <c r="AK188" s="4" cm="1">
        <f t="array" ref="AK188">INDEX(Data!AG$2:AG$368,$A188)</f>
        <v>7</v>
      </c>
      <c r="AL188" s="4" cm="1">
        <f t="array" ref="AL188">INDEX(Data!AH$2:AH$368,$A188)</f>
        <v>7</v>
      </c>
      <c r="AM188" s="4" cm="1">
        <f t="array" ref="AM188">INDEX(Data!AI$2:AI$368,$A188)</f>
        <v>43</v>
      </c>
      <c r="AN188" s="4" cm="1">
        <f t="array" ref="AN188">INDEX(Data!AJ$2:AJ$368,$A188)</f>
        <v>36</v>
      </c>
      <c r="AO188" s="4" cm="1">
        <f t="array" ref="AO188">INDEX(Data!AK$2:AK$368,$A188)</f>
        <v>14</v>
      </c>
      <c r="AP188" s="4" cm="1">
        <f t="array" ref="AP188">INDEX(Data!AL$2:AL$368,$A188)</f>
        <v>0</v>
      </c>
      <c r="AQ188" s="4" cm="1">
        <f t="array" ref="AQ188">INDEX(Data!AM$2:AM$368,$A188)</f>
        <v>0</v>
      </c>
      <c r="AR188" s="4" cm="1">
        <f t="array" ref="AR188">INDEX(Data!AN$2:AN$368,$A188)</f>
        <v>14</v>
      </c>
      <c r="AS188" s="4" cm="1">
        <f t="array" ref="AS188">INDEX(Data!AO$2:AO$368,$A188)</f>
        <v>14</v>
      </c>
      <c r="AT188" s="4" cm="1">
        <f t="array" ref="AT188">INDEX(Data!AP$2:AP$368,$A188)</f>
        <v>72</v>
      </c>
      <c r="AU188" s="4" cm="1">
        <f t="array" ref="AU188">INDEX(Data!AQ$2:AQ$368,$A188)</f>
        <v>21</v>
      </c>
      <c r="AV188" s="4" cm="1">
        <f t="array" ref="AV188">INDEX(Data!AR$2:AR$368,$A188)</f>
        <v>50</v>
      </c>
      <c r="AW188" s="4" cm="1">
        <f t="array" ref="AW188">INDEX(Data!AS$2:AS$368,$A188)</f>
        <v>7</v>
      </c>
      <c r="AX188" s="4" cm="1">
        <f t="array" ref="AX188">INDEX(Data!AT$2:AT$368,$A188)</f>
        <v>0</v>
      </c>
      <c r="AY188" s="4" cm="1">
        <f t="array" ref="AY188">INDEX(Data!AU$2:AU$368,$A188)</f>
        <v>21</v>
      </c>
      <c r="AZ188" s="4" cm="1">
        <f t="array" ref="AZ188">INDEX(Data!AV$2:AV$368,$A188)</f>
        <v>7</v>
      </c>
      <c r="BA188" s="4" cm="1">
        <f t="array" ref="BA188">INDEX(Data!AW$2:AW$368,$A188)</f>
        <v>0</v>
      </c>
      <c r="BB188" s="4" cm="1">
        <f t="array" ref="BB188">INDEX(Data!AX$2:AX$368,$A188)</f>
        <v>83</v>
      </c>
    </row>
    <row r="189" spans="1:54" x14ac:dyDescent="0.25">
      <c r="A189">
        <v>168</v>
      </c>
      <c r="B189" s="3">
        <v>45459</v>
      </c>
      <c r="C189" s="4">
        <v>2024</v>
      </c>
      <c r="D189" s="4" t="s">
        <v>9</v>
      </c>
      <c r="E189" s="4">
        <v>16</v>
      </c>
      <c r="F189" s="4" cm="1">
        <f t="array" ref="F189">INDEX(Data!B$2:B$368,$A189)</f>
        <v>1018</v>
      </c>
      <c r="G189" s="4" cm="1">
        <f t="array" ref="G189">INDEX(Data!C$2:C$368,$A189)</f>
        <v>737</v>
      </c>
      <c r="H189" s="4" cm="1">
        <f t="array" ref="H189">INDEX(Data!D$2:D$368,$A189)</f>
        <v>346</v>
      </c>
      <c r="I189" s="4" cm="1">
        <f t="array" ref="I189">INDEX(Data!E$2:E$368,$A189)</f>
        <v>550</v>
      </c>
      <c r="J189" s="4" cm="1">
        <f t="array" ref="J189">INDEX(Data!F$2:F$368,$A189)</f>
        <v>122</v>
      </c>
      <c r="K189" s="4" cm="1">
        <f t="array" ref="K189">INDEX(Data!G$2:G$368,$A189)</f>
        <v>154</v>
      </c>
      <c r="L189" s="4" cm="1">
        <f t="array" ref="L189">INDEX(Data!H$2:H$368,$A189)</f>
        <v>429</v>
      </c>
      <c r="M189" s="4" cm="1">
        <f t="array" ref="M189">INDEX(Data!I$2:I$368,$A189)</f>
        <v>154</v>
      </c>
      <c r="N189" s="4" cm="1">
        <f t="array" ref="N189">INDEX(Data!J$2:J$368,$A189)</f>
        <v>220</v>
      </c>
      <c r="O189" s="4" cm="1">
        <f t="array" ref="O189">INDEX(Data!K$2:K$368,$A189)</f>
        <v>138</v>
      </c>
      <c r="P189" s="4" cm="1">
        <f t="array" ref="P189">INDEX(Data!L$2:L$368,$A189)</f>
        <v>75</v>
      </c>
      <c r="Q189" s="4" cm="1">
        <f t="array" ref="Q189">INDEX(Data!M$2:M$368,$A189)</f>
        <v>88</v>
      </c>
      <c r="R189" s="4" cm="1">
        <f t="array" ref="R189">INDEX(Data!N$2:N$368,$A189)</f>
        <v>12</v>
      </c>
      <c r="S189" s="4" cm="1">
        <f t="array" ref="S189">INDEX(Data!O$2:O$368,$A189)</f>
        <v>189</v>
      </c>
      <c r="T189" s="4" cm="1">
        <f t="array" ref="T189">INDEX(Data!P$2:P$368,$A189)</f>
        <v>108</v>
      </c>
      <c r="U189" s="4" cm="1">
        <f t="array" ref="U189">INDEX(Data!Q$2:Q$368,$A189)</f>
        <v>27</v>
      </c>
      <c r="V189" s="4" cm="1">
        <f t="array" ref="V189">INDEX(Data!R$2:R$368,$A189)</f>
        <v>23</v>
      </c>
      <c r="W189" s="4" cm="1">
        <f t="array" ref="W189">INDEX(Data!S$2:S$368,$A189)</f>
        <v>138</v>
      </c>
      <c r="X189" s="4" cm="1">
        <f t="array" ref="X189">INDEX(Data!T$2:T$368,$A189)</f>
        <v>44</v>
      </c>
      <c r="Y189" s="4" cm="1">
        <f t="array" ref="Y189">INDEX(Data!U$2:U$368,$A189)</f>
        <v>7</v>
      </c>
      <c r="Z189" s="4" cm="1">
        <f t="array" ref="Z189">INDEX(Data!V$2:V$368,$A189)</f>
        <v>51</v>
      </c>
      <c r="AA189" s="4" cm="1">
        <f t="array" ref="AA189">INDEX(Data!W$2:W$368,$A189)</f>
        <v>7</v>
      </c>
      <c r="AB189" s="4" cm="1">
        <f t="array" ref="AB189">INDEX(Data!X$2:X$368,$A189)</f>
        <v>79</v>
      </c>
      <c r="AC189" s="4" cm="1">
        <f t="array" ref="AC189">INDEX(Data!Y$2:Y$368,$A189)</f>
        <v>36</v>
      </c>
      <c r="AD189" s="4" cm="1">
        <f t="array" ref="AD189">INDEX(Data!Z$2:Z$368,$A189)</f>
        <v>7</v>
      </c>
      <c r="AE189" s="4" cm="1">
        <f t="array" ref="AE189">INDEX(Data!AA$2:AA$368,$A189)</f>
        <v>0</v>
      </c>
      <c r="AF189" s="4" cm="1">
        <f t="array" ref="AF189">INDEX(Data!AB$2:AB$368,$A189)</f>
        <v>14</v>
      </c>
      <c r="AG189" s="4" cm="1">
        <f t="array" ref="AG189">INDEX(Data!AC$2:AC$368,$A189)</f>
        <v>7</v>
      </c>
      <c r="AH189" s="4" cm="1">
        <f t="array" ref="AH189">INDEX(Data!AD$2:AD$368,$A189)</f>
        <v>7</v>
      </c>
      <c r="AI189" s="4" cm="1">
        <f t="array" ref="AI189">INDEX(Data!AE$2:AE$368,$A189)</f>
        <v>36</v>
      </c>
      <c r="AJ189" s="4" cm="1">
        <f t="array" ref="AJ189">INDEX(Data!AF$2:AF$368,$A189)</f>
        <v>0</v>
      </c>
      <c r="AK189" s="4" cm="1">
        <f t="array" ref="AK189">INDEX(Data!AG$2:AG$368,$A189)</f>
        <v>22</v>
      </c>
      <c r="AL189" s="4" cm="1">
        <f t="array" ref="AL189">INDEX(Data!AH$2:AH$368,$A189)</f>
        <v>14</v>
      </c>
      <c r="AM189" s="4" cm="1">
        <f t="array" ref="AM189">INDEX(Data!AI$2:AI$368,$A189)</f>
        <v>51</v>
      </c>
      <c r="AN189" s="4" cm="1">
        <f t="array" ref="AN189">INDEX(Data!AJ$2:AJ$368,$A189)</f>
        <v>44</v>
      </c>
      <c r="AO189" s="4" cm="1">
        <f t="array" ref="AO189">INDEX(Data!AK$2:AK$368,$A189)</f>
        <v>29</v>
      </c>
      <c r="AP189" s="4" cm="1">
        <f t="array" ref="AP189">INDEX(Data!AL$2:AL$368,$A189)</f>
        <v>14</v>
      </c>
      <c r="AQ189" s="4" cm="1">
        <f t="array" ref="AQ189">INDEX(Data!AM$2:AM$368,$A189)</f>
        <v>0</v>
      </c>
      <c r="AR189" s="4" cm="1">
        <f t="array" ref="AR189">INDEX(Data!AN$2:AN$368,$A189)</f>
        <v>14</v>
      </c>
      <c r="AS189" s="4" cm="1">
        <f t="array" ref="AS189">INDEX(Data!AO$2:AO$368,$A189)</f>
        <v>22</v>
      </c>
      <c r="AT189" s="4" cm="1">
        <f t="array" ref="AT189">INDEX(Data!AP$2:AP$368,$A189)</f>
        <v>73</v>
      </c>
      <c r="AU189" s="4" cm="1">
        <f t="array" ref="AU189">INDEX(Data!AQ$2:AQ$368,$A189)</f>
        <v>7</v>
      </c>
      <c r="AV189" s="4" cm="1">
        <f t="array" ref="AV189">INDEX(Data!AR$2:AR$368,$A189)</f>
        <v>58</v>
      </c>
      <c r="AW189" s="4" cm="1">
        <f t="array" ref="AW189">INDEX(Data!AS$2:AS$368,$A189)</f>
        <v>14</v>
      </c>
      <c r="AX189" s="4" cm="1">
        <f t="array" ref="AX189">INDEX(Data!AT$2:AT$368,$A189)</f>
        <v>0</v>
      </c>
      <c r="AY189" s="4" cm="1">
        <f t="array" ref="AY189">INDEX(Data!AU$2:AU$368,$A189)</f>
        <v>44</v>
      </c>
      <c r="AZ189" s="4" cm="1">
        <f t="array" ref="AZ189">INDEX(Data!AV$2:AV$368,$A189)</f>
        <v>22</v>
      </c>
      <c r="BA189" s="4" cm="1">
        <f t="array" ref="BA189">INDEX(Data!AW$2:AW$368,$A189)</f>
        <v>14</v>
      </c>
      <c r="BB189" s="4" cm="1">
        <f t="array" ref="BB189">INDEX(Data!AX$2:AX$368,$A189)</f>
        <v>0</v>
      </c>
    </row>
    <row r="190" spans="1:54" x14ac:dyDescent="0.25">
      <c r="A190">
        <v>169</v>
      </c>
      <c r="B190" s="3">
        <v>45460</v>
      </c>
      <c r="C190" s="4">
        <v>2024</v>
      </c>
      <c r="D190" s="4" t="s">
        <v>9</v>
      </c>
      <c r="E190" s="4">
        <v>17</v>
      </c>
      <c r="F190" s="4" cm="1">
        <f t="array" ref="F190">INDEX(Data!B$2:B$368,$A190)</f>
        <v>995</v>
      </c>
      <c r="G190" s="4" cm="1">
        <f t="array" ref="G190">INDEX(Data!C$2:C$368,$A190)</f>
        <v>764</v>
      </c>
      <c r="H190" s="4" cm="1">
        <f t="array" ref="H190">INDEX(Data!D$2:D$368,$A190)</f>
        <v>268</v>
      </c>
      <c r="I190" s="4" cm="1">
        <f t="array" ref="I190">INDEX(Data!E$2:E$368,$A190)</f>
        <v>668</v>
      </c>
      <c r="J190" s="4" cm="1">
        <f t="array" ref="J190">INDEX(Data!F$2:F$368,$A190)</f>
        <v>59</v>
      </c>
      <c r="K190" s="4" cm="1">
        <f t="array" ref="K190">INDEX(Data!G$2:G$368,$A190)</f>
        <v>313</v>
      </c>
      <c r="L190" s="4" cm="1">
        <f t="array" ref="L190">INDEX(Data!H$2:H$368,$A190)</f>
        <v>360</v>
      </c>
      <c r="M190" s="4" cm="1">
        <f t="array" ref="M190">INDEX(Data!I$2:I$368,$A190)</f>
        <v>91</v>
      </c>
      <c r="N190" s="4" cm="1">
        <f t="array" ref="N190">INDEX(Data!J$2:J$368,$A190)</f>
        <v>265</v>
      </c>
      <c r="O190" s="4" cm="1">
        <f t="array" ref="O190">INDEX(Data!K$2:K$368,$A190)</f>
        <v>141</v>
      </c>
      <c r="P190" s="4" cm="1">
        <f t="array" ref="P190">INDEX(Data!L$2:L$368,$A190)</f>
        <v>67</v>
      </c>
      <c r="Q190" s="4" cm="1">
        <f t="array" ref="Q190">INDEX(Data!M$2:M$368,$A190)</f>
        <v>67</v>
      </c>
      <c r="R190" s="4" cm="1">
        <f t="array" ref="R190">INDEX(Data!N$2:N$368,$A190)</f>
        <v>61</v>
      </c>
      <c r="S190" s="4" cm="1">
        <f t="array" ref="S190">INDEX(Data!O$2:O$368,$A190)</f>
        <v>207</v>
      </c>
      <c r="T190" s="4" cm="1">
        <f t="array" ref="T190">INDEX(Data!P$2:P$368,$A190)</f>
        <v>120</v>
      </c>
      <c r="U190" s="4" cm="1">
        <f t="array" ref="U190">INDEX(Data!Q$2:Q$368,$A190)</f>
        <v>34</v>
      </c>
      <c r="V190" s="4" cm="1">
        <f t="array" ref="V190">INDEX(Data!R$2:R$368,$A190)</f>
        <v>26</v>
      </c>
      <c r="W190" s="4" cm="1">
        <f t="array" ref="W190">INDEX(Data!S$2:S$368,$A190)</f>
        <v>7</v>
      </c>
      <c r="X190" s="4" cm="1">
        <f t="array" ref="X190">INDEX(Data!T$2:T$368,$A190)</f>
        <v>99</v>
      </c>
      <c r="Y190" s="4" cm="1">
        <f t="array" ref="Y190">INDEX(Data!U$2:U$368,$A190)</f>
        <v>7</v>
      </c>
      <c r="Z190" s="4" cm="1">
        <f t="array" ref="Z190">INDEX(Data!V$2:V$368,$A190)</f>
        <v>38</v>
      </c>
      <c r="AA190" s="4" cm="1">
        <f t="array" ref="AA190">INDEX(Data!W$2:W$368,$A190)</f>
        <v>0</v>
      </c>
      <c r="AB190" s="4" cm="1">
        <f t="array" ref="AB190">INDEX(Data!X$2:X$368,$A190)</f>
        <v>67</v>
      </c>
      <c r="AC190" s="4" cm="1">
        <f t="array" ref="AC190">INDEX(Data!Y$2:Y$368,$A190)</f>
        <v>68</v>
      </c>
      <c r="AD190" s="4" cm="1">
        <f t="array" ref="AD190">INDEX(Data!Z$2:Z$368,$A190)</f>
        <v>15</v>
      </c>
      <c r="AE190" s="4" cm="1">
        <f t="array" ref="AE190">INDEX(Data!AA$2:AA$368,$A190)</f>
        <v>7</v>
      </c>
      <c r="AF190" s="4" cm="1">
        <f t="array" ref="AF190">INDEX(Data!AB$2:AB$368,$A190)</f>
        <v>15</v>
      </c>
      <c r="AG190" s="4" cm="1">
        <f t="array" ref="AG190">INDEX(Data!AC$2:AC$368,$A190)</f>
        <v>0</v>
      </c>
      <c r="AH190" s="4" cm="1">
        <f t="array" ref="AH190">INDEX(Data!AD$2:AD$368,$A190)</f>
        <v>7</v>
      </c>
      <c r="AI190" s="4" cm="1">
        <f t="array" ref="AI190">INDEX(Data!AE$2:AE$368,$A190)</f>
        <v>7</v>
      </c>
      <c r="AJ190" s="4" cm="1">
        <f t="array" ref="AJ190">INDEX(Data!AF$2:AF$368,$A190)</f>
        <v>7</v>
      </c>
      <c r="AK190" s="4" cm="1">
        <f t="array" ref="AK190">INDEX(Data!AG$2:AG$368,$A190)</f>
        <v>0</v>
      </c>
      <c r="AL190" s="4" cm="1">
        <f t="array" ref="AL190">INDEX(Data!AH$2:AH$368,$A190)</f>
        <v>7</v>
      </c>
      <c r="AM190" s="4" cm="1">
        <f t="array" ref="AM190">INDEX(Data!AI$2:AI$368,$A190)</f>
        <v>76</v>
      </c>
      <c r="AN190" s="4" cm="1">
        <f t="array" ref="AN190">INDEX(Data!AJ$2:AJ$368,$A190)</f>
        <v>30</v>
      </c>
      <c r="AO190" s="4" cm="1">
        <f t="array" ref="AO190">INDEX(Data!AK$2:AK$368,$A190)</f>
        <v>30</v>
      </c>
      <c r="AP190" s="4" cm="1">
        <f t="array" ref="AP190">INDEX(Data!AL$2:AL$368,$A190)</f>
        <v>22</v>
      </c>
      <c r="AQ190" s="4" cm="1">
        <f t="array" ref="AQ190">INDEX(Data!AM$2:AM$368,$A190)</f>
        <v>7</v>
      </c>
      <c r="AR190" s="4" cm="1">
        <f t="array" ref="AR190">INDEX(Data!AN$2:AN$368,$A190)</f>
        <v>15</v>
      </c>
      <c r="AS190" s="4" cm="1">
        <f t="array" ref="AS190">INDEX(Data!AO$2:AO$368,$A190)</f>
        <v>22</v>
      </c>
      <c r="AT190" s="4" cm="1">
        <f t="array" ref="AT190">INDEX(Data!AP$2:AP$368,$A190)</f>
        <v>53</v>
      </c>
      <c r="AU190" s="4" cm="1">
        <f t="array" ref="AU190">INDEX(Data!AQ$2:AQ$368,$A190)</f>
        <v>7</v>
      </c>
      <c r="AV190" s="4" cm="1">
        <f t="array" ref="AV190">INDEX(Data!AR$2:AR$368,$A190)</f>
        <v>30</v>
      </c>
      <c r="AW190" s="4" cm="1">
        <f t="array" ref="AW190">INDEX(Data!AS$2:AS$368,$A190)</f>
        <v>38</v>
      </c>
      <c r="AX190" s="4" cm="1">
        <f t="array" ref="AX190">INDEX(Data!AT$2:AT$368,$A190)</f>
        <v>0</v>
      </c>
      <c r="AY190" s="4" cm="1">
        <f t="array" ref="AY190">INDEX(Data!AU$2:AU$368,$A190)</f>
        <v>30</v>
      </c>
      <c r="AZ190" s="4" cm="1">
        <f t="array" ref="AZ190">INDEX(Data!AV$2:AV$368,$A190)</f>
        <v>30</v>
      </c>
      <c r="BA190" s="4" cm="1">
        <f t="array" ref="BA190">INDEX(Data!AW$2:AW$368,$A190)</f>
        <v>30</v>
      </c>
      <c r="BB190" s="4" cm="1">
        <f t="array" ref="BB190">INDEX(Data!AX$2:AX$368,$A190)</f>
        <v>0</v>
      </c>
    </row>
    <row r="191" spans="1:54" x14ac:dyDescent="0.25">
      <c r="A191">
        <v>170</v>
      </c>
      <c r="B191" s="3">
        <v>45461</v>
      </c>
      <c r="C191" s="4">
        <v>2024</v>
      </c>
      <c r="D191" s="4" t="s">
        <v>9</v>
      </c>
      <c r="E191" s="4">
        <v>18</v>
      </c>
      <c r="F191" s="4" cm="1">
        <f t="array" ref="F191">INDEX(Data!B$2:B$368,$A191)</f>
        <v>986</v>
      </c>
      <c r="G191" s="4" cm="1">
        <f t="array" ref="G191">INDEX(Data!C$2:C$368,$A191)</f>
        <v>796</v>
      </c>
      <c r="H191" s="4" cm="1">
        <f t="array" ref="H191">INDEX(Data!D$2:D$368,$A191)</f>
        <v>374</v>
      </c>
      <c r="I191" s="4" cm="1">
        <f t="array" ref="I191">INDEX(Data!E$2:E$368,$A191)</f>
        <v>405</v>
      </c>
      <c r="J191" s="4" cm="1">
        <f t="array" ref="J191">INDEX(Data!F$2:F$368,$A191)</f>
        <v>207</v>
      </c>
      <c r="K191" s="4" cm="1">
        <f t="array" ref="K191">INDEX(Data!G$2:G$368,$A191)</f>
        <v>358</v>
      </c>
      <c r="L191" s="4" cm="1">
        <f t="array" ref="L191">INDEX(Data!H$2:H$368,$A191)</f>
        <v>255</v>
      </c>
      <c r="M191" s="4" cm="1">
        <f t="array" ref="M191">INDEX(Data!I$2:I$368,$A191)</f>
        <v>183</v>
      </c>
      <c r="N191" s="4" cm="1">
        <f t="array" ref="N191">INDEX(Data!J$2:J$368,$A191)</f>
        <v>292</v>
      </c>
      <c r="O191" s="4" cm="1">
        <f t="array" ref="O191">INDEX(Data!K$2:K$368,$A191)</f>
        <v>134</v>
      </c>
      <c r="P191" s="4" cm="1">
        <f t="array" ref="P191">INDEX(Data!L$2:L$368,$A191)</f>
        <v>79</v>
      </c>
      <c r="Q191" s="4" cm="1">
        <f t="array" ref="Q191">INDEX(Data!M$2:M$368,$A191)</f>
        <v>79</v>
      </c>
      <c r="R191" s="4" cm="1">
        <f t="array" ref="R191">INDEX(Data!N$2:N$368,$A191)</f>
        <v>48</v>
      </c>
      <c r="S191" s="4" cm="1">
        <f t="array" ref="S191">INDEX(Data!O$2:O$368,$A191)</f>
        <v>198</v>
      </c>
      <c r="T191" s="4" cm="1">
        <f t="array" ref="T191">INDEX(Data!P$2:P$368,$A191)</f>
        <v>97</v>
      </c>
      <c r="U191" s="4" cm="1">
        <f t="array" ref="U191">INDEX(Data!Q$2:Q$368,$A191)</f>
        <v>33</v>
      </c>
      <c r="V191" s="4" cm="1">
        <f t="array" ref="V191">INDEX(Data!R$2:R$368,$A191)</f>
        <v>26</v>
      </c>
      <c r="W191" s="4" cm="1">
        <f t="array" ref="W191">INDEX(Data!S$2:S$368,$A191)</f>
        <v>0</v>
      </c>
      <c r="X191" s="4" cm="1">
        <f t="array" ref="X191">INDEX(Data!T$2:T$368,$A191)</f>
        <v>55</v>
      </c>
      <c r="Y191" s="4" cm="1">
        <f t="array" ref="Y191">INDEX(Data!U$2:U$368,$A191)</f>
        <v>23</v>
      </c>
      <c r="Z191" s="4" cm="1">
        <f t="array" ref="Z191">INDEX(Data!V$2:V$368,$A191)</f>
        <v>55</v>
      </c>
      <c r="AA191" s="4" cm="1">
        <f t="array" ref="AA191">INDEX(Data!W$2:W$368,$A191)</f>
        <v>0</v>
      </c>
      <c r="AB191" s="4" cm="1">
        <f t="array" ref="AB191">INDEX(Data!X$2:X$368,$A191)</f>
        <v>79</v>
      </c>
      <c r="AC191" s="4" cm="1">
        <f t="array" ref="AC191">INDEX(Data!Y$2:Y$368,$A191)</f>
        <v>55</v>
      </c>
      <c r="AD191" s="4" cm="1">
        <f t="array" ref="AD191">INDEX(Data!Z$2:Z$368,$A191)</f>
        <v>15</v>
      </c>
      <c r="AE191" s="4" cm="1">
        <f t="array" ref="AE191">INDEX(Data!AA$2:AA$368,$A191)</f>
        <v>15</v>
      </c>
      <c r="AF191" s="4" cm="1">
        <f t="array" ref="AF191">INDEX(Data!AB$2:AB$368,$A191)</f>
        <v>39</v>
      </c>
      <c r="AG191" s="4" cm="1">
        <f t="array" ref="AG191">INDEX(Data!AC$2:AC$368,$A191)</f>
        <v>15</v>
      </c>
      <c r="AH191" s="4" cm="1">
        <f t="array" ref="AH191">INDEX(Data!AD$2:AD$368,$A191)</f>
        <v>0</v>
      </c>
      <c r="AI191" s="4" cm="1">
        <f t="array" ref="AI191">INDEX(Data!AE$2:AE$368,$A191)</f>
        <v>23</v>
      </c>
      <c r="AJ191" s="4" cm="1">
        <f t="array" ref="AJ191">INDEX(Data!AF$2:AF$368,$A191)</f>
        <v>7</v>
      </c>
      <c r="AK191" s="4" cm="1">
        <f t="array" ref="AK191">INDEX(Data!AG$2:AG$368,$A191)</f>
        <v>7</v>
      </c>
      <c r="AL191" s="4" cm="1">
        <f t="array" ref="AL191">INDEX(Data!AH$2:AH$368,$A191)</f>
        <v>15</v>
      </c>
      <c r="AM191" s="4" cm="1">
        <f t="array" ref="AM191">INDEX(Data!AI$2:AI$368,$A191)</f>
        <v>31</v>
      </c>
      <c r="AN191" s="4" cm="1">
        <f t="array" ref="AN191">INDEX(Data!AJ$2:AJ$368,$A191)</f>
        <v>15</v>
      </c>
      <c r="AO191" s="4" cm="1">
        <f t="array" ref="AO191">INDEX(Data!AK$2:AK$368,$A191)</f>
        <v>23</v>
      </c>
      <c r="AP191" s="4" cm="1">
        <f t="array" ref="AP191">INDEX(Data!AL$2:AL$368,$A191)</f>
        <v>15</v>
      </c>
      <c r="AQ191" s="4" cm="1">
        <f t="array" ref="AQ191">INDEX(Data!AM$2:AM$368,$A191)</f>
        <v>0</v>
      </c>
      <c r="AR191" s="4" cm="1">
        <f t="array" ref="AR191">INDEX(Data!AN$2:AN$368,$A191)</f>
        <v>23</v>
      </c>
      <c r="AS191" s="4" cm="1">
        <f t="array" ref="AS191">INDEX(Data!AO$2:AO$368,$A191)</f>
        <v>23</v>
      </c>
      <c r="AT191" s="4" cm="1">
        <f t="array" ref="AT191">INDEX(Data!AP$2:AP$368,$A191)</f>
        <v>71</v>
      </c>
      <c r="AU191" s="4" cm="1">
        <f t="array" ref="AU191">INDEX(Data!AQ$2:AQ$368,$A191)</f>
        <v>23</v>
      </c>
      <c r="AV191" s="4" cm="1">
        <f t="array" ref="AV191">INDEX(Data!AR$2:AR$368,$A191)</f>
        <v>39</v>
      </c>
      <c r="AW191" s="4" cm="1">
        <f t="array" ref="AW191">INDEX(Data!AS$2:AS$368,$A191)</f>
        <v>7</v>
      </c>
      <c r="AX191" s="4" cm="1">
        <f t="array" ref="AX191">INDEX(Data!AT$2:AT$368,$A191)</f>
        <v>0</v>
      </c>
      <c r="AY191" s="4" cm="1">
        <f t="array" ref="AY191">INDEX(Data!AU$2:AU$368,$A191)</f>
        <v>39</v>
      </c>
      <c r="AZ191" s="4" cm="1">
        <f t="array" ref="AZ191">INDEX(Data!AV$2:AV$368,$A191)</f>
        <v>31</v>
      </c>
      <c r="BA191" s="4" cm="1">
        <f t="array" ref="BA191">INDEX(Data!AW$2:AW$368,$A191)</f>
        <v>31</v>
      </c>
      <c r="BB191" s="4" cm="1">
        <f t="array" ref="BB191">INDEX(Data!AX$2:AX$368,$A191)</f>
        <v>22</v>
      </c>
    </row>
    <row r="192" spans="1:54" x14ac:dyDescent="0.25">
      <c r="A192">
        <v>171</v>
      </c>
      <c r="B192" s="3">
        <v>45462</v>
      </c>
      <c r="C192" s="4">
        <v>2024</v>
      </c>
      <c r="D192" s="4" t="s">
        <v>9</v>
      </c>
      <c r="E192" s="4">
        <v>19</v>
      </c>
      <c r="F192" s="4" cm="1">
        <f t="array" ref="F192">INDEX(Data!B$2:B$368,$A192)</f>
        <v>983</v>
      </c>
      <c r="G192" s="4" cm="1">
        <f t="array" ref="G192">INDEX(Data!C$2:C$368,$A192)</f>
        <v>841</v>
      </c>
      <c r="H192" s="4" cm="1">
        <f t="array" ref="H192">INDEX(Data!D$2:D$368,$A192)</f>
        <v>452</v>
      </c>
      <c r="I192" s="4" cm="1">
        <f t="array" ref="I192">INDEX(Data!E$2:E$368,$A192)</f>
        <v>296</v>
      </c>
      <c r="J192" s="4" cm="1">
        <f t="array" ref="J192">INDEX(Data!F$2:F$368,$A192)</f>
        <v>235</v>
      </c>
      <c r="K192" s="4" cm="1">
        <f t="array" ref="K192">INDEX(Data!G$2:G$368,$A192)</f>
        <v>227</v>
      </c>
      <c r="L192" s="4" cm="1">
        <f t="array" ref="L192">INDEX(Data!H$2:H$368,$A192)</f>
        <v>455</v>
      </c>
      <c r="M192" s="4" cm="1">
        <f t="array" ref="M192">INDEX(Data!I$2:I$368,$A192)</f>
        <v>159</v>
      </c>
      <c r="N192" s="4" cm="1">
        <f t="array" ref="N192">INDEX(Data!J$2:J$368,$A192)</f>
        <v>292</v>
      </c>
      <c r="O192" s="4" cm="1">
        <f t="array" ref="O192">INDEX(Data!K$2:K$368,$A192)</f>
        <v>182</v>
      </c>
      <c r="P192" s="4" cm="1">
        <f t="array" ref="P192">INDEX(Data!L$2:L$368,$A192)</f>
        <v>54</v>
      </c>
      <c r="Q192" s="4" cm="1">
        <f t="array" ref="Q192">INDEX(Data!M$2:M$368,$A192)</f>
        <v>48</v>
      </c>
      <c r="R192" s="4" cm="1">
        <f t="array" ref="R192">INDEX(Data!N$2:N$368,$A192)</f>
        <v>12</v>
      </c>
      <c r="S192" s="4" cm="1">
        <f t="array" ref="S192">INDEX(Data!O$2:O$368,$A192)</f>
        <v>179</v>
      </c>
      <c r="T192" s="4" cm="1">
        <f t="array" ref="T192">INDEX(Data!P$2:P$368,$A192)</f>
        <v>97</v>
      </c>
      <c r="U192" s="4" cm="1">
        <f t="array" ref="U192">INDEX(Data!Q$2:Q$368,$A192)</f>
        <v>52</v>
      </c>
      <c r="V192" s="4" cm="1">
        <f t="array" ref="V192">INDEX(Data!R$2:R$368,$A192)</f>
        <v>37</v>
      </c>
      <c r="W192" s="4" cm="1">
        <f t="array" ref="W192">INDEX(Data!S$2:S$368,$A192)</f>
        <v>30</v>
      </c>
      <c r="X192" s="4" cm="1">
        <f t="array" ref="X192">INDEX(Data!T$2:T$368,$A192)</f>
        <v>117</v>
      </c>
      <c r="Y192" s="4" cm="1">
        <f t="array" ref="Y192">INDEX(Data!U$2:U$368,$A192)</f>
        <v>8</v>
      </c>
      <c r="Z192" s="4" cm="1">
        <f t="array" ref="Z192">INDEX(Data!V$2:V$368,$A192)</f>
        <v>33</v>
      </c>
      <c r="AA192" s="4" cm="1">
        <f t="array" ref="AA192">INDEX(Data!W$2:W$368,$A192)</f>
        <v>0</v>
      </c>
      <c r="AB192" s="4" cm="1">
        <f t="array" ref="AB192">INDEX(Data!X$2:X$368,$A192)</f>
        <v>58</v>
      </c>
      <c r="AC192" s="4" cm="1">
        <f t="array" ref="AC192">INDEX(Data!Y$2:Y$368,$A192)</f>
        <v>58</v>
      </c>
      <c r="AD192" s="4" cm="1">
        <f t="array" ref="AD192">INDEX(Data!Z$2:Z$368,$A192)</f>
        <v>0</v>
      </c>
      <c r="AE192" s="4" cm="1">
        <f t="array" ref="AE192">INDEX(Data!AA$2:AA$368,$A192)</f>
        <v>0</v>
      </c>
      <c r="AF192" s="4" cm="1">
        <f t="array" ref="AF192">INDEX(Data!AB$2:AB$368,$A192)</f>
        <v>42</v>
      </c>
      <c r="AG192" s="4" cm="1">
        <f t="array" ref="AG192">INDEX(Data!AC$2:AC$368,$A192)</f>
        <v>25</v>
      </c>
      <c r="AH192" s="4" cm="1">
        <f t="array" ref="AH192">INDEX(Data!AD$2:AD$368,$A192)</f>
        <v>8</v>
      </c>
      <c r="AI192" s="4" cm="1">
        <f t="array" ref="AI192">INDEX(Data!AE$2:AE$368,$A192)</f>
        <v>8</v>
      </c>
      <c r="AJ192" s="4" cm="1">
        <f t="array" ref="AJ192">INDEX(Data!AF$2:AF$368,$A192)</f>
        <v>8</v>
      </c>
      <c r="AK192" s="4" cm="1">
        <f t="array" ref="AK192">INDEX(Data!AG$2:AG$368,$A192)</f>
        <v>16</v>
      </c>
      <c r="AL192" s="4" cm="1">
        <f t="array" ref="AL192">INDEX(Data!AH$2:AH$368,$A192)</f>
        <v>16</v>
      </c>
      <c r="AM192" s="4" cm="1">
        <f t="array" ref="AM192">INDEX(Data!AI$2:AI$368,$A192)</f>
        <v>42</v>
      </c>
      <c r="AN192" s="4" cm="1">
        <f t="array" ref="AN192">INDEX(Data!AJ$2:AJ$368,$A192)</f>
        <v>33</v>
      </c>
      <c r="AO192" s="4" cm="1">
        <f t="array" ref="AO192">INDEX(Data!AK$2:AK$368,$A192)</f>
        <v>42</v>
      </c>
      <c r="AP192" s="4" cm="1">
        <f t="array" ref="AP192">INDEX(Data!AL$2:AL$368,$A192)</f>
        <v>0</v>
      </c>
      <c r="AQ192" s="4" cm="1">
        <f t="array" ref="AQ192">INDEX(Data!AM$2:AM$368,$A192)</f>
        <v>0</v>
      </c>
      <c r="AR192" s="4" cm="1">
        <f t="array" ref="AR192">INDEX(Data!AN$2:AN$368,$A192)</f>
        <v>33</v>
      </c>
      <c r="AS192" s="4" cm="1">
        <f t="array" ref="AS192">INDEX(Data!AO$2:AO$368,$A192)</f>
        <v>8</v>
      </c>
      <c r="AT192" s="4" cm="1">
        <f t="array" ref="AT192">INDEX(Data!AP$2:AP$368,$A192)</f>
        <v>67</v>
      </c>
      <c r="AU192" s="4" cm="1">
        <f t="array" ref="AU192">INDEX(Data!AQ$2:AQ$368,$A192)</f>
        <v>8</v>
      </c>
      <c r="AV192" s="4" cm="1">
        <f t="array" ref="AV192">INDEX(Data!AR$2:AR$368,$A192)</f>
        <v>33</v>
      </c>
      <c r="AW192" s="4" cm="1">
        <f t="array" ref="AW192">INDEX(Data!AS$2:AS$368,$A192)</f>
        <v>33</v>
      </c>
      <c r="AX192" s="4" cm="1">
        <f t="array" ref="AX192">INDEX(Data!AT$2:AT$368,$A192)</f>
        <v>0</v>
      </c>
      <c r="AY192" s="4" cm="1">
        <f t="array" ref="AY192">INDEX(Data!AU$2:AU$368,$A192)</f>
        <v>50</v>
      </c>
      <c r="AZ192" s="4" cm="1">
        <f t="array" ref="AZ192">INDEX(Data!AV$2:AV$368,$A192)</f>
        <v>25</v>
      </c>
      <c r="BA192" s="4" cm="1">
        <f t="array" ref="BA192">INDEX(Data!AW$2:AW$368,$A192)</f>
        <v>8</v>
      </c>
      <c r="BB192" s="4" cm="1">
        <f t="array" ref="BB192">INDEX(Data!AX$2:AX$368,$A192)</f>
        <v>62</v>
      </c>
    </row>
    <row r="193" spans="1:54" x14ac:dyDescent="0.25">
      <c r="A193">
        <v>172</v>
      </c>
      <c r="B193" s="3">
        <v>45463</v>
      </c>
      <c r="C193" s="4">
        <v>2024</v>
      </c>
      <c r="D193" s="4" t="s">
        <v>9</v>
      </c>
      <c r="E193" s="4">
        <v>20</v>
      </c>
      <c r="F193" s="4" cm="1">
        <f t="array" ref="F193">INDEX(Data!B$2:B$368,$A193)</f>
        <v>985</v>
      </c>
      <c r="G193" s="4" cm="1">
        <f t="array" ref="G193">INDEX(Data!C$2:C$368,$A193)</f>
        <v>874</v>
      </c>
      <c r="H193" s="4" cm="1">
        <f t="array" ref="H193">INDEX(Data!D$2:D$368,$A193)</f>
        <v>275</v>
      </c>
      <c r="I193" s="4" cm="1">
        <f t="array" ref="I193">INDEX(Data!E$2:E$368,$A193)</f>
        <v>533</v>
      </c>
      <c r="J193" s="4" cm="1">
        <f t="array" ref="J193">INDEX(Data!F$2:F$368,$A193)</f>
        <v>177</v>
      </c>
      <c r="K193" s="4" cm="1">
        <f t="array" ref="K193">INDEX(Data!G$2:G$368,$A193)</f>
        <v>209</v>
      </c>
      <c r="L193" s="4" cm="1">
        <f t="array" ref="L193">INDEX(Data!H$2:H$368,$A193)</f>
        <v>578</v>
      </c>
      <c r="M193" s="4" cm="1">
        <f t="array" ref="M193">INDEX(Data!I$2:I$368,$A193)</f>
        <v>87</v>
      </c>
      <c r="N193" s="4" cm="1">
        <f t="array" ref="N193">INDEX(Data!J$2:J$368,$A193)</f>
        <v>335</v>
      </c>
      <c r="O193" s="4" cm="1">
        <f t="array" ref="O193">INDEX(Data!K$2:K$368,$A193)</f>
        <v>122</v>
      </c>
      <c r="P193" s="4" cm="1">
        <f t="array" ref="P193">INDEX(Data!L$2:L$368,$A193)</f>
        <v>91</v>
      </c>
      <c r="Q193" s="4" cm="1">
        <f t="array" ref="Q193">INDEX(Data!M$2:M$368,$A193)</f>
        <v>54</v>
      </c>
      <c r="R193" s="4" cm="1">
        <f t="array" ref="R193">INDEX(Data!N$2:N$368,$A193)</f>
        <v>24</v>
      </c>
      <c r="S193" s="4" cm="1">
        <f t="array" ref="S193">INDEX(Data!O$2:O$368,$A193)</f>
        <v>160</v>
      </c>
      <c r="T193" s="4" cm="1">
        <f t="array" ref="T193">INDEX(Data!P$2:P$368,$A193)</f>
        <v>37</v>
      </c>
      <c r="U193" s="4" cm="1">
        <f t="array" ref="U193">INDEX(Data!Q$2:Q$368,$A193)</f>
        <v>33</v>
      </c>
      <c r="V193" s="4" cm="1">
        <f t="array" ref="V193">INDEX(Data!R$2:R$368,$A193)</f>
        <v>26</v>
      </c>
      <c r="W193" s="4" cm="1">
        <f t="array" ref="W193">INDEX(Data!S$2:S$368,$A193)</f>
        <v>103</v>
      </c>
      <c r="X193" s="4" cm="1">
        <f t="array" ref="X193">INDEX(Data!T$2:T$368,$A193)</f>
        <v>96</v>
      </c>
      <c r="Y193" s="4" cm="1">
        <f t="array" ref="Y193">INDEX(Data!U$2:U$368,$A193)</f>
        <v>26</v>
      </c>
      <c r="Z193" s="4" cm="1">
        <f t="array" ref="Z193">INDEX(Data!V$2:V$368,$A193)</f>
        <v>61</v>
      </c>
      <c r="AA193" s="4" cm="1">
        <f t="array" ref="AA193">INDEX(Data!W$2:W$368,$A193)</f>
        <v>0</v>
      </c>
      <c r="AB193" s="4" cm="1">
        <f t="array" ref="AB193">INDEX(Data!X$2:X$368,$A193)</f>
        <v>78</v>
      </c>
      <c r="AC193" s="4" cm="1">
        <f t="array" ref="AC193">INDEX(Data!Y$2:Y$368,$A193)</f>
        <v>43</v>
      </c>
      <c r="AD193" s="4" cm="1">
        <f t="array" ref="AD193">INDEX(Data!Z$2:Z$368,$A193)</f>
        <v>0</v>
      </c>
      <c r="AE193" s="4" cm="1">
        <f t="array" ref="AE193">INDEX(Data!AA$2:AA$368,$A193)</f>
        <v>17</v>
      </c>
      <c r="AF193" s="4" cm="1">
        <f t="array" ref="AF193">INDEX(Data!AB$2:AB$368,$A193)</f>
        <v>52</v>
      </c>
      <c r="AG193" s="4" cm="1">
        <f t="array" ref="AG193">INDEX(Data!AC$2:AC$368,$A193)</f>
        <v>17</v>
      </c>
      <c r="AH193" s="4" cm="1">
        <f t="array" ref="AH193">INDEX(Data!AD$2:AD$368,$A193)</f>
        <v>8</v>
      </c>
      <c r="AI193" s="4" cm="1">
        <f t="array" ref="AI193">INDEX(Data!AE$2:AE$368,$A193)</f>
        <v>26</v>
      </c>
      <c r="AJ193" s="4" cm="1">
        <f t="array" ref="AJ193">INDEX(Data!AF$2:AF$368,$A193)</f>
        <v>17</v>
      </c>
      <c r="AK193" s="4" cm="1">
        <f t="array" ref="AK193">INDEX(Data!AG$2:AG$368,$A193)</f>
        <v>17</v>
      </c>
      <c r="AL193" s="4" cm="1">
        <f t="array" ref="AL193">INDEX(Data!AH$2:AH$368,$A193)</f>
        <v>8</v>
      </c>
      <c r="AM193" s="4" cm="1">
        <f t="array" ref="AM193">INDEX(Data!AI$2:AI$368,$A193)</f>
        <v>61</v>
      </c>
      <c r="AN193" s="4" cm="1">
        <f t="array" ref="AN193">INDEX(Data!AJ$2:AJ$368,$A193)</f>
        <v>8</v>
      </c>
      <c r="AO193" s="4" cm="1">
        <f t="array" ref="AO193">INDEX(Data!AK$2:AK$368,$A193)</f>
        <v>17</v>
      </c>
      <c r="AP193" s="4" cm="1">
        <f t="array" ref="AP193">INDEX(Data!AL$2:AL$368,$A193)</f>
        <v>8</v>
      </c>
      <c r="AQ193" s="4" cm="1">
        <f t="array" ref="AQ193">INDEX(Data!AM$2:AM$368,$A193)</f>
        <v>8</v>
      </c>
      <c r="AR193" s="4" cm="1">
        <f t="array" ref="AR193">INDEX(Data!AN$2:AN$368,$A193)</f>
        <v>17</v>
      </c>
      <c r="AS193" s="4" cm="1">
        <f t="array" ref="AS193">INDEX(Data!AO$2:AO$368,$A193)</f>
        <v>34</v>
      </c>
      <c r="AT193" s="4" cm="1">
        <f t="array" ref="AT193">INDEX(Data!AP$2:AP$368,$A193)</f>
        <v>69</v>
      </c>
      <c r="AU193" s="4" cm="1">
        <f t="array" ref="AU193">INDEX(Data!AQ$2:AQ$368,$A193)</f>
        <v>17</v>
      </c>
      <c r="AV193" s="4" cm="1">
        <f t="array" ref="AV193">INDEX(Data!AR$2:AR$368,$A193)</f>
        <v>43</v>
      </c>
      <c r="AW193" s="4" cm="1">
        <f t="array" ref="AW193">INDEX(Data!AS$2:AS$368,$A193)</f>
        <v>17</v>
      </c>
      <c r="AX193" s="4" cm="1">
        <f t="array" ref="AX193">INDEX(Data!AT$2:AT$368,$A193)</f>
        <v>0</v>
      </c>
      <c r="AY193" s="4" cm="1">
        <f t="array" ref="AY193">INDEX(Data!AU$2:AU$368,$A193)</f>
        <v>52</v>
      </c>
      <c r="AZ193" s="4" cm="1">
        <f t="array" ref="AZ193">INDEX(Data!AV$2:AV$368,$A193)</f>
        <v>0</v>
      </c>
      <c r="BA193" s="4" cm="1">
        <f t="array" ref="BA193">INDEX(Data!AW$2:AW$368,$A193)</f>
        <v>26</v>
      </c>
      <c r="BB193" s="4" cm="1">
        <f t="array" ref="BB193">INDEX(Data!AX$2:AX$368,$A193)</f>
        <v>31</v>
      </c>
    </row>
    <row r="194" spans="1:54" x14ac:dyDescent="0.25">
      <c r="A194">
        <v>173</v>
      </c>
      <c r="B194" s="3">
        <v>45464</v>
      </c>
      <c r="C194" s="4">
        <v>2024</v>
      </c>
      <c r="D194" s="4" t="s">
        <v>9</v>
      </c>
      <c r="E194" s="4">
        <v>21</v>
      </c>
      <c r="F194" s="4" cm="1">
        <f t="array" ref="F194">INDEX(Data!B$2:B$368,$A194)</f>
        <v>998</v>
      </c>
      <c r="G194" s="4" cm="1">
        <f t="array" ref="G194">INDEX(Data!C$2:C$368,$A194)</f>
        <v>902</v>
      </c>
      <c r="H194" s="4" cm="1">
        <f t="array" ref="H194">INDEX(Data!D$2:D$368,$A194)</f>
        <v>399</v>
      </c>
      <c r="I194" s="4" cm="1">
        <f t="array" ref="I194">INDEX(Data!E$2:E$368,$A194)</f>
        <v>390</v>
      </c>
      <c r="J194" s="4" cm="1">
        <f t="array" ref="J194">INDEX(Data!F$2:F$368,$A194)</f>
        <v>209</v>
      </c>
      <c r="K194" s="4" cm="1">
        <f t="array" ref="K194">INDEX(Data!G$2:G$368,$A194)</f>
        <v>315</v>
      </c>
      <c r="L194" s="4" cm="1">
        <f t="array" ref="L194">INDEX(Data!H$2:H$368,$A194)</f>
        <v>425</v>
      </c>
      <c r="M194" s="4" cm="1">
        <f t="array" ref="M194">INDEX(Data!I$2:I$368,$A194)</f>
        <v>162</v>
      </c>
      <c r="N194" s="4" cm="1">
        <f t="array" ref="N194">INDEX(Data!J$2:J$368,$A194)</f>
        <v>228</v>
      </c>
      <c r="O194" s="4" cm="1">
        <f t="array" ref="O194">INDEX(Data!K$2:K$368,$A194)</f>
        <v>167</v>
      </c>
      <c r="P194" s="4" cm="1">
        <f t="array" ref="P194">INDEX(Data!L$2:L$368,$A194)</f>
        <v>61</v>
      </c>
      <c r="Q194" s="4" cm="1">
        <f t="array" ref="Q194">INDEX(Data!M$2:M$368,$A194)</f>
        <v>86</v>
      </c>
      <c r="R194" s="4" cm="1">
        <f t="array" ref="R194">INDEX(Data!N$2:N$368,$A194)</f>
        <v>24</v>
      </c>
      <c r="S194" s="4" cm="1">
        <f t="array" ref="S194">INDEX(Data!O$2:O$368,$A194)</f>
        <v>151</v>
      </c>
      <c r="T194" s="4" cm="1">
        <f t="array" ref="T194">INDEX(Data!P$2:P$368,$A194)</f>
        <v>18</v>
      </c>
      <c r="U194" s="4" cm="1">
        <f t="array" ref="U194">INDEX(Data!Q$2:Q$368,$A194)</f>
        <v>30</v>
      </c>
      <c r="V194" s="4" cm="1">
        <f t="array" ref="V194">INDEX(Data!R$2:R$368,$A194)</f>
        <v>18</v>
      </c>
      <c r="W194" s="4" cm="1">
        <f t="array" ref="W194">INDEX(Data!S$2:S$368,$A194)</f>
        <v>215</v>
      </c>
      <c r="X194" s="4" cm="1">
        <f t="array" ref="X194">INDEX(Data!T$2:T$368,$A194)</f>
        <v>45</v>
      </c>
      <c r="Y194" s="4" cm="1">
        <f t="array" ref="Y194">INDEX(Data!U$2:U$368,$A194)</f>
        <v>18</v>
      </c>
      <c r="Z194" s="4" cm="1">
        <f t="array" ref="Z194">INDEX(Data!V$2:V$368,$A194)</f>
        <v>36</v>
      </c>
      <c r="AA194" s="4" cm="1">
        <f t="array" ref="AA194">INDEX(Data!W$2:W$368,$A194)</f>
        <v>18</v>
      </c>
      <c r="AB194" s="4" cm="1">
        <f t="array" ref="AB194">INDEX(Data!X$2:X$368,$A194)</f>
        <v>126</v>
      </c>
      <c r="AC194" s="4" cm="1">
        <f t="array" ref="AC194">INDEX(Data!Y$2:Y$368,$A194)</f>
        <v>54</v>
      </c>
      <c r="AD194" s="4" cm="1">
        <f t="array" ref="AD194">INDEX(Data!Z$2:Z$368,$A194)</f>
        <v>27</v>
      </c>
      <c r="AE194" s="4" cm="1">
        <f t="array" ref="AE194">INDEX(Data!AA$2:AA$368,$A194)</f>
        <v>27</v>
      </c>
      <c r="AF194" s="4" cm="1">
        <f t="array" ref="AF194">INDEX(Data!AB$2:AB$368,$A194)</f>
        <v>36</v>
      </c>
      <c r="AG194" s="4" cm="1">
        <f t="array" ref="AG194">INDEX(Data!AC$2:AC$368,$A194)</f>
        <v>0</v>
      </c>
      <c r="AH194" s="4" cm="1">
        <f t="array" ref="AH194">INDEX(Data!AD$2:AD$368,$A194)</f>
        <v>0</v>
      </c>
      <c r="AI194" s="4" cm="1">
        <f t="array" ref="AI194">INDEX(Data!AE$2:AE$368,$A194)</f>
        <v>9</v>
      </c>
      <c r="AJ194" s="4" cm="1">
        <f t="array" ref="AJ194">INDEX(Data!AF$2:AF$368,$A194)</f>
        <v>18</v>
      </c>
      <c r="AK194" s="4" cm="1">
        <f t="array" ref="AK194">INDEX(Data!AG$2:AG$368,$A194)</f>
        <v>27</v>
      </c>
      <c r="AL194" s="4" cm="1">
        <f t="array" ref="AL194">INDEX(Data!AH$2:AH$368,$A194)</f>
        <v>9</v>
      </c>
      <c r="AM194" s="4" cm="1">
        <f t="array" ref="AM194">INDEX(Data!AI$2:AI$368,$A194)</f>
        <v>72</v>
      </c>
      <c r="AN194" s="4" cm="1">
        <f t="array" ref="AN194">INDEX(Data!AJ$2:AJ$368,$A194)</f>
        <v>45</v>
      </c>
      <c r="AO194" s="4" cm="1">
        <f t="array" ref="AO194">INDEX(Data!AK$2:AK$368,$A194)</f>
        <v>36</v>
      </c>
      <c r="AP194" s="4" cm="1">
        <f t="array" ref="AP194">INDEX(Data!AL$2:AL$368,$A194)</f>
        <v>0</v>
      </c>
      <c r="AQ194" s="4" cm="1">
        <f t="array" ref="AQ194">INDEX(Data!AM$2:AM$368,$A194)</f>
        <v>9</v>
      </c>
      <c r="AR194" s="4" cm="1">
        <f t="array" ref="AR194">INDEX(Data!AN$2:AN$368,$A194)</f>
        <v>36</v>
      </c>
      <c r="AS194" s="4" cm="1">
        <f t="array" ref="AS194">INDEX(Data!AO$2:AO$368,$A194)</f>
        <v>36</v>
      </c>
      <c r="AT194" s="4" cm="1">
        <f t="array" ref="AT194">INDEX(Data!AP$2:AP$368,$A194)</f>
        <v>81</v>
      </c>
      <c r="AU194" s="4" cm="1">
        <f t="array" ref="AU194">INDEX(Data!AQ$2:AQ$368,$A194)</f>
        <v>9</v>
      </c>
      <c r="AV194" s="4" cm="1">
        <f t="array" ref="AV194">INDEX(Data!AR$2:AR$368,$A194)</f>
        <v>36</v>
      </c>
      <c r="AW194" s="4" cm="1">
        <f t="array" ref="AW194">INDEX(Data!AS$2:AS$368,$A194)</f>
        <v>36</v>
      </c>
      <c r="AX194" s="4" cm="1">
        <f t="array" ref="AX194">INDEX(Data!AT$2:AT$368,$A194)</f>
        <v>9</v>
      </c>
      <c r="AY194" s="4" cm="1">
        <f t="array" ref="AY194">INDEX(Data!AU$2:AU$368,$A194)</f>
        <v>9</v>
      </c>
      <c r="AZ194" s="4" cm="1">
        <f t="array" ref="AZ194">INDEX(Data!AV$2:AV$368,$A194)</f>
        <v>0</v>
      </c>
      <c r="BA194" s="4" cm="1">
        <f t="array" ref="BA194">INDEX(Data!AW$2:AW$368,$A194)</f>
        <v>36</v>
      </c>
      <c r="BB194" s="4" cm="1">
        <f t="array" ref="BB194">INDEX(Data!AX$2:AX$368,$A194)</f>
        <v>2</v>
      </c>
    </row>
    <row r="195" spans="1:54" x14ac:dyDescent="0.25">
      <c r="A195">
        <v>174</v>
      </c>
      <c r="B195" s="3">
        <v>45465</v>
      </c>
      <c r="C195" s="4">
        <v>2024</v>
      </c>
      <c r="D195" s="4" t="s">
        <v>9</v>
      </c>
      <c r="E195" s="4">
        <v>22</v>
      </c>
      <c r="F195" s="4" cm="1">
        <f t="array" ref="F195">INDEX(Data!B$2:B$368,$A195)</f>
        <v>1032</v>
      </c>
      <c r="G195" s="4" cm="1">
        <f t="array" ref="G195">INDEX(Data!C$2:C$368,$A195)</f>
        <v>910</v>
      </c>
      <c r="H195" s="4" cm="1">
        <f t="array" ref="H195">INDEX(Data!D$2:D$368,$A195)</f>
        <v>495</v>
      </c>
      <c r="I195" s="4" cm="1">
        <f t="array" ref="I195">INDEX(Data!E$2:E$368,$A195)</f>
        <v>465</v>
      </c>
      <c r="J195" s="4" cm="1">
        <f t="array" ref="J195">INDEX(Data!F$2:F$368,$A195)</f>
        <v>72</v>
      </c>
      <c r="K195" s="4" cm="1">
        <f t="array" ref="K195">INDEX(Data!G$2:G$368,$A195)</f>
        <v>473</v>
      </c>
      <c r="L195" s="4" cm="1">
        <f t="array" ref="L195">INDEX(Data!H$2:H$368,$A195)</f>
        <v>346</v>
      </c>
      <c r="M195" s="4" cm="1">
        <f t="array" ref="M195">INDEX(Data!I$2:I$368,$A195)</f>
        <v>91</v>
      </c>
      <c r="N195" s="4" cm="1">
        <f t="array" ref="N195">INDEX(Data!J$2:J$368,$A195)</f>
        <v>217</v>
      </c>
      <c r="O195" s="4" cm="1">
        <f t="array" ref="O195">INDEX(Data!K$2:K$368,$A195)</f>
        <v>159</v>
      </c>
      <c r="P195" s="4" cm="1">
        <f t="array" ref="P195">INDEX(Data!L$2:L$368,$A195)</f>
        <v>95</v>
      </c>
      <c r="Q195" s="4" cm="1">
        <f t="array" ref="Q195">INDEX(Data!M$2:M$368,$A195)</f>
        <v>76</v>
      </c>
      <c r="R195" s="4" cm="1">
        <f t="array" ref="R195">INDEX(Data!N$2:N$368,$A195)</f>
        <v>51</v>
      </c>
      <c r="S195" s="4" cm="1">
        <f t="array" ref="S195">INDEX(Data!O$2:O$368,$A195)</f>
        <v>207</v>
      </c>
      <c r="T195" s="4" cm="1">
        <f t="array" ref="T195">INDEX(Data!P$2:P$368,$A195)</f>
        <v>35</v>
      </c>
      <c r="U195" s="4" cm="1">
        <f t="array" ref="U195">INDEX(Data!Q$2:Q$368,$A195)</f>
        <v>27</v>
      </c>
      <c r="V195" s="4" cm="1">
        <f t="array" ref="V195">INDEX(Data!R$2:R$368,$A195)</f>
        <v>54</v>
      </c>
      <c r="W195" s="4" cm="1">
        <f t="array" ref="W195">INDEX(Data!S$2:S$368,$A195)</f>
        <v>111</v>
      </c>
      <c r="X195" s="4" cm="1">
        <f t="array" ref="X195">INDEX(Data!T$2:T$368,$A195)</f>
        <v>91</v>
      </c>
      <c r="Y195" s="4" cm="1">
        <f t="array" ref="Y195">INDEX(Data!U$2:U$368,$A195)</f>
        <v>0</v>
      </c>
      <c r="Z195" s="4" cm="1">
        <f t="array" ref="Z195">INDEX(Data!V$2:V$368,$A195)</f>
        <v>45</v>
      </c>
      <c r="AA195" s="4" cm="1">
        <f t="array" ref="AA195">INDEX(Data!W$2:W$368,$A195)</f>
        <v>27</v>
      </c>
      <c r="AB195" s="4" cm="1">
        <f t="array" ref="AB195">INDEX(Data!X$2:X$368,$A195)</f>
        <v>54</v>
      </c>
      <c r="AC195" s="4" cm="1">
        <f t="array" ref="AC195">INDEX(Data!Y$2:Y$368,$A195)</f>
        <v>63</v>
      </c>
      <c r="AD195" s="4" cm="1">
        <f t="array" ref="AD195">INDEX(Data!Z$2:Z$368,$A195)</f>
        <v>9</v>
      </c>
      <c r="AE195" s="4" cm="1">
        <f t="array" ref="AE195">INDEX(Data!AA$2:AA$368,$A195)</f>
        <v>27</v>
      </c>
      <c r="AF195" s="4" cm="1">
        <f t="array" ref="AF195">INDEX(Data!AB$2:AB$368,$A195)</f>
        <v>18</v>
      </c>
      <c r="AG195" s="4" cm="1">
        <f t="array" ref="AG195">INDEX(Data!AC$2:AC$368,$A195)</f>
        <v>18</v>
      </c>
      <c r="AH195" s="4" cm="1">
        <f t="array" ref="AH195">INDEX(Data!AD$2:AD$368,$A195)</f>
        <v>0</v>
      </c>
      <c r="AI195" s="4" cm="1">
        <f t="array" ref="AI195">INDEX(Data!AE$2:AE$368,$A195)</f>
        <v>45</v>
      </c>
      <c r="AJ195" s="4" cm="1">
        <f t="array" ref="AJ195">INDEX(Data!AF$2:AF$368,$A195)</f>
        <v>9</v>
      </c>
      <c r="AK195" s="4" cm="1">
        <f t="array" ref="AK195">INDEX(Data!AG$2:AG$368,$A195)</f>
        <v>18</v>
      </c>
      <c r="AL195" s="4" cm="1">
        <f t="array" ref="AL195">INDEX(Data!AH$2:AH$368,$A195)</f>
        <v>0</v>
      </c>
      <c r="AM195" s="4" cm="1">
        <f t="array" ref="AM195">INDEX(Data!AI$2:AI$368,$A195)</f>
        <v>45</v>
      </c>
      <c r="AN195" s="4" cm="1">
        <f t="array" ref="AN195">INDEX(Data!AJ$2:AJ$368,$A195)</f>
        <v>45</v>
      </c>
      <c r="AO195" s="4" cm="1">
        <f t="array" ref="AO195">INDEX(Data!AK$2:AK$368,$A195)</f>
        <v>45</v>
      </c>
      <c r="AP195" s="4" cm="1">
        <f t="array" ref="AP195">INDEX(Data!AL$2:AL$368,$A195)</f>
        <v>0</v>
      </c>
      <c r="AQ195" s="4" cm="1">
        <f t="array" ref="AQ195">INDEX(Data!AM$2:AM$368,$A195)</f>
        <v>0</v>
      </c>
      <c r="AR195" s="4" cm="1">
        <f t="array" ref="AR195">INDEX(Data!AN$2:AN$368,$A195)</f>
        <v>18</v>
      </c>
      <c r="AS195" s="4" cm="1">
        <f t="array" ref="AS195">INDEX(Data!AO$2:AO$368,$A195)</f>
        <v>9</v>
      </c>
      <c r="AT195" s="4" cm="1">
        <f t="array" ref="AT195">INDEX(Data!AP$2:AP$368,$A195)</f>
        <v>63</v>
      </c>
      <c r="AU195" s="4" cm="1">
        <f t="array" ref="AU195">INDEX(Data!AQ$2:AQ$368,$A195)</f>
        <v>27</v>
      </c>
      <c r="AV195" s="4" cm="1">
        <f t="array" ref="AV195">INDEX(Data!AR$2:AR$368,$A195)</f>
        <v>72</v>
      </c>
      <c r="AW195" s="4" cm="1">
        <f t="array" ref="AW195">INDEX(Data!AS$2:AS$368,$A195)</f>
        <v>18</v>
      </c>
      <c r="AX195" s="4" cm="1">
        <f t="array" ref="AX195">INDEX(Data!AT$2:AT$368,$A195)</f>
        <v>0</v>
      </c>
      <c r="AY195" s="4" cm="1">
        <f t="array" ref="AY195">INDEX(Data!AU$2:AU$368,$A195)</f>
        <v>45</v>
      </c>
      <c r="AZ195" s="4" cm="1">
        <f t="array" ref="AZ195">INDEX(Data!AV$2:AV$368,$A195)</f>
        <v>27</v>
      </c>
      <c r="BA195" s="4" cm="1">
        <f t="array" ref="BA195">INDEX(Data!AW$2:AW$368,$A195)</f>
        <v>9</v>
      </c>
      <c r="BB195" s="4" cm="1">
        <f t="array" ref="BB195">INDEX(Data!AX$2:AX$368,$A195)</f>
        <v>63</v>
      </c>
    </row>
    <row r="196" spans="1:54" x14ac:dyDescent="0.25">
      <c r="A196">
        <v>175</v>
      </c>
      <c r="B196" s="3">
        <v>45466</v>
      </c>
      <c r="C196" s="4">
        <v>2024</v>
      </c>
      <c r="D196" s="4" t="s">
        <v>9</v>
      </c>
      <c r="E196" s="4">
        <v>23</v>
      </c>
      <c r="F196" s="4" cm="1">
        <f t="array" ref="F196">INDEX(Data!B$2:B$368,$A196)</f>
        <v>1047</v>
      </c>
      <c r="G196" s="4" cm="1">
        <f t="array" ref="G196">INDEX(Data!C$2:C$368,$A196)</f>
        <v>912</v>
      </c>
      <c r="H196" s="4" cm="1">
        <f t="array" ref="H196">INDEX(Data!D$2:D$368,$A196)</f>
        <v>366</v>
      </c>
      <c r="I196" s="4" cm="1">
        <f t="array" ref="I196">INDEX(Data!E$2:E$368,$A196)</f>
        <v>451</v>
      </c>
      <c r="J196" s="4" cm="1">
        <f t="array" ref="J196">INDEX(Data!F$2:F$368,$A196)</f>
        <v>230</v>
      </c>
      <c r="K196" s="4" cm="1">
        <f t="array" ref="K196">INDEX(Data!G$2:G$368,$A196)</f>
        <v>355</v>
      </c>
      <c r="L196" s="4" cm="1">
        <f t="array" ref="L196">INDEX(Data!H$2:H$368,$A196)</f>
        <v>375</v>
      </c>
      <c r="M196" s="4" cm="1">
        <f t="array" ref="M196">INDEX(Data!I$2:I$368,$A196)</f>
        <v>182</v>
      </c>
      <c r="N196" s="4" cm="1">
        <f t="array" ref="N196">INDEX(Data!J$2:J$368,$A196)</f>
        <v>246</v>
      </c>
      <c r="O196" s="4" cm="1">
        <f t="array" ref="O196">INDEX(Data!K$2:K$368,$A196)</f>
        <v>142</v>
      </c>
      <c r="P196" s="4" cm="1">
        <f t="array" ref="P196">INDEX(Data!L$2:L$368,$A196)</f>
        <v>97</v>
      </c>
      <c r="Q196" s="4" cm="1">
        <f t="array" ref="Q196">INDEX(Data!M$2:M$368,$A196)</f>
        <v>64</v>
      </c>
      <c r="R196" s="4" cm="1">
        <f t="array" ref="R196">INDEX(Data!N$2:N$368,$A196)</f>
        <v>32</v>
      </c>
      <c r="S196" s="4" cm="1">
        <f t="array" ref="S196">INDEX(Data!O$2:O$368,$A196)</f>
        <v>206</v>
      </c>
      <c r="T196" s="4" cm="1">
        <f t="array" ref="T196">INDEX(Data!P$2:P$368,$A196)</f>
        <v>59</v>
      </c>
      <c r="U196" s="4" cm="1">
        <f t="array" ref="U196">INDEX(Data!Q$2:Q$368,$A196)</f>
        <v>31</v>
      </c>
      <c r="V196" s="4" cm="1">
        <f t="array" ref="V196">INDEX(Data!R$2:R$368,$A196)</f>
        <v>43</v>
      </c>
      <c r="W196" s="4" cm="1">
        <f t="array" ref="W196">INDEX(Data!S$2:S$368,$A196)</f>
        <v>127</v>
      </c>
      <c r="X196" s="4" cm="1">
        <f t="array" ref="X196">INDEX(Data!T$2:T$368,$A196)</f>
        <v>36</v>
      </c>
      <c r="Y196" s="4" cm="1">
        <f t="array" ref="Y196">INDEX(Data!U$2:U$368,$A196)</f>
        <v>9</v>
      </c>
      <c r="Z196" s="4" cm="1">
        <f t="array" ref="Z196">INDEX(Data!V$2:V$368,$A196)</f>
        <v>36</v>
      </c>
      <c r="AA196" s="4" cm="1">
        <f t="array" ref="AA196">INDEX(Data!W$2:W$368,$A196)</f>
        <v>27</v>
      </c>
      <c r="AB196" s="4" cm="1">
        <f t="array" ref="AB196">INDEX(Data!X$2:X$368,$A196)</f>
        <v>100</v>
      </c>
      <c r="AC196" s="4" cm="1">
        <f t="array" ref="AC196">INDEX(Data!Y$2:Y$368,$A196)</f>
        <v>54</v>
      </c>
      <c r="AD196" s="4" cm="1">
        <f t="array" ref="AD196">INDEX(Data!Z$2:Z$368,$A196)</f>
        <v>0</v>
      </c>
      <c r="AE196" s="4" cm="1">
        <f t="array" ref="AE196">INDEX(Data!AA$2:AA$368,$A196)</f>
        <v>9</v>
      </c>
      <c r="AF196" s="4" cm="1">
        <f t="array" ref="AF196">INDEX(Data!AB$2:AB$368,$A196)</f>
        <v>54</v>
      </c>
      <c r="AG196" s="4" cm="1">
        <f t="array" ref="AG196">INDEX(Data!AC$2:AC$368,$A196)</f>
        <v>18</v>
      </c>
      <c r="AH196" s="4" cm="1">
        <f t="array" ref="AH196">INDEX(Data!AD$2:AD$368,$A196)</f>
        <v>0</v>
      </c>
      <c r="AI196" s="4" cm="1">
        <f t="array" ref="AI196">INDEX(Data!AE$2:AE$368,$A196)</f>
        <v>9</v>
      </c>
      <c r="AJ196" s="4" cm="1">
        <f t="array" ref="AJ196">INDEX(Data!AF$2:AF$368,$A196)</f>
        <v>27</v>
      </c>
      <c r="AK196" s="4" cm="1">
        <f t="array" ref="AK196">INDEX(Data!AG$2:AG$368,$A196)</f>
        <v>0</v>
      </c>
      <c r="AL196" s="4" cm="1">
        <f t="array" ref="AL196">INDEX(Data!AH$2:AH$368,$A196)</f>
        <v>9</v>
      </c>
      <c r="AM196" s="4" cm="1">
        <f t="array" ref="AM196">INDEX(Data!AI$2:AI$368,$A196)</f>
        <v>36</v>
      </c>
      <c r="AN196" s="4" cm="1">
        <f t="array" ref="AN196">INDEX(Data!AJ$2:AJ$368,$A196)</f>
        <v>54</v>
      </c>
      <c r="AO196" s="4" cm="1">
        <f t="array" ref="AO196">INDEX(Data!AK$2:AK$368,$A196)</f>
        <v>18</v>
      </c>
      <c r="AP196" s="4" cm="1">
        <f t="array" ref="AP196">INDEX(Data!AL$2:AL$368,$A196)</f>
        <v>9</v>
      </c>
      <c r="AQ196" s="4" cm="1">
        <f t="array" ref="AQ196">INDEX(Data!AM$2:AM$368,$A196)</f>
        <v>0</v>
      </c>
      <c r="AR196" s="4" cm="1">
        <f t="array" ref="AR196">INDEX(Data!AN$2:AN$368,$A196)</f>
        <v>36</v>
      </c>
      <c r="AS196" s="4" cm="1">
        <f t="array" ref="AS196">INDEX(Data!AO$2:AO$368,$A196)</f>
        <v>36</v>
      </c>
      <c r="AT196" s="4" cm="1">
        <f t="array" ref="AT196">INDEX(Data!AP$2:AP$368,$A196)</f>
        <v>91</v>
      </c>
      <c r="AU196" s="4" cm="1">
        <f t="array" ref="AU196">INDEX(Data!AQ$2:AQ$368,$A196)</f>
        <v>18</v>
      </c>
      <c r="AV196" s="4" cm="1">
        <f t="array" ref="AV196">INDEX(Data!AR$2:AR$368,$A196)</f>
        <v>82</v>
      </c>
      <c r="AW196" s="4" cm="1">
        <f t="array" ref="AW196">INDEX(Data!AS$2:AS$368,$A196)</f>
        <v>45</v>
      </c>
      <c r="AX196" s="4" cm="1">
        <f t="array" ref="AX196">INDEX(Data!AT$2:AT$368,$A196)</f>
        <v>0</v>
      </c>
      <c r="AY196" s="4" cm="1">
        <f t="array" ref="AY196">INDEX(Data!AU$2:AU$368,$A196)</f>
        <v>18</v>
      </c>
      <c r="AZ196" s="4" cm="1">
        <f t="array" ref="AZ196">INDEX(Data!AV$2:AV$368,$A196)</f>
        <v>36</v>
      </c>
      <c r="BA196" s="4" cm="1">
        <f t="array" ref="BA196">INDEX(Data!AW$2:AW$368,$A196)</f>
        <v>9</v>
      </c>
      <c r="BB196" s="4" cm="1">
        <f t="array" ref="BB196">INDEX(Data!AX$2:AX$368,$A196)</f>
        <v>36</v>
      </c>
    </row>
    <row r="197" spans="1:54" x14ac:dyDescent="0.25">
      <c r="A197">
        <v>176</v>
      </c>
      <c r="B197" s="3">
        <v>45467</v>
      </c>
      <c r="C197" s="4">
        <v>2024</v>
      </c>
      <c r="D197" s="4" t="s">
        <v>9</v>
      </c>
      <c r="E197" s="4">
        <v>24</v>
      </c>
      <c r="F197" s="4" cm="1">
        <f t="array" ref="F197">INDEX(Data!B$2:B$368,$A197)</f>
        <v>1051</v>
      </c>
      <c r="G197" s="4" cm="1">
        <f t="array" ref="G197">INDEX(Data!C$2:C$368,$A197)</f>
        <v>912</v>
      </c>
      <c r="H197" s="4" cm="1">
        <f t="array" ref="H197">INDEX(Data!D$2:D$368,$A197)</f>
        <v>536</v>
      </c>
      <c r="I197" s="4" cm="1">
        <f t="array" ref="I197">INDEX(Data!E$2:E$368,$A197)</f>
        <v>421</v>
      </c>
      <c r="J197" s="4" cm="1">
        <f t="array" ref="J197">INDEX(Data!F$2:F$368,$A197)</f>
        <v>94</v>
      </c>
      <c r="K197" s="4" cm="1">
        <f t="array" ref="K197">INDEX(Data!G$2:G$368,$A197)</f>
        <v>218</v>
      </c>
      <c r="L197" s="4" cm="1">
        <f t="array" ref="L197">INDEX(Data!H$2:H$368,$A197)</f>
        <v>549</v>
      </c>
      <c r="M197" s="4" cm="1">
        <f t="array" ref="M197">INDEX(Data!I$2:I$368,$A197)</f>
        <v>145</v>
      </c>
      <c r="N197" s="4" cm="1">
        <f t="array" ref="N197">INDEX(Data!J$2:J$368,$A197)</f>
        <v>247</v>
      </c>
      <c r="O197" s="4" cm="1">
        <f t="array" ref="O197">INDEX(Data!K$2:K$368,$A197)</f>
        <v>58</v>
      </c>
      <c r="P197" s="4" cm="1">
        <f t="array" ref="P197">INDEX(Data!L$2:L$368,$A197)</f>
        <v>78</v>
      </c>
      <c r="Q197" s="4" cm="1">
        <f t="array" ref="Q197">INDEX(Data!M$2:M$368,$A197)</f>
        <v>97</v>
      </c>
      <c r="R197" s="4" cm="1">
        <f t="array" ref="R197">INDEX(Data!N$2:N$368,$A197)</f>
        <v>32</v>
      </c>
      <c r="S197" s="4" cm="1">
        <f t="array" ref="S197">INDEX(Data!O$2:O$368,$A197)</f>
        <v>195</v>
      </c>
      <c r="T197" s="4" cm="1">
        <f t="array" ref="T197">INDEX(Data!P$2:P$368,$A197)</f>
        <v>47</v>
      </c>
      <c r="U197" s="4" cm="1">
        <f t="array" ref="U197">INDEX(Data!Q$2:Q$368,$A197)</f>
        <v>31</v>
      </c>
      <c r="V197" s="4" cm="1">
        <f t="array" ref="V197">INDEX(Data!R$2:R$368,$A197)</f>
        <v>23</v>
      </c>
      <c r="W197" s="4" cm="1">
        <f t="array" ref="W197">INDEX(Data!S$2:S$368,$A197)</f>
        <v>243</v>
      </c>
      <c r="X197" s="4" cm="1">
        <f t="array" ref="X197">INDEX(Data!T$2:T$368,$A197)</f>
        <v>127</v>
      </c>
      <c r="Y197" s="4" cm="1">
        <f t="array" ref="Y197">INDEX(Data!U$2:U$368,$A197)</f>
        <v>0</v>
      </c>
      <c r="Z197" s="4" cm="1">
        <f t="array" ref="Z197">INDEX(Data!V$2:V$368,$A197)</f>
        <v>27</v>
      </c>
      <c r="AA197" s="4" cm="1">
        <f t="array" ref="AA197">INDEX(Data!W$2:W$368,$A197)</f>
        <v>9</v>
      </c>
      <c r="AB197" s="4" cm="1">
        <f t="array" ref="AB197">INDEX(Data!X$2:X$368,$A197)</f>
        <v>118</v>
      </c>
      <c r="AC197" s="4" cm="1">
        <f t="array" ref="AC197">INDEX(Data!Y$2:Y$368,$A197)</f>
        <v>82</v>
      </c>
      <c r="AD197" s="4" cm="1">
        <f t="array" ref="AD197">INDEX(Data!Z$2:Z$368,$A197)</f>
        <v>18</v>
      </c>
      <c r="AE197" s="4" cm="1">
        <f t="array" ref="AE197">INDEX(Data!AA$2:AA$368,$A197)</f>
        <v>0</v>
      </c>
      <c r="AF197" s="4" cm="1">
        <f t="array" ref="AF197">INDEX(Data!AB$2:AB$368,$A197)</f>
        <v>18</v>
      </c>
      <c r="AG197" s="4" cm="1">
        <f t="array" ref="AG197">INDEX(Data!AC$2:AC$368,$A197)</f>
        <v>18</v>
      </c>
      <c r="AH197" s="4" cm="1">
        <f t="array" ref="AH197">INDEX(Data!AD$2:AD$368,$A197)</f>
        <v>0</v>
      </c>
      <c r="AI197" s="4" cm="1">
        <f t="array" ref="AI197">INDEX(Data!AE$2:AE$368,$A197)</f>
        <v>18</v>
      </c>
      <c r="AJ197" s="4" cm="1">
        <f t="array" ref="AJ197">INDEX(Data!AF$2:AF$368,$A197)</f>
        <v>18</v>
      </c>
      <c r="AK197" s="4" cm="1">
        <f t="array" ref="AK197">INDEX(Data!AG$2:AG$368,$A197)</f>
        <v>18</v>
      </c>
      <c r="AL197" s="4" cm="1">
        <f t="array" ref="AL197">INDEX(Data!AH$2:AH$368,$A197)</f>
        <v>9</v>
      </c>
      <c r="AM197" s="4" cm="1">
        <f t="array" ref="AM197">INDEX(Data!AI$2:AI$368,$A197)</f>
        <v>63</v>
      </c>
      <c r="AN197" s="4" cm="1">
        <f t="array" ref="AN197">INDEX(Data!AJ$2:AJ$368,$A197)</f>
        <v>54</v>
      </c>
      <c r="AO197" s="4" cm="1">
        <f t="array" ref="AO197">INDEX(Data!AK$2:AK$368,$A197)</f>
        <v>45</v>
      </c>
      <c r="AP197" s="4" cm="1">
        <f t="array" ref="AP197">INDEX(Data!AL$2:AL$368,$A197)</f>
        <v>0</v>
      </c>
      <c r="AQ197" s="4" cm="1">
        <f t="array" ref="AQ197">INDEX(Data!AM$2:AM$368,$A197)</f>
        <v>0</v>
      </c>
      <c r="AR197" s="4" cm="1">
        <f t="array" ref="AR197">INDEX(Data!AN$2:AN$368,$A197)</f>
        <v>18</v>
      </c>
      <c r="AS197" s="4" cm="1">
        <f t="array" ref="AS197">INDEX(Data!AO$2:AO$368,$A197)</f>
        <v>27</v>
      </c>
      <c r="AT197" s="4" cm="1">
        <f t="array" ref="AT197">INDEX(Data!AP$2:AP$368,$A197)</f>
        <v>72</v>
      </c>
      <c r="AU197" s="4" cm="1">
        <f t="array" ref="AU197">INDEX(Data!AQ$2:AQ$368,$A197)</f>
        <v>9</v>
      </c>
      <c r="AV197" s="4" cm="1">
        <f t="array" ref="AV197">INDEX(Data!AR$2:AR$368,$A197)</f>
        <v>54</v>
      </c>
      <c r="AW197" s="4" cm="1">
        <f t="array" ref="AW197">INDEX(Data!AS$2:AS$368,$A197)</f>
        <v>9</v>
      </c>
      <c r="AX197" s="4" cm="1">
        <f t="array" ref="AX197">INDEX(Data!AT$2:AT$368,$A197)</f>
        <v>9</v>
      </c>
      <c r="AY197" s="4" cm="1">
        <f t="array" ref="AY197">INDEX(Data!AU$2:AU$368,$A197)</f>
        <v>9</v>
      </c>
      <c r="AZ197" s="4" cm="1">
        <f t="array" ref="AZ197">INDEX(Data!AV$2:AV$368,$A197)</f>
        <v>9</v>
      </c>
      <c r="BA197" s="4" cm="1">
        <f t="array" ref="BA197">INDEX(Data!AW$2:AW$368,$A197)</f>
        <v>9</v>
      </c>
      <c r="BB197" s="4" cm="1">
        <f t="array" ref="BB197">INDEX(Data!AX$2:AX$368,$A197)</f>
        <v>45</v>
      </c>
    </row>
    <row r="198" spans="1:54" x14ac:dyDescent="0.25">
      <c r="A198">
        <v>177</v>
      </c>
      <c r="B198" s="3">
        <v>45468</v>
      </c>
      <c r="C198" s="4">
        <v>2024</v>
      </c>
      <c r="D198" s="4" t="s">
        <v>9</v>
      </c>
      <c r="E198" s="4">
        <v>25</v>
      </c>
      <c r="F198" s="4" cm="1">
        <f t="array" ref="F198">INDEX(Data!B$2:B$368,$A198)</f>
        <v>1051</v>
      </c>
      <c r="G198" s="4" cm="1">
        <f t="array" ref="G198">INDEX(Data!C$2:C$368,$A198)</f>
        <v>905</v>
      </c>
      <c r="H198" s="4" cm="1">
        <f t="array" ref="H198">INDEX(Data!D$2:D$368,$A198)</f>
        <v>399</v>
      </c>
      <c r="I198" s="4" cm="1">
        <f t="array" ref="I198">INDEX(Data!E$2:E$368,$A198)</f>
        <v>589</v>
      </c>
      <c r="J198" s="4" cm="1">
        <f t="array" ref="J198">INDEX(Data!F$2:F$368,$A198)</f>
        <v>63</v>
      </c>
      <c r="K198" s="4" cm="1">
        <f t="array" ref="K198">INDEX(Data!G$2:G$368,$A198)</f>
        <v>416</v>
      </c>
      <c r="L198" s="4" cm="1">
        <f t="array" ref="L198">INDEX(Data!H$2:H$368,$A198)</f>
        <v>308</v>
      </c>
      <c r="M198" s="4" cm="1">
        <f t="array" ref="M198">INDEX(Data!I$2:I$368,$A198)</f>
        <v>181</v>
      </c>
      <c r="N198" s="4" cm="1">
        <f t="array" ref="N198">INDEX(Data!J$2:J$368,$A198)</f>
        <v>319</v>
      </c>
      <c r="O198" s="4" cm="1">
        <f t="array" ref="O198">INDEX(Data!K$2:K$368,$A198)</f>
        <v>162</v>
      </c>
      <c r="P198" s="4" cm="1">
        <f t="array" ref="P198">INDEX(Data!L$2:L$368,$A198)</f>
        <v>91</v>
      </c>
      <c r="Q198" s="4" cm="1">
        <f t="array" ref="Q198">INDEX(Data!M$2:M$368,$A198)</f>
        <v>39</v>
      </c>
      <c r="R198" s="4" cm="1">
        <f t="array" ref="R198">INDEX(Data!N$2:N$368,$A198)</f>
        <v>32</v>
      </c>
      <c r="S198" s="4" cm="1">
        <f t="array" ref="S198">INDEX(Data!O$2:O$368,$A198)</f>
        <v>219</v>
      </c>
      <c r="T198" s="4" cm="1">
        <f t="array" ref="T198">INDEX(Data!P$2:P$368,$A198)</f>
        <v>23</v>
      </c>
      <c r="U198" s="4" cm="1">
        <f t="array" ref="U198">INDEX(Data!Q$2:Q$368,$A198)</f>
        <v>59</v>
      </c>
      <c r="V198" s="4" cm="1">
        <f t="array" ref="V198">INDEX(Data!R$2:R$368,$A198)</f>
        <v>23</v>
      </c>
      <c r="W198" s="4" cm="1">
        <f t="array" ref="W198">INDEX(Data!S$2:S$368,$A198)</f>
        <v>84</v>
      </c>
      <c r="X198" s="4" cm="1">
        <f t="array" ref="X198">INDEX(Data!T$2:T$368,$A198)</f>
        <v>117</v>
      </c>
      <c r="Y198" s="4" cm="1">
        <f t="array" ref="Y198">INDEX(Data!U$2:U$368,$A198)</f>
        <v>18</v>
      </c>
      <c r="Z198" s="4" cm="1">
        <f t="array" ref="Z198">INDEX(Data!V$2:V$368,$A198)</f>
        <v>27</v>
      </c>
      <c r="AA198" s="4" cm="1">
        <f t="array" ref="AA198">INDEX(Data!W$2:W$368,$A198)</f>
        <v>9</v>
      </c>
      <c r="AB198" s="4" cm="1">
        <f t="array" ref="AB198">INDEX(Data!X$2:X$368,$A198)</f>
        <v>72</v>
      </c>
      <c r="AC198" s="4" cm="1">
        <f t="array" ref="AC198">INDEX(Data!Y$2:Y$368,$A198)</f>
        <v>72</v>
      </c>
      <c r="AD198" s="4" cm="1">
        <f t="array" ref="AD198">INDEX(Data!Z$2:Z$368,$A198)</f>
        <v>9</v>
      </c>
      <c r="AE198" s="4" cm="1">
        <f t="array" ref="AE198">INDEX(Data!AA$2:AA$368,$A198)</f>
        <v>27</v>
      </c>
      <c r="AF198" s="4" cm="1">
        <f t="array" ref="AF198">INDEX(Data!AB$2:AB$368,$A198)</f>
        <v>45</v>
      </c>
      <c r="AG198" s="4" cm="1">
        <f t="array" ref="AG198">INDEX(Data!AC$2:AC$368,$A198)</f>
        <v>18</v>
      </c>
      <c r="AH198" s="4" cm="1">
        <f t="array" ref="AH198">INDEX(Data!AD$2:AD$368,$A198)</f>
        <v>0</v>
      </c>
      <c r="AI198" s="4" cm="1">
        <f t="array" ref="AI198">INDEX(Data!AE$2:AE$368,$A198)</f>
        <v>36</v>
      </c>
      <c r="AJ198" s="4" cm="1">
        <f t="array" ref="AJ198">INDEX(Data!AF$2:AF$368,$A198)</f>
        <v>9</v>
      </c>
      <c r="AK198" s="4" cm="1">
        <f t="array" ref="AK198">INDEX(Data!AG$2:AG$368,$A198)</f>
        <v>18</v>
      </c>
      <c r="AL198" s="4" cm="1">
        <f t="array" ref="AL198">INDEX(Data!AH$2:AH$368,$A198)</f>
        <v>0</v>
      </c>
      <c r="AM198" s="4" cm="1">
        <f t="array" ref="AM198">INDEX(Data!AI$2:AI$368,$A198)</f>
        <v>72</v>
      </c>
      <c r="AN198" s="4" cm="1">
        <f t="array" ref="AN198">INDEX(Data!AJ$2:AJ$368,$A198)</f>
        <v>63</v>
      </c>
      <c r="AO198" s="4" cm="1">
        <f t="array" ref="AO198">INDEX(Data!AK$2:AK$368,$A198)</f>
        <v>36</v>
      </c>
      <c r="AP198" s="4" cm="1">
        <f t="array" ref="AP198">INDEX(Data!AL$2:AL$368,$A198)</f>
        <v>9</v>
      </c>
      <c r="AQ198" s="4" cm="1">
        <f t="array" ref="AQ198">INDEX(Data!AM$2:AM$368,$A198)</f>
        <v>9</v>
      </c>
      <c r="AR198" s="4" cm="1">
        <f t="array" ref="AR198">INDEX(Data!AN$2:AN$368,$A198)</f>
        <v>0</v>
      </c>
      <c r="AS198" s="4" cm="1">
        <f t="array" ref="AS198">INDEX(Data!AO$2:AO$368,$A198)</f>
        <v>18</v>
      </c>
      <c r="AT198" s="4" cm="1">
        <f t="array" ref="AT198">INDEX(Data!AP$2:AP$368,$A198)</f>
        <v>0</v>
      </c>
      <c r="AU198" s="4" cm="1">
        <f t="array" ref="AU198">INDEX(Data!AQ$2:AQ$368,$A198)</f>
        <v>9</v>
      </c>
      <c r="AV198" s="4" cm="1">
        <f t="array" ref="AV198">INDEX(Data!AR$2:AR$368,$A198)</f>
        <v>77</v>
      </c>
      <c r="AW198" s="4" cm="1">
        <f t="array" ref="AW198">INDEX(Data!AS$2:AS$368,$A198)</f>
        <v>9</v>
      </c>
      <c r="AX198" s="4" cm="1">
        <f t="array" ref="AX198">INDEX(Data!AT$2:AT$368,$A198)</f>
        <v>9</v>
      </c>
      <c r="AY198" s="4" cm="1">
        <f t="array" ref="AY198">INDEX(Data!AU$2:AU$368,$A198)</f>
        <v>63</v>
      </c>
      <c r="AZ198" s="4" cm="1">
        <f t="array" ref="AZ198">INDEX(Data!AV$2:AV$368,$A198)</f>
        <v>36</v>
      </c>
      <c r="BA198" s="4" cm="1">
        <f t="array" ref="BA198">INDEX(Data!AW$2:AW$368,$A198)</f>
        <v>18</v>
      </c>
      <c r="BB198" s="4" cm="1">
        <f t="array" ref="BB198">INDEX(Data!AX$2:AX$368,$A198)</f>
        <v>0</v>
      </c>
    </row>
    <row r="199" spans="1:54" x14ac:dyDescent="0.25">
      <c r="A199">
        <v>178</v>
      </c>
      <c r="B199" s="3">
        <v>45469</v>
      </c>
      <c r="C199" s="4">
        <v>2024</v>
      </c>
      <c r="D199" s="4" t="s">
        <v>9</v>
      </c>
      <c r="E199" s="4">
        <v>26</v>
      </c>
      <c r="F199" s="4" cm="1">
        <f t="array" ref="F199">INDEX(Data!B$2:B$368,$A199)</f>
        <v>1039</v>
      </c>
      <c r="G199" s="4" cm="1">
        <f t="array" ref="G199">INDEX(Data!C$2:C$368,$A199)</f>
        <v>897</v>
      </c>
      <c r="H199" s="4" cm="1">
        <f t="array" ref="H199">INDEX(Data!D$2:D$368,$A199)</f>
        <v>529</v>
      </c>
      <c r="I199" s="4" cm="1">
        <f t="array" ref="I199">INDEX(Data!E$2:E$368,$A199)</f>
        <v>396</v>
      </c>
      <c r="J199" s="4" cm="1">
        <f t="array" ref="J199">INDEX(Data!F$2:F$368,$A199)</f>
        <v>114</v>
      </c>
      <c r="K199" s="4" cm="1">
        <f t="array" ref="K199">INDEX(Data!G$2:G$368,$A199)</f>
        <v>233</v>
      </c>
      <c r="L199" s="4" cm="1">
        <f t="array" ref="L199">INDEX(Data!H$2:H$368,$A199)</f>
        <v>503</v>
      </c>
      <c r="M199" s="4" cm="1">
        <f t="array" ref="M199">INDEX(Data!I$2:I$368,$A199)</f>
        <v>161</v>
      </c>
      <c r="N199" s="4" cm="1">
        <f t="array" ref="N199">INDEX(Data!J$2:J$368,$A199)</f>
        <v>309</v>
      </c>
      <c r="O199" s="4" cm="1">
        <f t="array" ref="O199">INDEX(Data!K$2:K$368,$A199)</f>
        <v>51</v>
      </c>
      <c r="P199" s="4" cm="1">
        <f t="array" ref="P199">INDEX(Data!L$2:L$368,$A199)</f>
        <v>57</v>
      </c>
      <c r="Q199" s="4" cm="1">
        <f t="array" ref="Q199">INDEX(Data!M$2:M$368,$A199)</f>
        <v>70</v>
      </c>
      <c r="R199" s="4" cm="1">
        <f t="array" ref="R199">INDEX(Data!N$2:N$368,$A199)</f>
        <v>51</v>
      </c>
      <c r="S199" s="4" cm="1">
        <f t="array" ref="S199">INDEX(Data!O$2:O$368,$A199)</f>
        <v>169</v>
      </c>
      <c r="T199" s="4" cm="1">
        <f t="array" ref="T199">INDEX(Data!P$2:P$368,$A199)</f>
        <v>19</v>
      </c>
      <c r="U199" s="4" cm="1">
        <f t="array" ref="U199">INDEX(Data!Q$2:Q$368,$A199)</f>
        <v>43</v>
      </c>
      <c r="V199" s="4" cm="1">
        <f t="array" ref="V199">INDEX(Data!R$2:R$368,$A199)</f>
        <v>27</v>
      </c>
      <c r="W199" s="4" cm="1">
        <f t="array" ref="W199">INDEX(Data!S$2:S$368,$A199)</f>
        <v>243</v>
      </c>
      <c r="X199" s="4" cm="1">
        <f t="array" ref="X199">INDEX(Data!T$2:T$368,$A199)</f>
        <v>53</v>
      </c>
      <c r="Y199" s="4" cm="1">
        <f t="array" ref="Y199">INDEX(Data!U$2:U$368,$A199)</f>
        <v>26</v>
      </c>
      <c r="Z199" s="4" cm="1">
        <f t="array" ref="Z199">INDEX(Data!V$2:V$368,$A199)</f>
        <v>53</v>
      </c>
      <c r="AA199" s="4" cm="1">
        <f t="array" ref="AA199">INDEX(Data!W$2:W$368,$A199)</f>
        <v>8</v>
      </c>
      <c r="AB199" s="4" cm="1">
        <f t="array" ref="AB199">INDEX(Data!X$2:X$368,$A199)</f>
        <v>94</v>
      </c>
      <c r="AC199" s="4" cm="1">
        <f t="array" ref="AC199">INDEX(Data!Y$2:Y$368,$A199)</f>
        <v>71</v>
      </c>
      <c r="AD199" s="4" cm="1">
        <f t="array" ref="AD199">INDEX(Data!Z$2:Z$368,$A199)</f>
        <v>0</v>
      </c>
      <c r="AE199" s="4" cm="1">
        <f t="array" ref="AE199">INDEX(Data!AA$2:AA$368,$A199)</f>
        <v>26</v>
      </c>
      <c r="AF199" s="4" cm="1">
        <f t="array" ref="AF199">INDEX(Data!AB$2:AB$368,$A199)</f>
        <v>44</v>
      </c>
      <c r="AG199" s="4" cm="1">
        <f t="array" ref="AG199">INDEX(Data!AC$2:AC$368,$A199)</f>
        <v>17</v>
      </c>
      <c r="AH199" s="4" cm="1">
        <f t="array" ref="AH199">INDEX(Data!AD$2:AD$368,$A199)</f>
        <v>8</v>
      </c>
      <c r="AI199" s="4" cm="1">
        <f t="array" ref="AI199">INDEX(Data!AE$2:AE$368,$A199)</f>
        <v>17</v>
      </c>
      <c r="AJ199" s="4" cm="1">
        <f t="array" ref="AJ199">INDEX(Data!AF$2:AF$368,$A199)</f>
        <v>26</v>
      </c>
      <c r="AK199" s="4" cm="1">
        <f t="array" ref="AK199">INDEX(Data!AG$2:AG$368,$A199)</f>
        <v>26</v>
      </c>
      <c r="AL199" s="4" cm="1">
        <f t="array" ref="AL199">INDEX(Data!AH$2:AH$368,$A199)</f>
        <v>0</v>
      </c>
      <c r="AM199" s="4" cm="1">
        <f t="array" ref="AM199">INDEX(Data!AI$2:AI$368,$A199)</f>
        <v>80</v>
      </c>
      <c r="AN199" s="4" cm="1">
        <f t="array" ref="AN199">INDEX(Data!AJ$2:AJ$368,$A199)</f>
        <v>53</v>
      </c>
      <c r="AO199" s="4" cm="1">
        <f t="array" ref="AO199">INDEX(Data!AK$2:AK$368,$A199)</f>
        <v>8</v>
      </c>
      <c r="AP199" s="4" cm="1">
        <f t="array" ref="AP199">INDEX(Data!AL$2:AL$368,$A199)</f>
        <v>26</v>
      </c>
      <c r="AQ199" s="4" cm="1">
        <f t="array" ref="AQ199">INDEX(Data!AM$2:AM$368,$A199)</f>
        <v>8</v>
      </c>
      <c r="AR199" s="4" cm="1">
        <f t="array" ref="AR199">INDEX(Data!AN$2:AN$368,$A199)</f>
        <v>0</v>
      </c>
      <c r="AS199" s="4" cm="1">
        <f t="array" ref="AS199">INDEX(Data!AO$2:AO$368,$A199)</f>
        <v>26</v>
      </c>
      <c r="AT199" s="4" cm="1">
        <f t="array" ref="AT199">INDEX(Data!AP$2:AP$368,$A199)</f>
        <v>71</v>
      </c>
      <c r="AU199" s="4" cm="1">
        <f t="array" ref="AU199">INDEX(Data!AQ$2:AQ$368,$A199)</f>
        <v>17</v>
      </c>
      <c r="AV199" s="4" cm="1">
        <f t="array" ref="AV199">INDEX(Data!AR$2:AR$368,$A199)</f>
        <v>26</v>
      </c>
      <c r="AW199" s="4" cm="1">
        <f t="array" ref="AW199">INDEX(Data!AS$2:AS$368,$A199)</f>
        <v>17</v>
      </c>
      <c r="AX199" s="4" cm="1">
        <f t="array" ref="AX199">INDEX(Data!AT$2:AT$368,$A199)</f>
        <v>0</v>
      </c>
      <c r="AY199" s="4" cm="1">
        <f t="array" ref="AY199">INDEX(Data!AU$2:AU$368,$A199)</f>
        <v>35</v>
      </c>
      <c r="AZ199" s="4" cm="1">
        <f t="array" ref="AZ199">INDEX(Data!AV$2:AV$368,$A199)</f>
        <v>35</v>
      </c>
      <c r="BA199" s="4" cm="1">
        <f t="array" ref="BA199">INDEX(Data!AW$2:AW$368,$A199)</f>
        <v>26</v>
      </c>
      <c r="BB199" s="4" cm="1">
        <f t="array" ref="BB199">INDEX(Data!AX$2:AX$368,$A199)</f>
        <v>0</v>
      </c>
    </row>
    <row r="200" spans="1:54" x14ac:dyDescent="0.25">
      <c r="A200">
        <v>179</v>
      </c>
      <c r="B200" s="3">
        <v>45470</v>
      </c>
      <c r="C200" s="4">
        <v>2024</v>
      </c>
      <c r="D200" s="4" t="s">
        <v>9</v>
      </c>
      <c r="E200" s="4">
        <v>27</v>
      </c>
      <c r="F200" s="4" cm="1">
        <f t="array" ref="F200">INDEX(Data!B$2:B$368,$A200)</f>
        <v>1022</v>
      </c>
      <c r="G200" s="4" cm="1">
        <f t="array" ref="G200">INDEX(Data!C$2:C$368,$A200)</f>
        <v>882</v>
      </c>
      <c r="H200" s="4" cm="1">
        <f t="array" ref="H200">INDEX(Data!D$2:D$368,$A200)</f>
        <v>265</v>
      </c>
      <c r="I200" s="4" cm="1">
        <f t="array" ref="I200">INDEX(Data!E$2:E$368,$A200)</f>
        <v>614</v>
      </c>
      <c r="J200" s="4" cm="1">
        <f t="array" ref="J200">INDEX(Data!F$2:F$368,$A200)</f>
        <v>143</v>
      </c>
      <c r="K200" s="4" cm="1">
        <f t="array" ref="K200">INDEX(Data!G$2:G$368,$A200)</f>
        <v>273</v>
      </c>
      <c r="L200" s="4" cm="1">
        <f t="array" ref="L200">INDEX(Data!H$2:H$368,$A200)</f>
        <v>460</v>
      </c>
      <c r="M200" s="4" cm="1">
        <f t="array" ref="M200">INDEX(Data!I$2:I$368,$A200)</f>
        <v>149</v>
      </c>
      <c r="N200" s="4" cm="1">
        <f t="array" ref="N200">INDEX(Data!J$2:J$368,$A200)</f>
        <v>259</v>
      </c>
      <c r="O200" s="4" cm="1">
        <f t="array" ref="O200">INDEX(Data!K$2:K$368,$A200)</f>
        <v>139</v>
      </c>
      <c r="P200" s="4" cm="1">
        <f t="array" ref="P200">INDEX(Data!L$2:L$368,$A200)</f>
        <v>57</v>
      </c>
      <c r="Q200" s="4" cm="1">
        <f t="array" ref="Q200">INDEX(Data!M$2:M$368,$A200)</f>
        <v>76</v>
      </c>
      <c r="R200" s="4" cm="1">
        <f t="array" ref="R200">INDEX(Data!N$2:N$368,$A200)</f>
        <v>50</v>
      </c>
      <c r="S200" s="4" cm="1">
        <f t="array" ref="S200">INDEX(Data!O$2:O$368,$A200)</f>
        <v>174</v>
      </c>
      <c r="T200" s="4" cm="1">
        <f t="array" ref="T200">INDEX(Data!P$2:P$368,$A200)</f>
        <v>135</v>
      </c>
      <c r="U200" s="4" cm="1">
        <f t="array" ref="U200">INDEX(Data!Q$2:Q$368,$A200)</f>
        <v>27</v>
      </c>
      <c r="V200" s="4" cm="1">
        <f t="array" ref="V200">INDEX(Data!R$2:R$368,$A200)</f>
        <v>38</v>
      </c>
      <c r="W200" s="4" cm="1">
        <f t="array" ref="W200">INDEX(Data!S$2:S$368,$A200)</f>
        <v>67</v>
      </c>
      <c r="X200" s="4" cm="1">
        <f t="array" ref="X200">INDEX(Data!T$2:T$368,$A200)</f>
        <v>52</v>
      </c>
      <c r="Y200" s="4" cm="1">
        <f t="array" ref="Y200">INDEX(Data!U$2:U$368,$A200)</f>
        <v>8</v>
      </c>
      <c r="Z200" s="4" cm="1">
        <f t="array" ref="Z200">INDEX(Data!V$2:V$368,$A200)</f>
        <v>52</v>
      </c>
      <c r="AA200" s="4" cm="1">
        <f t="array" ref="AA200">INDEX(Data!W$2:W$368,$A200)</f>
        <v>17</v>
      </c>
      <c r="AB200" s="4" cm="1">
        <f t="array" ref="AB200">INDEX(Data!X$2:X$368,$A200)</f>
        <v>86</v>
      </c>
      <c r="AC200" s="4" cm="1">
        <f t="array" ref="AC200">INDEX(Data!Y$2:Y$368,$A200)</f>
        <v>79</v>
      </c>
      <c r="AD200" s="4" cm="1">
        <f t="array" ref="AD200">INDEX(Data!Z$2:Z$368,$A200)</f>
        <v>8</v>
      </c>
      <c r="AE200" s="4" cm="1">
        <f t="array" ref="AE200">INDEX(Data!AA$2:AA$368,$A200)</f>
        <v>8</v>
      </c>
      <c r="AF200" s="4" cm="1">
        <f t="array" ref="AF200">INDEX(Data!AB$2:AB$368,$A200)</f>
        <v>35</v>
      </c>
      <c r="AG200" s="4" cm="1">
        <f t="array" ref="AG200">INDEX(Data!AC$2:AC$368,$A200)</f>
        <v>26</v>
      </c>
      <c r="AH200" s="4" cm="1">
        <f t="array" ref="AH200">INDEX(Data!AD$2:AD$368,$A200)</f>
        <v>8</v>
      </c>
      <c r="AI200" s="4" cm="1">
        <f t="array" ref="AI200">INDEX(Data!AE$2:AE$368,$A200)</f>
        <v>26</v>
      </c>
      <c r="AJ200" s="4" cm="1">
        <f t="array" ref="AJ200">INDEX(Data!AF$2:AF$368,$A200)</f>
        <v>26</v>
      </c>
      <c r="AK200" s="4" cm="1">
        <f t="array" ref="AK200">INDEX(Data!AG$2:AG$368,$A200)</f>
        <v>26</v>
      </c>
      <c r="AL200" s="4" cm="1">
        <f t="array" ref="AL200">INDEX(Data!AH$2:AH$368,$A200)</f>
        <v>0</v>
      </c>
      <c r="AM200" s="4" cm="1">
        <f t="array" ref="AM200">INDEX(Data!AI$2:AI$368,$A200)</f>
        <v>44</v>
      </c>
      <c r="AN200" s="4" cm="1">
        <f t="array" ref="AN200">INDEX(Data!AJ$2:AJ$368,$A200)</f>
        <v>17</v>
      </c>
      <c r="AO200" s="4" cm="1">
        <f t="array" ref="AO200">INDEX(Data!AK$2:AK$368,$A200)</f>
        <v>17</v>
      </c>
      <c r="AP200" s="4" cm="1">
        <f t="array" ref="AP200">INDEX(Data!AL$2:AL$368,$A200)</f>
        <v>26</v>
      </c>
      <c r="AQ200" s="4" cm="1">
        <f t="array" ref="AQ200">INDEX(Data!AM$2:AM$368,$A200)</f>
        <v>8</v>
      </c>
      <c r="AR200" s="4" cm="1">
        <f t="array" ref="AR200">INDEX(Data!AN$2:AN$368,$A200)</f>
        <v>17</v>
      </c>
      <c r="AS200" s="4" cm="1">
        <f t="array" ref="AS200">INDEX(Data!AO$2:AO$368,$A200)</f>
        <v>8</v>
      </c>
      <c r="AT200" s="4" cm="1">
        <f t="array" ref="AT200">INDEX(Data!AP$2:AP$368,$A200)</f>
        <v>88</v>
      </c>
      <c r="AU200" s="4" cm="1">
        <f t="array" ref="AU200">INDEX(Data!AQ$2:AQ$368,$A200)</f>
        <v>8</v>
      </c>
      <c r="AV200" s="4" cm="1">
        <f t="array" ref="AV200">INDEX(Data!AR$2:AR$368,$A200)</f>
        <v>44</v>
      </c>
      <c r="AW200" s="4" cm="1">
        <f t="array" ref="AW200">INDEX(Data!AS$2:AS$368,$A200)</f>
        <v>44</v>
      </c>
      <c r="AX200" s="4" cm="1">
        <f t="array" ref="AX200">INDEX(Data!AT$2:AT$368,$A200)</f>
        <v>0</v>
      </c>
      <c r="AY200" s="4" cm="1">
        <f t="array" ref="AY200">INDEX(Data!AU$2:AU$368,$A200)</f>
        <v>52</v>
      </c>
      <c r="AZ200" s="4" cm="1">
        <f t="array" ref="AZ200">INDEX(Data!AV$2:AV$368,$A200)</f>
        <v>17</v>
      </c>
      <c r="BA200" s="4" cm="1">
        <f t="array" ref="BA200">INDEX(Data!AW$2:AW$368,$A200)</f>
        <v>35</v>
      </c>
      <c r="BB200" s="4" cm="1">
        <f t="array" ref="BB200">INDEX(Data!AX$2:AX$368,$A200)</f>
        <v>0</v>
      </c>
    </row>
    <row r="201" spans="1:54" x14ac:dyDescent="0.25">
      <c r="A201">
        <v>180</v>
      </c>
      <c r="B201" s="3">
        <v>45471</v>
      </c>
      <c r="C201" s="4">
        <v>2024</v>
      </c>
      <c r="D201" s="4" t="s">
        <v>9</v>
      </c>
      <c r="E201" s="4">
        <v>28</v>
      </c>
      <c r="F201" s="4" cm="1">
        <f t="array" ref="F201">INDEX(Data!B$2:B$368,$A201)</f>
        <v>1000</v>
      </c>
      <c r="G201" s="4" cm="1">
        <f t="array" ref="G201">INDEX(Data!C$2:C$368,$A201)</f>
        <v>863</v>
      </c>
      <c r="H201" s="4" cm="1">
        <f t="array" ref="H201">INDEX(Data!D$2:D$368,$A201)</f>
        <v>220</v>
      </c>
      <c r="I201" s="4" cm="1">
        <f t="array" ref="I201">INDEX(Data!E$2:E$368,$A201)</f>
        <v>540</v>
      </c>
      <c r="J201" s="4" cm="1">
        <f t="array" ref="J201">INDEX(Data!F$2:F$368,$A201)</f>
        <v>240</v>
      </c>
      <c r="K201" s="4" cm="1">
        <f t="array" ref="K201">INDEX(Data!G$2:G$368,$A201)</f>
        <v>431</v>
      </c>
      <c r="L201" s="4" cm="1">
        <f t="array" ref="L201">INDEX(Data!H$2:H$368,$A201)</f>
        <v>294</v>
      </c>
      <c r="M201" s="4" cm="1">
        <f t="array" ref="M201">INDEX(Data!I$2:I$368,$A201)</f>
        <v>138</v>
      </c>
      <c r="N201" s="4" cm="1">
        <f t="array" ref="N201">INDEX(Data!J$2:J$368,$A201)</f>
        <v>260</v>
      </c>
      <c r="O201" s="4" cm="1">
        <f t="array" ref="O201">INDEX(Data!K$2:K$368,$A201)</f>
        <v>148</v>
      </c>
      <c r="P201" s="4" cm="1">
        <f t="array" ref="P201">INDEX(Data!L$2:L$368,$A201)</f>
        <v>68</v>
      </c>
      <c r="Q201" s="4" cm="1">
        <f t="array" ref="Q201">INDEX(Data!M$2:M$368,$A201)</f>
        <v>93</v>
      </c>
      <c r="R201" s="4" cm="1">
        <f t="array" ref="R201">INDEX(Data!N$2:N$368,$A201)</f>
        <v>43</v>
      </c>
      <c r="S201" s="4" cm="1">
        <f t="array" ref="S201">INDEX(Data!O$2:O$368,$A201)</f>
        <v>163</v>
      </c>
      <c r="T201" s="4" cm="1">
        <f t="array" ref="T201">INDEX(Data!P$2:P$368,$A201)</f>
        <v>30</v>
      </c>
      <c r="U201" s="4" cm="1">
        <f t="array" ref="U201">INDEX(Data!Q$2:Q$368,$A201)</f>
        <v>49</v>
      </c>
      <c r="V201" s="4" cm="1">
        <f t="array" ref="V201">INDEX(Data!R$2:R$368,$A201)</f>
        <v>45</v>
      </c>
      <c r="W201" s="4" cm="1">
        <f t="array" ref="W201">INDEX(Data!S$2:S$368,$A201)</f>
        <v>101</v>
      </c>
      <c r="X201" s="4" cm="1">
        <f t="array" ref="X201">INDEX(Data!T$2:T$368,$A201)</f>
        <v>86</v>
      </c>
      <c r="Y201" s="4" cm="1">
        <f t="array" ref="Y201">INDEX(Data!U$2:U$368,$A201)</f>
        <v>25</v>
      </c>
      <c r="Z201" s="4" cm="1">
        <f t="array" ref="Z201">INDEX(Data!V$2:V$368,$A201)</f>
        <v>43</v>
      </c>
      <c r="AA201" s="4" cm="1">
        <f t="array" ref="AA201">INDEX(Data!W$2:W$368,$A201)</f>
        <v>8</v>
      </c>
      <c r="AB201" s="4" cm="1">
        <f t="array" ref="AB201">INDEX(Data!X$2:X$368,$A201)</f>
        <v>65</v>
      </c>
      <c r="AC201" s="4" cm="1">
        <f t="array" ref="AC201">INDEX(Data!Y$2:Y$368,$A201)</f>
        <v>43</v>
      </c>
      <c r="AD201" s="4" cm="1">
        <f t="array" ref="AD201">INDEX(Data!Z$2:Z$368,$A201)</f>
        <v>25</v>
      </c>
      <c r="AE201" s="4" cm="1">
        <f t="array" ref="AE201">INDEX(Data!AA$2:AA$368,$A201)</f>
        <v>0</v>
      </c>
      <c r="AF201" s="4" cm="1">
        <f t="array" ref="AF201">INDEX(Data!AB$2:AB$368,$A201)</f>
        <v>34</v>
      </c>
      <c r="AG201" s="4" cm="1">
        <f t="array" ref="AG201">INDEX(Data!AC$2:AC$368,$A201)</f>
        <v>25</v>
      </c>
      <c r="AH201" s="4" cm="1">
        <f t="array" ref="AH201">INDEX(Data!AD$2:AD$368,$A201)</f>
        <v>0</v>
      </c>
      <c r="AI201" s="4" cm="1">
        <f t="array" ref="AI201">INDEX(Data!AE$2:AE$368,$A201)</f>
        <v>43</v>
      </c>
      <c r="AJ201" s="4" cm="1">
        <f t="array" ref="AJ201">INDEX(Data!AF$2:AF$368,$A201)</f>
        <v>25</v>
      </c>
      <c r="AK201" s="4" cm="1">
        <f t="array" ref="AK201">INDEX(Data!AG$2:AG$368,$A201)</f>
        <v>8</v>
      </c>
      <c r="AL201" s="4" cm="1">
        <f t="array" ref="AL201">INDEX(Data!AH$2:AH$368,$A201)</f>
        <v>25</v>
      </c>
      <c r="AM201" s="4" cm="1">
        <f t="array" ref="AM201">INDEX(Data!AI$2:AI$368,$A201)</f>
        <v>86</v>
      </c>
      <c r="AN201" s="4" cm="1">
        <f t="array" ref="AN201">INDEX(Data!AJ$2:AJ$368,$A201)</f>
        <v>60</v>
      </c>
      <c r="AO201" s="4" cm="1">
        <f t="array" ref="AO201">INDEX(Data!AK$2:AK$368,$A201)</f>
        <v>25</v>
      </c>
      <c r="AP201" s="4" cm="1">
        <f t="array" ref="AP201">INDEX(Data!AL$2:AL$368,$A201)</f>
        <v>0</v>
      </c>
      <c r="AQ201" s="4" cm="1">
        <f t="array" ref="AQ201">INDEX(Data!AM$2:AM$368,$A201)</f>
        <v>0</v>
      </c>
      <c r="AR201" s="4" cm="1">
        <f t="array" ref="AR201">INDEX(Data!AN$2:AN$368,$A201)</f>
        <v>0</v>
      </c>
      <c r="AS201" s="4" cm="1">
        <f t="array" ref="AS201">INDEX(Data!AO$2:AO$368,$A201)</f>
        <v>17</v>
      </c>
      <c r="AT201" s="4" cm="1">
        <f t="array" ref="AT201">INDEX(Data!AP$2:AP$368,$A201)</f>
        <v>77</v>
      </c>
      <c r="AU201" s="4" cm="1">
        <f t="array" ref="AU201">INDEX(Data!AQ$2:AQ$368,$A201)</f>
        <v>8</v>
      </c>
      <c r="AV201" s="4" cm="1">
        <f t="array" ref="AV201">INDEX(Data!AR$2:AR$368,$A201)</f>
        <v>34</v>
      </c>
      <c r="AW201" s="4" cm="1">
        <f t="array" ref="AW201">INDEX(Data!AS$2:AS$368,$A201)</f>
        <v>8</v>
      </c>
      <c r="AX201" s="4" cm="1">
        <f t="array" ref="AX201">INDEX(Data!AT$2:AT$368,$A201)</f>
        <v>8</v>
      </c>
      <c r="AY201" s="4" cm="1">
        <f t="array" ref="AY201">INDEX(Data!AU$2:AU$368,$A201)</f>
        <v>51</v>
      </c>
      <c r="AZ201" s="4" cm="1">
        <f t="array" ref="AZ201">INDEX(Data!AV$2:AV$368,$A201)</f>
        <v>17</v>
      </c>
      <c r="BA201" s="4" cm="1">
        <f t="array" ref="BA201">INDEX(Data!AW$2:AW$368,$A201)</f>
        <v>17</v>
      </c>
      <c r="BB201" s="4" cm="1">
        <f t="array" ref="BB201">INDEX(Data!AX$2:AX$368,$A201)</f>
        <v>0</v>
      </c>
    </row>
    <row r="202" spans="1:54" x14ac:dyDescent="0.25">
      <c r="A202">
        <v>181</v>
      </c>
      <c r="B202" s="3">
        <v>45472</v>
      </c>
      <c r="C202" s="4">
        <v>2024</v>
      </c>
      <c r="D202" s="4" t="s">
        <v>9</v>
      </c>
      <c r="E202" s="4">
        <v>29</v>
      </c>
      <c r="F202" s="4" cm="1">
        <f t="array" ref="F202">INDEX(Data!B$2:B$368,$A202)</f>
        <v>973</v>
      </c>
      <c r="G202" s="4" cm="1">
        <f t="array" ref="G202">INDEX(Data!C$2:C$368,$A202)</f>
        <v>837</v>
      </c>
      <c r="H202" s="4" cm="1">
        <f t="array" ref="H202">INDEX(Data!D$2:D$368,$A202)</f>
        <v>496</v>
      </c>
      <c r="I202" s="4" cm="1">
        <f t="array" ref="I202">INDEX(Data!E$2:E$368,$A202)</f>
        <v>429</v>
      </c>
      <c r="J202" s="4" cm="1">
        <f t="array" ref="J202">INDEX(Data!F$2:F$368,$A202)</f>
        <v>48</v>
      </c>
      <c r="K202" s="4" cm="1">
        <f t="array" ref="K202">INDEX(Data!G$2:G$368,$A202)</f>
        <v>259</v>
      </c>
      <c r="L202" s="4" cm="1">
        <f t="array" ref="L202">INDEX(Data!H$2:H$368,$A202)</f>
        <v>428</v>
      </c>
      <c r="M202" s="4" cm="1">
        <f t="array" ref="M202">INDEX(Data!I$2:I$368,$A202)</f>
        <v>150</v>
      </c>
      <c r="N202" s="4" cm="1">
        <f t="array" ref="N202">INDEX(Data!J$2:J$368,$A202)</f>
        <v>265</v>
      </c>
      <c r="O202" s="4" cm="1">
        <f t="array" ref="O202">INDEX(Data!K$2:K$368,$A202)</f>
        <v>180</v>
      </c>
      <c r="P202" s="4" cm="1">
        <f t="array" ref="P202">INDEX(Data!L$2:L$368,$A202)</f>
        <v>54</v>
      </c>
      <c r="Q202" s="4" cm="1">
        <f t="array" ref="Q202">INDEX(Data!M$2:M$368,$A202)</f>
        <v>72</v>
      </c>
      <c r="R202" s="4" cm="1">
        <f t="array" ref="R202">INDEX(Data!N$2:N$368,$A202)</f>
        <v>42</v>
      </c>
      <c r="S202" s="4" cm="1">
        <f t="array" ref="S202">INDEX(Data!O$2:O$368,$A202)</f>
        <v>129</v>
      </c>
      <c r="T202" s="4" cm="1">
        <f t="array" ref="T202">INDEX(Data!P$2:P$368,$A202)</f>
        <v>33</v>
      </c>
      <c r="U202" s="4" cm="1">
        <f t="array" ref="U202">INDEX(Data!Q$2:Q$368,$A202)</f>
        <v>40</v>
      </c>
      <c r="V202" s="4" cm="1">
        <f t="array" ref="V202">INDEX(Data!R$2:R$368,$A202)</f>
        <v>25</v>
      </c>
      <c r="W202" s="4" cm="1">
        <f t="array" ref="W202">INDEX(Data!S$2:S$368,$A202)</f>
        <v>133</v>
      </c>
      <c r="X202" s="4" cm="1">
        <f t="array" ref="X202">INDEX(Data!T$2:T$368,$A202)</f>
        <v>117</v>
      </c>
      <c r="Y202" s="4" cm="1">
        <f t="array" ref="Y202">INDEX(Data!U$2:U$368,$A202)</f>
        <v>16</v>
      </c>
      <c r="Z202" s="4" cm="1">
        <f t="array" ref="Z202">INDEX(Data!V$2:V$368,$A202)</f>
        <v>33</v>
      </c>
      <c r="AA202" s="4" cm="1">
        <f t="array" ref="AA202">INDEX(Data!W$2:W$368,$A202)</f>
        <v>25</v>
      </c>
      <c r="AB202" s="4" cm="1">
        <f t="array" ref="AB202">INDEX(Data!X$2:X$368,$A202)</f>
        <v>133</v>
      </c>
      <c r="AC202" s="4" cm="1">
        <f t="array" ref="AC202">INDEX(Data!Y$2:Y$368,$A202)</f>
        <v>58</v>
      </c>
      <c r="AD202" s="4" cm="1">
        <f t="array" ref="AD202">INDEX(Data!Z$2:Z$368,$A202)</f>
        <v>0</v>
      </c>
      <c r="AE202" s="4" cm="1">
        <f t="array" ref="AE202">INDEX(Data!AA$2:AA$368,$A202)</f>
        <v>8</v>
      </c>
      <c r="AF202" s="4" cm="1">
        <f t="array" ref="AF202">INDEX(Data!AB$2:AB$368,$A202)</f>
        <v>16</v>
      </c>
      <c r="AG202" s="4" cm="1">
        <f t="array" ref="AG202">INDEX(Data!AC$2:AC$368,$A202)</f>
        <v>0</v>
      </c>
      <c r="AH202" s="4" cm="1">
        <f t="array" ref="AH202">INDEX(Data!AD$2:AD$368,$A202)</f>
        <v>0</v>
      </c>
      <c r="AI202" s="4" cm="1">
        <f t="array" ref="AI202">INDEX(Data!AE$2:AE$368,$A202)</f>
        <v>41</v>
      </c>
      <c r="AJ202" s="4" cm="1">
        <f t="array" ref="AJ202">INDEX(Data!AF$2:AF$368,$A202)</f>
        <v>0</v>
      </c>
      <c r="AK202" s="4" cm="1">
        <f t="array" ref="AK202">INDEX(Data!AG$2:AG$368,$A202)</f>
        <v>8</v>
      </c>
      <c r="AL202" s="4" cm="1">
        <f t="array" ref="AL202">INDEX(Data!AH$2:AH$368,$A202)</f>
        <v>25</v>
      </c>
      <c r="AM202" s="4" cm="1">
        <f t="array" ref="AM202">INDEX(Data!AI$2:AI$368,$A202)</f>
        <v>33</v>
      </c>
      <c r="AN202" s="4" cm="1">
        <f t="array" ref="AN202">INDEX(Data!AJ$2:AJ$368,$A202)</f>
        <v>8</v>
      </c>
      <c r="AO202" s="4" cm="1">
        <f t="array" ref="AO202">INDEX(Data!AK$2:AK$368,$A202)</f>
        <v>16</v>
      </c>
      <c r="AP202" s="4" cm="1">
        <f t="array" ref="AP202">INDEX(Data!AL$2:AL$368,$A202)</f>
        <v>0</v>
      </c>
      <c r="AQ202" s="4" cm="1">
        <f t="array" ref="AQ202">INDEX(Data!AM$2:AM$368,$A202)</f>
        <v>8</v>
      </c>
      <c r="AR202" s="4" cm="1">
        <f t="array" ref="AR202">INDEX(Data!AN$2:AN$368,$A202)</f>
        <v>25</v>
      </c>
      <c r="AS202" s="4" cm="1">
        <f t="array" ref="AS202">INDEX(Data!AO$2:AO$368,$A202)</f>
        <v>8</v>
      </c>
      <c r="AT202" s="4" cm="1">
        <f t="array" ref="AT202">INDEX(Data!AP$2:AP$368,$A202)</f>
        <v>58</v>
      </c>
      <c r="AU202" s="4" cm="1">
        <f t="array" ref="AU202">INDEX(Data!AQ$2:AQ$368,$A202)</f>
        <v>16</v>
      </c>
      <c r="AV202" s="4" cm="1">
        <f t="array" ref="AV202">INDEX(Data!AR$2:AR$368,$A202)</f>
        <v>58</v>
      </c>
      <c r="AW202" s="4" cm="1">
        <f t="array" ref="AW202">INDEX(Data!AS$2:AS$368,$A202)</f>
        <v>25</v>
      </c>
      <c r="AX202" s="4" cm="1">
        <f t="array" ref="AX202">INDEX(Data!AT$2:AT$368,$A202)</f>
        <v>0</v>
      </c>
      <c r="AY202" s="4" cm="1">
        <f t="array" ref="AY202">INDEX(Data!AU$2:AU$368,$A202)</f>
        <v>50</v>
      </c>
      <c r="AZ202" s="4" cm="1">
        <f t="array" ref="AZ202">INDEX(Data!AV$2:AV$368,$A202)</f>
        <v>8</v>
      </c>
      <c r="BA202" s="4" cm="1">
        <f t="array" ref="BA202">INDEX(Data!AW$2:AW$368,$A202)</f>
        <v>0</v>
      </c>
      <c r="BB202" s="4" cm="1">
        <f t="array" ref="BB202">INDEX(Data!AX$2:AX$368,$A202)</f>
        <v>44</v>
      </c>
    </row>
    <row r="203" spans="1:54" x14ac:dyDescent="0.25">
      <c r="A203">
        <v>182</v>
      </c>
      <c r="B203" s="3">
        <v>45473</v>
      </c>
      <c r="C203" s="4">
        <v>2024</v>
      </c>
      <c r="D203" s="4" t="s">
        <v>9</v>
      </c>
      <c r="E203" s="4">
        <v>30</v>
      </c>
      <c r="F203" s="4" cm="1">
        <f t="array" ref="F203">INDEX(Data!B$2:B$368,$A203)</f>
        <v>951</v>
      </c>
      <c r="G203" s="4" cm="1">
        <f t="array" ref="G203">INDEX(Data!C$2:C$368,$A203)</f>
        <v>809</v>
      </c>
      <c r="H203" s="4" cm="1">
        <f t="array" ref="H203">INDEX(Data!D$2:D$368,$A203)</f>
        <v>408</v>
      </c>
      <c r="I203" s="4" cm="1">
        <f t="array" ref="I203">INDEX(Data!E$2:E$368,$A203)</f>
        <v>467</v>
      </c>
      <c r="J203" s="4" cm="1">
        <f t="array" ref="J203">INDEX(Data!F$2:F$368,$A203)</f>
        <v>76</v>
      </c>
      <c r="K203" s="4" cm="1">
        <f t="array" ref="K203">INDEX(Data!G$2:G$368,$A203)</f>
        <v>428</v>
      </c>
      <c r="L203" s="4" cm="1">
        <f t="array" ref="L203">INDEX(Data!H$2:H$368,$A203)</f>
        <v>244</v>
      </c>
      <c r="M203" s="4" cm="1">
        <f t="array" ref="M203">INDEX(Data!I$2:I$368,$A203)</f>
        <v>137</v>
      </c>
      <c r="N203" s="4" cm="1">
        <f t="array" ref="N203">INDEX(Data!J$2:J$368,$A203)</f>
        <v>277</v>
      </c>
      <c r="O203" s="4" cm="1">
        <f t="array" ref="O203">INDEX(Data!K$2:K$368,$A203)</f>
        <v>53</v>
      </c>
      <c r="P203" s="4" cm="1">
        <f t="array" ref="P203">INDEX(Data!L$2:L$368,$A203)</f>
        <v>70</v>
      </c>
      <c r="Q203" s="4" cm="1">
        <f t="array" ref="Q203">INDEX(Data!M$2:M$368,$A203)</f>
        <v>58</v>
      </c>
      <c r="R203" s="4" cm="1">
        <f t="array" ref="R203">INDEX(Data!N$2:N$368,$A203)</f>
        <v>58</v>
      </c>
      <c r="S203" s="4" cm="1">
        <f t="array" ref="S203">INDEX(Data!O$2:O$368,$A203)</f>
        <v>191</v>
      </c>
      <c r="T203" s="4" cm="1">
        <f t="array" ref="T203">INDEX(Data!P$2:P$368,$A203)</f>
        <v>93</v>
      </c>
      <c r="U203" s="4" cm="1">
        <f t="array" ref="U203">INDEX(Data!Q$2:Q$368,$A203)</f>
        <v>39</v>
      </c>
      <c r="V203" s="4" cm="1">
        <f t="array" ref="V203">INDEX(Data!R$2:R$368,$A203)</f>
        <v>25</v>
      </c>
      <c r="W203" s="4" cm="1">
        <f t="array" ref="W203">INDEX(Data!S$2:S$368,$A203)</f>
        <v>87</v>
      </c>
      <c r="X203" s="4" cm="1">
        <f t="array" ref="X203">INDEX(Data!T$2:T$368,$A203)</f>
        <v>105</v>
      </c>
      <c r="Y203" s="4" cm="1">
        <f t="array" ref="Y203">INDEX(Data!U$2:U$368,$A203)</f>
        <v>16</v>
      </c>
      <c r="Z203" s="4" cm="1">
        <f t="array" ref="Z203">INDEX(Data!V$2:V$368,$A203)</f>
        <v>48</v>
      </c>
      <c r="AA203" s="4" cm="1">
        <f t="array" ref="AA203">INDEX(Data!W$2:W$368,$A203)</f>
        <v>16</v>
      </c>
      <c r="AB203" s="4" cm="1">
        <f t="array" ref="AB203">INDEX(Data!X$2:X$368,$A203)</f>
        <v>16</v>
      </c>
      <c r="AC203" s="4" cm="1">
        <f t="array" ref="AC203">INDEX(Data!Y$2:Y$368,$A203)</f>
        <v>64</v>
      </c>
      <c r="AD203" s="4" cm="1">
        <f t="array" ref="AD203">INDEX(Data!Z$2:Z$368,$A203)</f>
        <v>16</v>
      </c>
      <c r="AE203" s="4" cm="1">
        <f t="array" ref="AE203">INDEX(Data!AA$2:AA$368,$A203)</f>
        <v>8</v>
      </c>
      <c r="AF203" s="4" cm="1">
        <f t="array" ref="AF203">INDEX(Data!AB$2:AB$368,$A203)</f>
        <v>24</v>
      </c>
      <c r="AG203" s="4" cm="1">
        <f t="array" ref="AG203">INDEX(Data!AC$2:AC$368,$A203)</f>
        <v>24</v>
      </c>
      <c r="AH203" s="4" cm="1">
        <f t="array" ref="AH203">INDEX(Data!AD$2:AD$368,$A203)</f>
        <v>0</v>
      </c>
      <c r="AI203" s="4" cm="1">
        <f t="array" ref="AI203">INDEX(Data!AE$2:AE$368,$A203)</f>
        <v>8</v>
      </c>
      <c r="AJ203" s="4" cm="1">
        <f t="array" ref="AJ203">INDEX(Data!AF$2:AF$368,$A203)</f>
        <v>24</v>
      </c>
      <c r="AK203" s="4" cm="1">
        <f t="array" ref="AK203">INDEX(Data!AG$2:AG$368,$A203)</f>
        <v>0</v>
      </c>
      <c r="AL203" s="4" cm="1">
        <f t="array" ref="AL203">INDEX(Data!AH$2:AH$368,$A203)</f>
        <v>24</v>
      </c>
      <c r="AM203" s="4" cm="1">
        <f t="array" ref="AM203">INDEX(Data!AI$2:AI$368,$A203)</f>
        <v>48</v>
      </c>
      <c r="AN203" s="4" cm="1">
        <f t="array" ref="AN203">INDEX(Data!AJ$2:AJ$368,$A203)</f>
        <v>32</v>
      </c>
      <c r="AO203" s="4" cm="1">
        <f t="array" ref="AO203">INDEX(Data!AK$2:AK$368,$A203)</f>
        <v>16</v>
      </c>
      <c r="AP203" s="4" cm="1">
        <f t="array" ref="AP203">INDEX(Data!AL$2:AL$368,$A203)</f>
        <v>8</v>
      </c>
      <c r="AQ203" s="4" cm="1">
        <f t="array" ref="AQ203">INDEX(Data!AM$2:AM$368,$A203)</f>
        <v>0</v>
      </c>
      <c r="AR203" s="4" cm="1">
        <f t="array" ref="AR203">INDEX(Data!AN$2:AN$368,$A203)</f>
        <v>32</v>
      </c>
      <c r="AS203" s="4" cm="1">
        <f t="array" ref="AS203">INDEX(Data!AO$2:AO$368,$A203)</f>
        <v>32</v>
      </c>
      <c r="AT203" s="4" cm="1">
        <f t="array" ref="AT203">INDEX(Data!AP$2:AP$368,$A203)</f>
        <v>64</v>
      </c>
      <c r="AU203" s="4" cm="1">
        <f t="array" ref="AU203">INDEX(Data!AQ$2:AQ$368,$A203)</f>
        <v>24</v>
      </c>
      <c r="AV203" s="4" cm="1">
        <f t="array" ref="AV203">INDEX(Data!AR$2:AR$368,$A203)</f>
        <v>48</v>
      </c>
      <c r="AW203" s="4" cm="1">
        <f t="array" ref="AW203">INDEX(Data!AS$2:AS$368,$A203)</f>
        <v>8</v>
      </c>
      <c r="AX203" s="4" cm="1">
        <f t="array" ref="AX203">INDEX(Data!AT$2:AT$368,$A203)</f>
        <v>8</v>
      </c>
      <c r="AY203" s="4" cm="1">
        <f t="array" ref="AY203">INDEX(Data!AU$2:AU$368,$A203)</f>
        <v>32</v>
      </c>
      <c r="AZ203" s="4" cm="1">
        <f t="array" ref="AZ203">INDEX(Data!AV$2:AV$368,$A203)</f>
        <v>32</v>
      </c>
      <c r="BA203" s="4" cm="1">
        <f t="array" ref="BA203">INDEX(Data!AW$2:AW$368,$A203)</f>
        <v>32</v>
      </c>
      <c r="BB203" s="4" cm="1">
        <f t="array" ref="BB203">INDEX(Data!AX$2:AX$368,$A203)</f>
        <v>0</v>
      </c>
    </row>
    <row r="204" spans="1:54" x14ac:dyDescent="0.25">
      <c r="A204">
        <v>367</v>
      </c>
      <c r="C204" s="4">
        <v>2024</v>
      </c>
      <c r="D204" s="4" t="s">
        <v>10</v>
      </c>
      <c r="E204" s="4">
        <v>0.01</v>
      </c>
      <c r="F204" s="4" cm="1">
        <f t="array" ref="F204">INDEX(Data!B$2:B$368,$A204)</f>
        <v>0</v>
      </c>
      <c r="G204" s="4" cm="1">
        <f t="array" ref="G204">INDEX(Data!C$2:C$368,$A204)</f>
        <v>0</v>
      </c>
      <c r="H204" s="4" cm="1">
        <f t="array" ref="H204">INDEX(Data!D$2:D$368,$A204)</f>
        <v>0</v>
      </c>
      <c r="I204" s="4" cm="1">
        <f t="array" ref="I204">INDEX(Data!E$2:E$368,$A204)</f>
        <v>0</v>
      </c>
      <c r="J204" s="4" cm="1">
        <f t="array" ref="J204">INDEX(Data!F$2:F$368,$A204)</f>
        <v>0</v>
      </c>
      <c r="K204" s="4" cm="1">
        <f t="array" ref="K204">INDEX(Data!G$2:G$368,$A204)</f>
        <v>0</v>
      </c>
      <c r="L204" s="4" cm="1">
        <f t="array" ref="L204">INDEX(Data!H$2:H$368,$A204)</f>
        <v>0</v>
      </c>
      <c r="M204" s="4" cm="1">
        <f t="array" ref="M204">INDEX(Data!I$2:I$368,$A204)</f>
        <v>0</v>
      </c>
      <c r="N204" s="4" cm="1">
        <f t="array" ref="N204">INDEX(Data!J$2:J$368,$A204)</f>
        <v>0</v>
      </c>
      <c r="O204" s="4" cm="1">
        <f t="array" ref="O204">INDEX(Data!K$2:K$368,$A204)</f>
        <v>0</v>
      </c>
      <c r="P204" s="4" cm="1">
        <f t="array" ref="P204">INDEX(Data!L$2:L$368,$A204)</f>
        <v>0</v>
      </c>
      <c r="Q204" s="4" cm="1">
        <f t="array" ref="Q204">INDEX(Data!M$2:M$368,$A204)</f>
        <v>0</v>
      </c>
      <c r="R204" s="4" cm="1">
        <f t="array" ref="R204">INDEX(Data!N$2:N$368,$A204)</f>
        <v>0</v>
      </c>
      <c r="S204" s="4" cm="1">
        <f t="array" ref="S204">INDEX(Data!O$2:O$368,$A204)</f>
        <v>0</v>
      </c>
      <c r="T204" s="4" cm="1">
        <f t="array" ref="T204">INDEX(Data!P$2:P$368,$A204)</f>
        <v>0</v>
      </c>
      <c r="U204" s="4" cm="1">
        <f t="array" ref="U204">INDEX(Data!Q$2:Q$368,$A204)</f>
        <v>0</v>
      </c>
      <c r="V204" s="4" cm="1">
        <f t="array" ref="V204">INDEX(Data!R$2:R$368,$A204)</f>
        <v>0</v>
      </c>
      <c r="W204" s="4" cm="1">
        <f t="array" ref="W204">INDEX(Data!S$2:S$368,$A204)</f>
        <v>0</v>
      </c>
      <c r="X204" s="4" cm="1">
        <f t="array" ref="X204">INDEX(Data!T$2:T$368,$A204)</f>
        <v>0</v>
      </c>
      <c r="Y204" s="4" cm="1">
        <f t="array" ref="Y204">INDEX(Data!U$2:U$368,$A204)</f>
        <v>0</v>
      </c>
      <c r="Z204" s="4" cm="1">
        <f t="array" ref="Z204">INDEX(Data!V$2:V$368,$A204)</f>
        <v>0</v>
      </c>
      <c r="AA204" s="4" cm="1">
        <f t="array" ref="AA204">INDEX(Data!W$2:W$368,$A204)</f>
        <v>0</v>
      </c>
      <c r="AB204" s="4" cm="1">
        <f t="array" ref="AB204">INDEX(Data!X$2:X$368,$A204)</f>
        <v>0</v>
      </c>
      <c r="AC204" s="4" cm="1">
        <f t="array" ref="AC204">INDEX(Data!Y$2:Y$368,$A204)</f>
        <v>0</v>
      </c>
      <c r="AD204" s="4" cm="1">
        <f t="array" ref="AD204">INDEX(Data!Z$2:Z$368,$A204)</f>
        <v>0</v>
      </c>
      <c r="AE204" s="4" cm="1">
        <f t="array" ref="AE204">INDEX(Data!AA$2:AA$368,$A204)</f>
        <v>0</v>
      </c>
      <c r="AF204" s="4" cm="1">
        <f t="array" ref="AF204">INDEX(Data!AB$2:AB$368,$A204)</f>
        <v>0</v>
      </c>
      <c r="AG204" s="4" cm="1">
        <f t="array" ref="AG204">INDEX(Data!AC$2:AC$368,$A204)</f>
        <v>0</v>
      </c>
      <c r="AH204" s="4" cm="1">
        <f t="array" ref="AH204">INDEX(Data!AD$2:AD$368,$A204)</f>
        <v>0</v>
      </c>
      <c r="AI204" s="4" cm="1">
        <f t="array" ref="AI204">INDEX(Data!AE$2:AE$368,$A204)</f>
        <v>0</v>
      </c>
      <c r="AJ204" s="4" cm="1">
        <f t="array" ref="AJ204">INDEX(Data!AF$2:AF$368,$A204)</f>
        <v>0</v>
      </c>
      <c r="AK204" s="4" cm="1">
        <f t="array" ref="AK204">INDEX(Data!AG$2:AG$368,$A204)</f>
        <v>0</v>
      </c>
      <c r="AL204" s="4" cm="1">
        <f t="array" ref="AL204">INDEX(Data!AH$2:AH$368,$A204)</f>
        <v>0</v>
      </c>
      <c r="AM204" s="4" cm="1">
        <f t="array" ref="AM204">INDEX(Data!AI$2:AI$368,$A204)</f>
        <v>0</v>
      </c>
      <c r="AN204" s="4" cm="1">
        <f t="array" ref="AN204">INDEX(Data!AJ$2:AJ$368,$A204)</f>
        <v>0</v>
      </c>
      <c r="AO204" s="4" cm="1">
        <f t="array" ref="AO204">INDEX(Data!AK$2:AK$368,$A204)</f>
        <v>0</v>
      </c>
      <c r="AP204" s="4" cm="1">
        <f t="array" ref="AP204">INDEX(Data!AL$2:AL$368,$A204)</f>
        <v>0</v>
      </c>
      <c r="AQ204" s="4" cm="1">
        <f t="array" ref="AQ204">INDEX(Data!AM$2:AM$368,$A204)</f>
        <v>0</v>
      </c>
      <c r="AR204" s="4" cm="1">
        <f t="array" ref="AR204">INDEX(Data!AN$2:AN$368,$A204)</f>
        <v>0</v>
      </c>
      <c r="AS204" s="4" cm="1">
        <f t="array" ref="AS204">INDEX(Data!AO$2:AO$368,$A204)</f>
        <v>0</v>
      </c>
      <c r="AT204" s="4" cm="1">
        <f t="array" ref="AT204">INDEX(Data!AP$2:AP$368,$A204)</f>
        <v>0</v>
      </c>
      <c r="AU204" s="4" cm="1">
        <f t="array" ref="AU204">INDEX(Data!AQ$2:AQ$368,$A204)</f>
        <v>0</v>
      </c>
      <c r="AV204" s="4" cm="1">
        <f t="array" ref="AV204">INDEX(Data!AR$2:AR$368,$A204)</f>
        <v>0</v>
      </c>
      <c r="AW204" s="4" cm="1">
        <f t="array" ref="AW204">INDEX(Data!AS$2:AS$368,$A204)</f>
        <v>0</v>
      </c>
      <c r="AX204" s="4" cm="1">
        <f t="array" ref="AX204">INDEX(Data!AT$2:AT$368,$A204)</f>
        <v>0</v>
      </c>
      <c r="AY204" s="4" cm="1">
        <f t="array" ref="AY204">INDEX(Data!AU$2:AU$368,$A204)</f>
        <v>0</v>
      </c>
      <c r="AZ204" s="4" cm="1">
        <f t="array" ref="AZ204">INDEX(Data!AV$2:AV$368,$A204)</f>
        <v>0</v>
      </c>
      <c r="BA204" s="4" cm="1">
        <f t="array" ref="BA204">INDEX(Data!AW$2:AW$368,$A204)</f>
        <v>0</v>
      </c>
      <c r="BB204" s="4" cm="1">
        <f t="array" ref="BB204">INDEX(Data!AX$2:AX$368,$A204)</f>
        <v>0</v>
      </c>
    </row>
    <row r="205" spans="1:54" x14ac:dyDescent="0.25">
      <c r="A205">
        <v>183</v>
      </c>
      <c r="B205" s="3">
        <v>45474</v>
      </c>
      <c r="C205" s="4">
        <v>2024</v>
      </c>
      <c r="D205" s="4" t="s">
        <v>10</v>
      </c>
      <c r="E205" s="4">
        <v>1</v>
      </c>
      <c r="F205" s="4" cm="1">
        <f t="array" ref="F205">INDEX(Data!B$2:B$368,$A205)</f>
        <v>946</v>
      </c>
      <c r="G205" s="4" cm="1">
        <f t="array" ref="G205">INDEX(Data!C$2:C$368,$A205)</f>
        <v>778</v>
      </c>
      <c r="H205" s="4" cm="1">
        <f t="array" ref="H205">INDEX(Data!D$2:D$368,$A205)</f>
        <v>236</v>
      </c>
      <c r="I205" s="4" cm="1">
        <f t="array" ref="I205">INDEX(Data!E$2:E$368,$A205)</f>
        <v>540</v>
      </c>
      <c r="J205" s="4" cm="1">
        <f t="array" ref="J205">INDEX(Data!F$2:F$368,$A205)</f>
        <v>170</v>
      </c>
      <c r="K205" s="4" cm="1">
        <f t="array" ref="K205">INDEX(Data!G$2:G$368,$A205)</f>
        <v>396</v>
      </c>
      <c r="L205" s="4" cm="1">
        <f t="array" ref="L205">INDEX(Data!H$2:H$368,$A205)</f>
        <v>196</v>
      </c>
      <c r="M205" s="4" cm="1">
        <f t="array" ref="M205">INDEX(Data!I$2:I$368,$A205)</f>
        <v>186</v>
      </c>
      <c r="N205" s="4" cm="1">
        <f t="array" ref="N205">INDEX(Data!J$2:J$368,$A205)</f>
        <v>299</v>
      </c>
      <c r="O205" s="4" cm="1">
        <f t="array" ref="O205">INDEX(Data!K$2:K$368,$A205)</f>
        <v>105</v>
      </c>
      <c r="P205" s="4" cm="1">
        <f t="array" ref="P205">INDEX(Data!L$2:L$368,$A205)</f>
        <v>87</v>
      </c>
      <c r="Q205" s="4" cm="1">
        <f t="array" ref="Q205">INDEX(Data!M$2:M$368,$A205)</f>
        <v>41</v>
      </c>
      <c r="R205" s="4" cm="1">
        <f t="array" ref="R205">INDEX(Data!N$2:N$368,$A205)</f>
        <v>29</v>
      </c>
      <c r="S205" s="4" cm="1">
        <f t="array" ref="S205">INDEX(Data!O$2:O$368,$A205)</f>
        <v>150</v>
      </c>
      <c r="T205" s="4" cm="1">
        <f t="array" ref="T205">INDEX(Data!P$2:P$368,$A205)</f>
        <v>46</v>
      </c>
      <c r="U205" s="4" cm="1">
        <f t="array" ref="U205">INDEX(Data!Q$2:Q$368,$A205)</f>
        <v>28</v>
      </c>
      <c r="V205" s="4" cm="1">
        <f t="array" ref="V205">INDEX(Data!R$2:R$368,$A205)</f>
        <v>17</v>
      </c>
      <c r="W205" s="4" cm="1">
        <f t="array" ref="W205">INDEX(Data!S$2:S$368,$A205)</f>
        <v>144</v>
      </c>
      <c r="X205" s="4" cm="1">
        <f t="array" ref="X205">INDEX(Data!T$2:T$368,$A205)</f>
        <v>108</v>
      </c>
      <c r="Y205" s="4" cm="1">
        <f t="array" ref="Y205">INDEX(Data!U$2:U$368,$A205)</f>
        <v>7</v>
      </c>
      <c r="Z205" s="4" cm="1">
        <f t="array" ref="Z205">INDEX(Data!V$2:V$368,$A205)</f>
        <v>31</v>
      </c>
      <c r="AA205" s="4" cm="1">
        <f t="array" ref="AA205">INDEX(Data!W$2:W$368,$A205)</f>
        <v>0</v>
      </c>
      <c r="AB205" s="4" cm="1">
        <f t="array" ref="AB205">INDEX(Data!X$2:X$368,$A205)</f>
        <v>6</v>
      </c>
      <c r="AC205" s="4" cm="1">
        <f t="array" ref="AC205">INDEX(Data!Y$2:Y$368,$A205)</f>
        <v>54</v>
      </c>
      <c r="AD205" s="4" cm="1">
        <f t="array" ref="AD205">INDEX(Data!Z$2:Z$368,$A205)</f>
        <v>15</v>
      </c>
      <c r="AE205" s="4" cm="1">
        <f t="array" ref="AE205">INDEX(Data!AA$2:AA$368,$A205)</f>
        <v>23</v>
      </c>
      <c r="AF205" s="4" cm="1">
        <f t="array" ref="AF205">INDEX(Data!AB$2:AB$368,$A205)</f>
        <v>46</v>
      </c>
      <c r="AG205" s="4" cm="1">
        <f t="array" ref="AG205">INDEX(Data!AC$2:AC$368,$A205)</f>
        <v>23</v>
      </c>
      <c r="AH205" s="4" cm="1">
        <f t="array" ref="AH205">INDEX(Data!AD$2:AD$368,$A205)</f>
        <v>0</v>
      </c>
      <c r="AI205" s="4" cm="1">
        <f t="array" ref="AI205">INDEX(Data!AE$2:AE$368,$A205)</f>
        <v>38</v>
      </c>
      <c r="AJ205" s="4" cm="1">
        <f t="array" ref="AJ205">INDEX(Data!AF$2:AF$368,$A205)</f>
        <v>23</v>
      </c>
      <c r="AK205" s="4" cm="1">
        <f t="array" ref="AK205">INDEX(Data!AG$2:AG$368,$A205)</f>
        <v>23</v>
      </c>
      <c r="AL205" s="4" cm="1">
        <f t="array" ref="AL205">INDEX(Data!AH$2:AH$368,$A205)</f>
        <v>15</v>
      </c>
      <c r="AM205" s="4" cm="1">
        <f t="array" ref="AM205">INDEX(Data!AI$2:AI$368,$A205)</f>
        <v>70</v>
      </c>
      <c r="AN205" s="4" cm="1">
        <f t="array" ref="AN205">INDEX(Data!AJ$2:AJ$368,$A205)</f>
        <v>38</v>
      </c>
      <c r="AO205" s="4" cm="1">
        <f t="array" ref="AO205">INDEX(Data!AK$2:AK$368,$A205)</f>
        <v>7</v>
      </c>
      <c r="AP205" s="4" cm="1">
        <f t="array" ref="AP205">INDEX(Data!AL$2:AL$368,$A205)</f>
        <v>15</v>
      </c>
      <c r="AQ205" s="4" cm="1">
        <f t="array" ref="AQ205">INDEX(Data!AM$2:AM$368,$A205)</f>
        <v>7</v>
      </c>
      <c r="AR205" s="4" cm="1">
        <f t="array" ref="AR205">INDEX(Data!AN$2:AN$368,$A205)</f>
        <v>23</v>
      </c>
      <c r="AS205" s="4" cm="1">
        <f t="array" ref="AS205">INDEX(Data!AO$2:AO$368,$A205)</f>
        <v>23</v>
      </c>
      <c r="AT205" s="4" cm="1">
        <f t="array" ref="AT205">INDEX(Data!AP$2:AP$368,$A205)</f>
        <v>54</v>
      </c>
      <c r="AU205" s="4" cm="1">
        <f t="array" ref="AU205">INDEX(Data!AQ$2:AQ$368,$A205)</f>
        <v>23</v>
      </c>
      <c r="AV205" s="4" cm="1">
        <f t="array" ref="AV205">INDEX(Data!AR$2:AR$368,$A205)</f>
        <v>31</v>
      </c>
      <c r="AW205" s="4" cm="1">
        <f t="array" ref="AW205">INDEX(Data!AS$2:AS$368,$A205)</f>
        <v>23</v>
      </c>
      <c r="AX205" s="4" cm="1">
        <f t="array" ref="AX205">INDEX(Data!AT$2:AT$368,$A205)</f>
        <v>7</v>
      </c>
      <c r="AY205" s="4" cm="1">
        <f t="array" ref="AY205">INDEX(Data!AU$2:AU$368,$A205)</f>
        <v>31</v>
      </c>
      <c r="AZ205" s="4" cm="1">
        <f t="array" ref="AZ205">INDEX(Data!AV$2:AV$368,$A205)</f>
        <v>7</v>
      </c>
      <c r="BA205" s="4" cm="1">
        <f t="array" ref="BA205">INDEX(Data!AW$2:AW$368,$A205)</f>
        <v>7</v>
      </c>
      <c r="BB205" s="4" cm="1">
        <f t="array" ref="BB205">INDEX(Data!AX$2:AX$368,$A205)</f>
        <v>0</v>
      </c>
    </row>
    <row r="206" spans="1:54" x14ac:dyDescent="0.25">
      <c r="A206">
        <v>184</v>
      </c>
      <c r="B206" s="3">
        <v>45475</v>
      </c>
      <c r="C206" s="4">
        <v>2024</v>
      </c>
      <c r="D206" s="4" t="s">
        <v>10</v>
      </c>
      <c r="E206" s="4">
        <v>2</v>
      </c>
      <c r="F206" s="4" cm="1">
        <f t="array" ref="F206">INDEX(Data!B$2:B$368,$A206)</f>
        <v>937</v>
      </c>
      <c r="G206" s="4" cm="1">
        <f t="array" ref="G206">INDEX(Data!C$2:C$368,$A206)</f>
        <v>745</v>
      </c>
      <c r="H206" s="4" cm="1">
        <f t="array" ref="H206">INDEX(Data!D$2:D$368,$A206)</f>
        <v>206</v>
      </c>
      <c r="I206" s="4" cm="1">
        <f t="array" ref="I206">INDEX(Data!E$2:E$368,$A206)</f>
        <v>525</v>
      </c>
      <c r="J206" s="4" cm="1">
        <f t="array" ref="J206">INDEX(Data!F$2:F$368,$A206)</f>
        <v>206</v>
      </c>
      <c r="K206" s="4" cm="1">
        <f t="array" ref="K206">INDEX(Data!G$2:G$368,$A206)</f>
        <v>238</v>
      </c>
      <c r="L206" s="4" cm="1">
        <f t="array" ref="L206">INDEX(Data!H$2:H$368,$A206)</f>
        <v>351</v>
      </c>
      <c r="M206" s="4" cm="1">
        <f t="array" ref="M206">INDEX(Data!I$2:I$368,$A206)</f>
        <v>156</v>
      </c>
      <c r="N206" s="4" cm="1">
        <f t="array" ref="N206">INDEX(Data!J$2:J$368,$A206)</f>
        <v>238</v>
      </c>
      <c r="O206" s="4" cm="1">
        <f t="array" ref="O206">INDEX(Data!K$2:K$368,$A206)</f>
        <v>92</v>
      </c>
      <c r="P206" s="4" cm="1">
        <f t="array" ref="P206">INDEX(Data!L$2:L$368,$A206)</f>
        <v>46</v>
      </c>
      <c r="Q206" s="4" cm="1">
        <f t="array" ref="Q206">INDEX(Data!M$2:M$368,$A206)</f>
        <v>40</v>
      </c>
      <c r="R206" s="4" cm="1">
        <f t="array" ref="R206">INDEX(Data!N$2:N$368,$A206)</f>
        <v>58</v>
      </c>
      <c r="S206" s="4" cm="1">
        <f t="array" ref="S206">INDEX(Data!O$2:O$368,$A206)</f>
        <v>178</v>
      </c>
      <c r="T206" s="4" cm="1">
        <f t="array" ref="T206">INDEX(Data!P$2:P$368,$A206)</f>
        <v>24</v>
      </c>
      <c r="U206" s="4" cm="1">
        <f t="array" ref="U206">INDEX(Data!Q$2:Q$368,$A206)</f>
        <v>24</v>
      </c>
      <c r="V206" s="4" cm="1">
        <f t="array" ref="V206">INDEX(Data!R$2:R$368,$A206)</f>
        <v>53</v>
      </c>
      <c r="W206" s="4" cm="1">
        <f t="array" ref="W206">INDEX(Data!S$2:S$368,$A206)</f>
        <v>184</v>
      </c>
      <c r="X206" s="4" cm="1">
        <f t="array" ref="X206">INDEX(Data!T$2:T$368,$A206)</f>
        <v>44</v>
      </c>
      <c r="Y206" s="4" cm="1">
        <f t="array" ref="Y206">INDEX(Data!U$2:U$368,$A206)</f>
        <v>22</v>
      </c>
      <c r="Z206" s="4" cm="1">
        <f t="array" ref="Z206">INDEX(Data!V$2:V$368,$A206)</f>
        <v>29</v>
      </c>
      <c r="AA206" s="4" cm="1">
        <f t="array" ref="AA206">INDEX(Data!W$2:W$368,$A206)</f>
        <v>14</v>
      </c>
      <c r="AB206" s="4" cm="1">
        <f t="array" ref="AB206">INDEX(Data!X$2:X$368,$A206)</f>
        <v>74</v>
      </c>
      <c r="AC206" s="4" cm="1">
        <f t="array" ref="AC206">INDEX(Data!Y$2:Y$368,$A206)</f>
        <v>52</v>
      </c>
      <c r="AD206" s="4" cm="1">
        <f t="array" ref="AD206">INDEX(Data!Z$2:Z$368,$A206)</f>
        <v>22</v>
      </c>
      <c r="AE206" s="4" cm="1">
        <f t="array" ref="AE206">INDEX(Data!AA$2:AA$368,$A206)</f>
        <v>14</v>
      </c>
      <c r="AF206" s="4" cm="1">
        <f t="array" ref="AF206">INDEX(Data!AB$2:AB$368,$A206)</f>
        <v>22</v>
      </c>
      <c r="AG206" s="4" cm="1">
        <f t="array" ref="AG206">INDEX(Data!AC$2:AC$368,$A206)</f>
        <v>22</v>
      </c>
      <c r="AH206" s="4" cm="1">
        <f t="array" ref="AH206">INDEX(Data!AD$2:AD$368,$A206)</f>
        <v>7</v>
      </c>
      <c r="AI206" s="4" cm="1">
        <f t="array" ref="AI206">INDEX(Data!AE$2:AE$368,$A206)</f>
        <v>7</v>
      </c>
      <c r="AJ206" s="4" cm="1">
        <f t="array" ref="AJ206">INDEX(Data!AF$2:AF$368,$A206)</f>
        <v>0</v>
      </c>
      <c r="AK206" s="4" cm="1">
        <f t="array" ref="AK206">INDEX(Data!AG$2:AG$368,$A206)</f>
        <v>7</v>
      </c>
      <c r="AL206" s="4" cm="1">
        <f t="array" ref="AL206">INDEX(Data!AH$2:AH$368,$A206)</f>
        <v>0</v>
      </c>
      <c r="AM206" s="4" cm="1">
        <f t="array" ref="AM206">INDEX(Data!AI$2:AI$368,$A206)</f>
        <v>67</v>
      </c>
      <c r="AN206" s="4" cm="1">
        <f t="array" ref="AN206">INDEX(Data!AJ$2:AJ$368,$A206)</f>
        <v>14</v>
      </c>
      <c r="AO206" s="4" cm="1">
        <f t="array" ref="AO206">INDEX(Data!AK$2:AK$368,$A206)</f>
        <v>7</v>
      </c>
      <c r="AP206" s="4" cm="1">
        <f t="array" ref="AP206">INDEX(Data!AL$2:AL$368,$A206)</f>
        <v>14</v>
      </c>
      <c r="AQ206" s="4" cm="1">
        <f t="array" ref="AQ206">INDEX(Data!AM$2:AM$368,$A206)</f>
        <v>7</v>
      </c>
      <c r="AR206" s="4" cm="1">
        <f t="array" ref="AR206">INDEX(Data!AN$2:AN$368,$A206)</f>
        <v>7</v>
      </c>
      <c r="AS206" s="4" cm="1">
        <f t="array" ref="AS206">INDEX(Data!AO$2:AO$368,$A206)</f>
        <v>22</v>
      </c>
      <c r="AT206" s="4" cm="1">
        <f t="array" ref="AT206">INDEX(Data!AP$2:AP$368,$A206)</f>
        <v>67</v>
      </c>
      <c r="AU206" s="4" cm="1">
        <f t="array" ref="AU206">INDEX(Data!AQ$2:AQ$368,$A206)</f>
        <v>7</v>
      </c>
      <c r="AV206" s="4" cm="1">
        <f t="array" ref="AV206">INDEX(Data!AR$2:AR$368,$A206)</f>
        <v>52</v>
      </c>
      <c r="AW206" s="4" cm="1">
        <f t="array" ref="AW206">INDEX(Data!AS$2:AS$368,$A206)</f>
        <v>22</v>
      </c>
      <c r="AX206" s="4" cm="1">
        <f t="array" ref="AX206">INDEX(Data!AT$2:AT$368,$A206)</f>
        <v>0</v>
      </c>
      <c r="AY206" s="4" cm="1">
        <f t="array" ref="AY206">INDEX(Data!AU$2:AU$368,$A206)</f>
        <v>44</v>
      </c>
      <c r="AZ206" s="4" cm="1">
        <f t="array" ref="AZ206">INDEX(Data!AV$2:AV$368,$A206)</f>
        <v>14</v>
      </c>
      <c r="BA206" s="4" cm="1">
        <f t="array" ref="BA206">INDEX(Data!AW$2:AW$368,$A206)</f>
        <v>14</v>
      </c>
      <c r="BB206" s="4" cm="1">
        <f t="array" ref="BB206">INDEX(Data!AX$2:AX$368,$A206)</f>
        <v>51</v>
      </c>
    </row>
    <row r="207" spans="1:54" x14ac:dyDescent="0.25">
      <c r="A207">
        <v>185</v>
      </c>
      <c r="B207" s="3">
        <v>45476</v>
      </c>
      <c r="C207" s="4">
        <v>2024</v>
      </c>
      <c r="D207" s="4" t="s">
        <v>10</v>
      </c>
      <c r="E207" s="4">
        <v>3</v>
      </c>
      <c r="F207" s="4" cm="1">
        <f t="array" ref="F207">INDEX(Data!B$2:B$368,$A207)</f>
        <v>931</v>
      </c>
      <c r="G207" s="4" cm="1">
        <f t="array" ref="G207">INDEX(Data!C$2:C$368,$A207)</f>
        <v>705</v>
      </c>
      <c r="H207" s="4" cm="1">
        <f t="array" ref="H207">INDEX(Data!D$2:D$368,$A207)</f>
        <v>288</v>
      </c>
      <c r="I207" s="4" cm="1">
        <f t="array" ref="I207">INDEX(Data!E$2:E$368,$A207)</f>
        <v>588</v>
      </c>
      <c r="J207" s="4" cm="1">
        <f t="array" ref="J207">INDEX(Data!F$2:F$368,$A207)</f>
        <v>55</v>
      </c>
      <c r="K207" s="4" cm="1">
        <f t="array" ref="K207">INDEX(Data!G$2:G$368,$A207)</f>
        <v>190</v>
      </c>
      <c r="L207" s="4" cm="1">
        <f t="array" ref="L207">INDEX(Data!H$2:H$368,$A207)</f>
        <v>339</v>
      </c>
      <c r="M207" s="4" cm="1">
        <f t="array" ref="M207">INDEX(Data!I$2:I$368,$A207)</f>
        <v>176</v>
      </c>
      <c r="N207" s="4" cm="1">
        <f t="array" ref="N207">INDEX(Data!J$2:J$368,$A207)</f>
        <v>242</v>
      </c>
      <c r="O207" s="4" cm="1">
        <f t="array" ref="O207">INDEX(Data!K$2:K$368,$A207)</f>
        <v>161</v>
      </c>
      <c r="P207" s="4" cm="1">
        <f t="array" ref="P207">INDEX(Data!L$2:L$368,$A207)</f>
        <v>75</v>
      </c>
      <c r="Q207" s="4" cm="1">
        <f t="array" ref="Q207">INDEX(Data!M$2:M$368,$A207)</f>
        <v>86</v>
      </c>
      <c r="R207" s="4" cm="1">
        <f t="array" ref="R207">INDEX(Data!N$2:N$368,$A207)</f>
        <v>23</v>
      </c>
      <c r="S207" s="4" cm="1">
        <f t="array" ref="S207">INDEX(Data!O$2:O$368,$A207)</f>
        <v>162</v>
      </c>
      <c r="T207" s="4" cm="1">
        <f t="array" ref="T207">INDEX(Data!P$2:P$368,$A207)</f>
        <v>91</v>
      </c>
      <c r="U207" s="4" cm="1">
        <f t="array" ref="U207">INDEX(Data!Q$2:Q$368,$A207)</f>
        <v>24</v>
      </c>
      <c r="V207" s="4" cm="1">
        <f t="array" ref="V207">INDEX(Data!R$2:R$368,$A207)</f>
        <v>17</v>
      </c>
      <c r="W207" s="4" cm="1">
        <f t="array" ref="W207">INDEX(Data!S$2:S$368,$A207)</f>
        <v>50</v>
      </c>
      <c r="X207" s="4" cm="1">
        <f t="array" ref="X207">INDEX(Data!T$2:T$368,$A207)</f>
        <v>63</v>
      </c>
      <c r="Y207" s="4" cm="1">
        <f t="array" ref="Y207">INDEX(Data!U$2:U$368,$A207)</f>
        <v>21</v>
      </c>
      <c r="Z207" s="4" cm="1">
        <f t="array" ref="Z207">INDEX(Data!V$2:V$368,$A207)</f>
        <v>28</v>
      </c>
      <c r="AA207" s="4" cm="1">
        <f t="array" ref="AA207">INDEX(Data!W$2:W$368,$A207)</f>
        <v>14</v>
      </c>
      <c r="AB207" s="4" cm="1">
        <f t="array" ref="AB207">INDEX(Data!X$2:X$368,$A207)</f>
        <v>70</v>
      </c>
      <c r="AC207" s="4" cm="1">
        <f t="array" ref="AC207">INDEX(Data!Y$2:Y$368,$A207)</f>
        <v>35</v>
      </c>
      <c r="AD207" s="4" cm="1">
        <f t="array" ref="AD207">INDEX(Data!Z$2:Z$368,$A207)</f>
        <v>7</v>
      </c>
      <c r="AE207" s="4" cm="1">
        <f t="array" ref="AE207">INDEX(Data!AA$2:AA$368,$A207)</f>
        <v>21</v>
      </c>
      <c r="AF207" s="4" cm="1">
        <f t="array" ref="AF207">INDEX(Data!AB$2:AB$368,$A207)</f>
        <v>42</v>
      </c>
      <c r="AG207" s="4" cm="1">
        <f t="array" ref="AG207">INDEX(Data!AC$2:AC$368,$A207)</f>
        <v>21</v>
      </c>
      <c r="AH207" s="4" cm="1">
        <f t="array" ref="AH207">INDEX(Data!AD$2:AD$368,$A207)</f>
        <v>7</v>
      </c>
      <c r="AI207" s="4" cm="1">
        <f t="array" ref="AI207">INDEX(Data!AE$2:AE$368,$A207)</f>
        <v>35</v>
      </c>
      <c r="AJ207" s="4" cm="1">
        <f t="array" ref="AJ207">INDEX(Data!AF$2:AF$368,$A207)</f>
        <v>14</v>
      </c>
      <c r="AK207" s="4" cm="1">
        <f t="array" ref="AK207">INDEX(Data!AG$2:AG$368,$A207)</f>
        <v>0</v>
      </c>
      <c r="AL207" s="4" cm="1">
        <f t="array" ref="AL207">INDEX(Data!AH$2:AH$368,$A207)</f>
        <v>7</v>
      </c>
      <c r="AM207" s="4" cm="1">
        <f t="array" ref="AM207">INDEX(Data!AI$2:AI$368,$A207)</f>
        <v>49</v>
      </c>
      <c r="AN207" s="4" cm="1">
        <f t="array" ref="AN207">INDEX(Data!AJ$2:AJ$368,$A207)</f>
        <v>21</v>
      </c>
      <c r="AO207" s="4" cm="1">
        <f t="array" ref="AO207">INDEX(Data!AK$2:AK$368,$A207)</f>
        <v>7</v>
      </c>
      <c r="AP207" s="4" cm="1">
        <f t="array" ref="AP207">INDEX(Data!AL$2:AL$368,$A207)</f>
        <v>7</v>
      </c>
      <c r="AQ207" s="4" cm="1">
        <f t="array" ref="AQ207">INDEX(Data!AM$2:AM$368,$A207)</f>
        <v>7</v>
      </c>
      <c r="AR207" s="4" cm="1">
        <f t="array" ref="AR207">INDEX(Data!AN$2:AN$368,$A207)</f>
        <v>28</v>
      </c>
      <c r="AS207" s="4" cm="1">
        <f t="array" ref="AS207">INDEX(Data!AO$2:AO$368,$A207)</f>
        <v>14</v>
      </c>
      <c r="AT207" s="4" cm="1">
        <f t="array" ref="AT207">INDEX(Data!AP$2:AP$368,$A207)</f>
        <v>63</v>
      </c>
      <c r="AU207" s="4" cm="1">
        <f t="array" ref="AU207">INDEX(Data!AQ$2:AQ$368,$A207)</f>
        <v>14</v>
      </c>
      <c r="AV207" s="4" cm="1">
        <f t="array" ref="AV207">INDEX(Data!AR$2:AR$368,$A207)</f>
        <v>21</v>
      </c>
      <c r="AW207" s="4" cm="1">
        <f t="array" ref="AW207">INDEX(Data!AS$2:AS$368,$A207)</f>
        <v>21</v>
      </c>
      <c r="AX207" s="4" cm="1">
        <f t="array" ref="AX207">INDEX(Data!AT$2:AT$368,$A207)</f>
        <v>0</v>
      </c>
      <c r="AY207" s="4" cm="1">
        <f t="array" ref="AY207">INDEX(Data!AU$2:AU$368,$A207)</f>
        <v>14</v>
      </c>
      <c r="AZ207" s="4" cm="1">
        <f t="array" ref="AZ207">INDEX(Data!AV$2:AV$368,$A207)</f>
        <v>7</v>
      </c>
      <c r="BA207" s="4" cm="1">
        <f t="array" ref="BA207">INDEX(Data!AW$2:AW$368,$A207)</f>
        <v>28</v>
      </c>
      <c r="BB207" s="4" cm="1">
        <f t="array" ref="BB207">INDEX(Data!AX$2:AX$368,$A207)</f>
        <v>19</v>
      </c>
    </row>
    <row r="208" spans="1:54" x14ac:dyDescent="0.25">
      <c r="A208">
        <v>186</v>
      </c>
      <c r="B208" s="3">
        <v>45477</v>
      </c>
      <c r="C208" s="4">
        <v>2024</v>
      </c>
      <c r="D208" s="4" t="s">
        <v>10</v>
      </c>
      <c r="E208" s="4">
        <v>4</v>
      </c>
      <c r="F208" s="4" cm="1">
        <f t="array" ref="F208">INDEX(Data!B$2:B$368,$A208)</f>
        <v>928</v>
      </c>
      <c r="G208" s="4" cm="1">
        <f t="array" ref="G208">INDEX(Data!C$2:C$368,$A208)</f>
        <v>672</v>
      </c>
      <c r="H208" s="4" cm="1">
        <f t="array" ref="H208">INDEX(Data!D$2:D$368,$A208)</f>
        <v>259</v>
      </c>
      <c r="I208" s="4" cm="1">
        <f t="array" ref="I208">INDEX(Data!E$2:E$368,$A208)</f>
        <v>447</v>
      </c>
      <c r="J208" s="4" cm="1">
        <f t="array" ref="J208">INDEX(Data!F$2:F$368,$A208)</f>
        <v>222</v>
      </c>
      <c r="K208" s="4" cm="1">
        <f t="array" ref="K208">INDEX(Data!G$2:G$368,$A208)</f>
        <v>221</v>
      </c>
      <c r="L208" s="4" cm="1">
        <f t="array" ref="L208">INDEX(Data!H$2:H$368,$A208)</f>
        <v>331</v>
      </c>
      <c r="M208" s="4" cm="1">
        <f t="array" ref="M208">INDEX(Data!I$2:I$368,$A208)</f>
        <v>120</v>
      </c>
      <c r="N208" s="4" cm="1">
        <f t="array" ref="N208">INDEX(Data!J$2:J$368,$A208)</f>
        <v>270</v>
      </c>
      <c r="O208" s="4" cm="1">
        <f t="array" ref="O208">INDEX(Data!K$2:K$368,$A208)</f>
        <v>178</v>
      </c>
      <c r="P208" s="4" cm="1">
        <f t="array" ref="P208">INDEX(Data!L$2:L$368,$A208)</f>
        <v>74</v>
      </c>
      <c r="Q208" s="4" cm="1">
        <f t="array" ref="Q208">INDEX(Data!M$2:M$368,$A208)</f>
        <v>51</v>
      </c>
      <c r="R208" s="4" cm="1">
        <f t="array" ref="R208">INDEX(Data!N$2:N$368,$A208)</f>
        <v>34</v>
      </c>
      <c r="S208" s="4" cm="1">
        <f t="array" ref="S208">INDEX(Data!O$2:O$368,$A208)</f>
        <v>169</v>
      </c>
      <c r="T208" s="4" cm="1">
        <f t="array" ref="T208">INDEX(Data!P$2:P$368,$A208)</f>
        <v>52</v>
      </c>
      <c r="U208" s="4" cm="1">
        <f t="array" ref="U208">INDEX(Data!Q$2:Q$368,$A208)</f>
        <v>24</v>
      </c>
      <c r="V208" s="4" cm="1">
        <f t="array" ref="V208">INDEX(Data!R$2:R$368,$A208)</f>
        <v>45</v>
      </c>
      <c r="W208" s="4" cm="1">
        <f t="array" ref="W208">INDEX(Data!S$2:S$368,$A208)</f>
        <v>31</v>
      </c>
      <c r="X208" s="4" cm="1">
        <f t="array" ref="X208">INDEX(Data!T$2:T$368,$A208)</f>
        <v>60</v>
      </c>
      <c r="Y208" s="4" cm="1">
        <f t="array" ref="Y208">INDEX(Data!U$2:U$368,$A208)</f>
        <v>20</v>
      </c>
      <c r="Z208" s="4" cm="1">
        <f t="array" ref="Z208">INDEX(Data!V$2:V$368,$A208)</f>
        <v>47</v>
      </c>
      <c r="AA208" s="4" cm="1">
        <f t="array" ref="AA208">INDEX(Data!W$2:W$368,$A208)</f>
        <v>0</v>
      </c>
      <c r="AB208" s="4" cm="1">
        <f t="array" ref="AB208">INDEX(Data!X$2:X$368,$A208)</f>
        <v>87</v>
      </c>
      <c r="AC208" s="4" cm="1">
        <f t="array" ref="AC208">INDEX(Data!Y$2:Y$368,$A208)</f>
        <v>47</v>
      </c>
      <c r="AD208" s="4" cm="1">
        <f t="array" ref="AD208">INDEX(Data!Z$2:Z$368,$A208)</f>
        <v>20</v>
      </c>
      <c r="AE208" s="4" cm="1">
        <f t="array" ref="AE208">INDEX(Data!AA$2:AA$368,$A208)</f>
        <v>0</v>
      </c>
      <c r="AF208" s="4" cm="1">
        <f t="array" ref="AF208">INDEX(Data!AB$2:AB$368,$A208)</f>
        <v>33</v>
      </c>
      <c r="AG208" s="4" cm="1">
        <f t="array" ref="AG208">INDEX(Data!AC$2:AC$368,$A208)</f>
        <v>6</v>
      </c>
      <c r="AH208" s="4" cm="1">
        <f t="array" ref="AH208">INDEX(Data!AD$2:AD$368,$A208)</f>
        <v>6</v>
      </c>
      <c r="AI208" s="4" cm="1">
        <f t="array" ref="AI208">INDEX(Data!AE$2:AE$368,$A208)</f>
        <v>6</v>
      </c>
      <c r="AJ208" s="4" cm="1">
        <f t="array" ref="AJ208">INDEX(Data!AF$2:AF$368,$A208)</f>
        <v>6</v>
      </c>
      <c r="AK208" s="4" cm="1">
        <f t="array" ref="AK208">INDEX(Data!AG$2:AG$368,$A208)</f>
        <v>20</v>
      </c>
      <c r="AL208" s="4" cm="1">
        <f t="array" ref="AL208">INDEX(Data!AH$2:AH$368,$A208)</f>
        <v>13</v>
      </c>
      <c r="AM208" s="4" cm="1">
        <f t="array" ref="AM208">INDEX(Data!AI$2:AI$368,$A208)</f>
        <v>33</v>
      </c>
      <c r="AN208" s="4" cm="1">
        <f t="array" ref="AN208">INDEX(Data!AJ$2:AJ$368,$A208)</f>
        <v>26</v>
      </c>
      <c r="AO208" s="4" cm="1">
        <f t="array" ref="AO208">INDEX(Data!AK$2:AK$368,$A208)</f>
        <v>20</v>
      </c>
      <c r="AP208" s="4" cm="1">
        <f t="array" ref="AP208">INDEX(Data!AL$2:AL$368,$A208)</f>
        <v>0</v>
      </c>
      <c r="AQ208" s="4" cm="1">
        <f t="array" ref="AQ208">INDEX(Data!AM$2:AM$368,$A208)</f>
        <v>0</v>
      </c>
      <c r="AR208" s="4" cm="1">
        <f t="array" ref="AR208">INDEX(Data!AN$2:AN$368,$A208)</f>
        <v>26</v>
      </c>
      <c r="AS208" s="4" cm="1">
        <f t="array" ref="AS208">INDEX(Data!AO$2:AO$368,$A208)</f>
        <v>13</v>
      </c>
      <c r="AT208" s="4" cm="1">
        <f t="array" ref="AT208">INDEX(Data!AP$2:AP$368,$A208)</f>
        <v>60</v>
      </c>
      <c r="AU208" s="4" cm="1">
        <f t="array" ref="AU208">INDEX(Data!AQ$2:AQ$368,$A208)</f>
        <v>6</v>
      </c>
      <c r="AV208" s="4" cm="1">
        <f t="array" ref="AV208">INDEX(Data!AR$2:AR$368,$A208)</f>
        <v>47</v>
      </c>
      <c r="AW208" s="4" cm="1">
        <f t="array" ref="AW208">INDEX(Data!AS$2:AS$368,$A208)</f>
        <v>20</v>
      </c>
      <c r="AX208" s="4" cm="1">
        <f t="array" ref="AX208">INDEX(Data!AT$2:AT$368,$A208)</f>
        <v>6</v>
      </c>
      <c r="AY208" s="4" cm="1">
        <f t="array" ref="AY208">INDEX(Data!AU$2:AU$368,$A208)</f>
        <v>13</v>
      </c>
      <c r="AZ208" s="4" cm="1">
        <f t="array" ref="AZ208">INDEX(Data!AV$2:AV$368,$A208)</f>
        <v>20</v>
      </c>
      <c r="BA208" s="4" cm="1">
        <f t="array" ref="BA208">INDEX(Data!AW$2:AW$368,$A208)</f>
        <v>6</v>
      </c>
      <c r="BB208" s="4" cm="1">
        <f t="array" ref="BB208">INDEX(Data!AX$2:AX$368,$A208)</f>
        <v>5</v>
      </c>
    </row>
    <row r="209" spans="1:54" x14ac:dyDescent="0.25">
      <c r="A209">
        <v>187</v>
      </c>
      <c r="B209" s="3">
        <v>45478</v>
      </c>
      <c r="C209" s="4">
        <v>2024</v>
      </c>
      <c r="D209" s="4" t="s">
        <v>10</v>
      </c>
      <c r="E209" s="4">
        <v>5</v>
      </c>
      <c r="F209" s="4" cm="1">
        <f t="array" ref="F209">INDEX(Data!B$2:B$368,$A209)</f>
        <v>940</v>
      </c>
      <c r="G209" s="4" cm="1">
        <f t="array" ref="G209">INDEX(Data!C$2:C$368,$A209)</f>
        <v>635</v>
      </c>
      <c r="H209" s="4" cm="1">
        <f t="array" ref="H209">INDEX(Data!D$2:D$368,$A209)</f>
        <v>376</v>
      </c>
      <c r="I209" s="4" cm="1">
        <f t="array" ref="I209">INDEX(Data!E$2:E$368,$A209)</f>
        <v>442</v>
      </c>
      <c r="J209" s="4" cm="1">
        <f t="array" ref="J209">INDEX(Data!F$2:F$368,$A209)</f>
        <v>122</v>
      </c>
      <c r="K209" s="4" cm="1">
        <f t="array" ref="K209">INDEX(Data!G$2:G$368,$A209)</f>
        <v>158</v>
      </c>
      <c r="L209" s="4" cm="1">
        <f t="array" ref="L209">INDEX(Data!H$2:H$368,$A209)</f>
        <v>357</v>
      </c>
      <c r="M209" s="4" cm="1">
        <f t="array" ref="M209">INDEX(Data!I$2:I$368,$A209)</f>
        <v>120</v>
      </c>
      <c r="N209" s="4" cm="1">
        <f t="array" ref="N209">INDEX(Data!J$2:J$368,$A209)</f>
        <v>285</v>
      </c>
      <c r="O209" s="4" cm="1">
        <f t="array" ref="O209">INDEX(Data!K$2:K$368,$A209)</f>
        <v>180</v>
      </c>
      <c r="P209" s="4" cm="1">
        <f t="array" ref="P209">INDEX(Data!L$2:L$368,$A209)</f>
        <v>40</v>
      </c>
      <c r="Q209" s="4" cm="1">
        <f t="array" ref="Q209">INDEX(Data!M$2:M$368,$A209)</f>
        <v>40</v>
      </c>
      <c r="R209" s="4" cm="1">
        <f t="array" ref="R209">INDEX(Data!N$2:N$368,$A209)</f>
        <v>40</v>
      </c>
      <c r="S209" s="4" cm="1">
        <f t="array" ref="S209">INDEX(Data!O$2:O$368,$A209)</f>
        <v>196</v>
      </c>
      <c r="T209" s="4" cm="1">
        <f t="array" ref="T209">INDEX(Data!P$2:P$368,$A209)</f>
        <v>42</v>
      </c>
      <c r="U209" s="4" cm="1">
        <f t="array" ref="U209">INDEX(Data!Q$2:Q$368,$A209)</f>
        <v>28</v>
      </c>
      <c r="V209" s="4" cm="1">
        <f t="array" ref="V209">INDEX(Data!R$2:R$368,$A209)</f>
        <v>25</v>
      </c>
      <c r="W209" s="4" cm="1">
        <f t="array" ref="W209">INDEX(Data!S$2:S$368,$A209)</f>
        <v>64</v>
      </c>
      <c r="X209" s="4" cm="1">
        <f t="array" ref="X209">INDEX(Data!T$2:T$368,$A209)</f>
        <v>25</v>
      </c>
      <c r="Y209" s="4" cm="1">
        <f t="array" ref="Y209">INDEX(Data!U$2:U$368,$A209)</f>
        <v>0</v>
      </c>
      <c r="Z209" s="4" cm="1">
        <f t="array" ref="Z209">INDEX(Data!V$2:V$368,$A209)</f>
        <v>44</v>
      </c>
      <c r="AA209" s="4" cm="1">
        <f t="array" ref="AA209">INDEX(Data!W$2:W$368,$A209)</f>
        <v>12</v>
      </c>
      <c r="AB209" s="4" cm="1">
        <f t="array" ref="AB209">INDEX(Data!X$2:X$368,$A209)</f>
        <v>63</v>
      </c>
      <c r="AC209" s="4" cm="1">
        <f t="array" ref="AC209">INDEX(Data!Y$2:Y$368,$A209)</f>
        <v>31</v>
      </c>
      <c r="AD209" s="4" cm="1">
        <f t="array" ref="AD209">INDEX(Data!Z$2:Z$368,$A209)</f>
        <v>6</v>
      </c>
      <c r="AE209" s="4" cm="1">
        <f t="array" ref="AE209">INDEX(Data!AA$2:AA$368,$A209)</f>
        <v>0</v>
      </c>
      <c r="AF209" s="4" cm="1">
        <f t="array" ref="AF209">INDEX(Data!AB$2:AB$368,$A209)</f>
        <v>25</v>
      </c>
      <c r="AG209" s="4" cm="1">
        <f t="array" ref="AG209">INDEX(Data!AC$2:AC$368,$A209)</f>
        <v>6</v>
      </c>
      <c r="AH209" s="4" cm="1">
        <f t="array" ref="AH209">INDEX(Data!AD$2:AD$368,$A209)</f>
        <v>6</v>
      </c>
      <c r="AI209" s="4" cm="1">
        <f t="array" ref="AI209">INDEX(Data!AE$2:AE$368,$A209)</f>
        <v>25</v>
      </c>
      <c r="AJ209" s="4" cm="1">
        <f t="array" ref="AJ209">INDEX(Data!AF$2:AF$368,$A209)</f>
        <v>0</v>
      </c>
      <c r="AK209" s="4" cm="1">
        <f t="array" ref="AK209">INDEX(Data!AG$2:AG$368,$A209)</f>
        <v>6</v>
      </c>
      <c r="AL209" s="4" cm="1">
        <f t="array" ref="AL209">INDEX(Data!AH$2:AH$368,$A209)</f>
        <v>19</v>
      </c>
      <c r="AM209" s="4" cm="1">
        <f t="array" ref="AM209">INDEX(Data!AI$2:AI$368,$A209)</f>
        <v>63</v>
      </c>
      <c r="AN209" s="4" cm="1">
        <f t="array" ref="AN209">INDEX(Data!AJ$2:AJ$368,$A209)</f>
        <v>31</v>
      </c>
      <c r="AO209" s="4" cm="1">
        <f t="array" ref="AO209">INDEX(Data!AK$2:AK$368,$A209)</f>
        <v>31</v>
      </c>
      <c r="AP209" s="4" cm="1">
        <f t="array" ref="AP209">INDEX(Data!AL$2:AL$368,$A209)</f>
        <v>12</v>
      </c>
      <c r="AQ209" s="4" cm="1">
        <f t="array" ref="AQ209">INDEX(Data!AM$2:AM$368,$A209)</f>
        <v>0</v>
      </c>
      <c r="AR209" s="4" cm="1">
        <f t="array" ref="AR209">INDEX(Data!AN$2:AN$368,$A209)</f>
        <v>0</v>
      </c>
      <c r="AS209" s="4" cm="1">
        <f t="array" ref="AS209">INDEX(Data!AO$2:AO$368,$A209)</f>
        <v>12</v>
      </c>
      <c r="AT209" s="4" cm="1">
        <f t="array" ref="AT209">INDEX(Data!AP$2:AP$368,$A209)</f>
        <v>63</v>
      </c>
      <c r="AU209" s="4" cm="1">
        <f t="array" ref="AU209">INDEX(Data!AQ$2:AQ$368,$A209)</f>
        <v>12</v>
      </c>
      <c r="AV209" s="4" cm="1">
        <f t="array" ref="AV209">INDEX(Data!AR$2:AR$368,$A209)</f>
        <v>19</v>
      </c>
      <c r="AW209" s="4" cm="1">
        <f t="array" ref="AW209">INDEX(Data!AS$2:AS$368,$A209)</f>
        <v>12</v>
      </c>
      <c r="AX209" s="4" cm="1">
        <f t="array" ref="AX209">INDEX(Data!AT$2:AT$368,$A209)</f>
        <v>6</v>
      </c>
      <c r="AY209" s="4" cm="1">
        <f t="array" ref="AY209">INDEX(Data!AU$2:AU$368,$A209)</f>
        <v>44</v>
      </c>
      <c r="AZ209" s="4" cm="1">
        <f t="array" ref="AZ209">INDEX(Data!AV$2:AV$368,$A209)</f>
        <v>0</v>
      </c>
      <c r="BA209" s="4" cm="1">
        <f t="array" ref="BA209">INDEX(Data!AW$2:AW$368,$A209)</f>
        <v>0</v>
      </c>
      <c r="BB209" s="4" cm="1">
        <f t="array" ref="BB209">INDEX(Data!AX$2:AX$368,$A209)</f>
        <v>62</v>
      </c>
    </row>
    <row r="210" spans="1:54" x14ac:dyDescent="0.25">
      <c r="A210">
        <v>188</v>
      </c>
      <c r="B210" s="3">
        <v>45479</v>
      </c>
      <c r="C210" s="4">
        <v>2024</v>
      </c>
      <c r="D210" s="4" t="s">
        <v>10</v>
      </c>
      <c r="E210" s="4">
        <v>6</v>
      </c>
      <c r="F210" s="4" cm="1">
        <f t="array" ref="F210">INDEX(Data!B$2:B$368,$A210)</f>
        <v>965</v>
      </c>
      <c r="G210" s="4" cm="1">
        <f t="array" ref="G210">INDEX(Data!C$2:C$368,$A210)</f>
        <v>608</v>
      </c>
      <c r="H210" s="4" cm="1">
        <f t="array" ref="H210">INDEX(Data!D$2:D$368,$A210)</f>
        <v>386</v>
      </c>
      <c r="I210" s="4" cm="1">
        <f t="array" ref="I210">INDEX(Data!E$2:E$368,$A210)</f>
        <v>358</v>
      </c>
      <c r="J210" s="4" cm="1">
        <f t="array" ref="J210">INDEX(Data!F$2:F$368,$A210)</f>
        <v>221</v>
      </c>
      <c r="K210" s="4" cm="1">
        <f t="array" ref="K210">INDEX(Data!G$2:G$368,$A210)</f>
        <v>127</v>
      </c>
      <c r="L210" s="4" cm="1">
        <f t="array" ref="L210">INDEX(Data!H$2:H$368,$A210)</f>
        <v>342</v>
      </c>
      <c r="M210" s="4" cm="1">
        <f t="array" ref="M210">INDEX(Data!I$2:I$368,$A210)</f>
        <v>139</v>
      </c>
      <c r="N210" s="4" cm="1">
        <f t="array" ref="N210">INDEX(Data!J$2:J$368,$A210)</f>
        <v>293</v>
      </c>
      <c r="O210" s="4" cm="1">
        <f t="array" ref="O210">INDEX(Data!K$2:K$368,$A210)</f>
        <v>65</v>
      </c>
      <c r="P210" s="4" cm="1">
        <f t="array" ref="P210">INDEX(Data!L$2:L$368,$A210)</f>
        <v>89</v>
      </c>
      <c r="Q210" s="4" cm="1">
        <f t="array" ref="Q210">INDEX(Data!M$2:M$368,$A210)</f>
        <v>65</v>
      </c>
      <c r="R210" s="4" cm="1">
        <f t="array" ref="R210">INDEX(Data!N$2:N$368,$A210)</f>
        <v>47</v>
      </c>
      <c r="S210" s="4" cm="1">
        <f t="array" ref="S210">INDEX(Data!O$2:O$368,$A210)</f>
        <v>183</v>
      </c>
      <c r="T210" s="4" cm="1">
        <f t="array" ref="T210">INDEX(Data!P$2:P$368,$A210)</f>
        <v>44</v>
      </c>
      <c r="U210" s="4" cm="1">
        <f t="array" ref="U210">INDEX(Data!Q$2:Q$368,$A210)</f>
        <v>51</v>
      </c>
      <c r="V210" s="4" cm="1">
        <f t="array" ref="V210">INDEX(Data!R$2:R$368,$A210)</f>
        <v>36</v>
      </c>
      <c r="W210" s="4" cm="1">
        <f t="array" ref="W210">INDEX(Data!S$2:S$368,$A210)</f>
        <v>92</v>
      </c>
      <c r="X210" s="4" cm="1">
        <f t="array" ref="X210">INDEX(Data!T$2:T$368,$A210)</f>
        <v>30</v>
      </c>
      <c r="Y210" s="4" cm="1">
        <f t="array" ref="Y210">INDEX(Data!U$2:U$368,$A210)</f>
        <v>0</v>
      </c>
      <c r="Z210" s="4" cm="1">
        <f t="array" ref="Z210">INDEX(Data!V$2:V$368,$A210)</f>
        <v>24</v>
      </c>
      <c r="AA210" s="4" cm="1">
        <f t="array" ref="AA210">INDEX(Data!W$2:W$368,$A210)</f>
        <v>18</v>
      </c>
      <c r="AB210" s="4" cm="1">
        <f t="array" ref="AB210">INDEX(Data!X$2:X$368,$A210)</f>
        <v>79</v>
      </c>
      <c r="AC210" s="4" cm="1">
        <f t="array" ref="AC210">INDEX(Data!Y$2:Y$368,$A210)</f>
        <v>48</v>
      </c>
      <c r="AD210" s="4" cm="1">
        <f t="array" ref="AD210">INDEX(Data!Z$2:Z$368,$A210)</f>
        <v>0</v>
      </c>
      <c r="AE210" s="4" cm="1">
        <f t="array" ref="AE210">INDEX(Data!AA$2:AA$368,$A210)</f>
        <v>0</v>
      </c>
      <c r="AF210" s="4" cm="1">
        <f t="array" ref="AF210">INDEX(Data!AB$2:AB$368,$A210)</f>
        <v>18</v>
      </c>
      <c r="AG210" s="4" cm="1">
        <f t="array" ref="AG210">INDEX(Data!AC$2:AC$368,$A210)</f>
        <v>12</v>
      </c>
      <c r="AH210" s="4" cm="1">
        <f t="array" ref="AH210">INDEX(Data!AD$2:AD$368,$A210)</f>
        <v>0</v>
      </c>
      <c r="AI210" s="4" cm="1">
        <f t="array" ref="AI210">INDEX(Data!AE$2:AE$368,$A210)</f>
        <v>24</v>
      </c>
      <c r="AJ210" s="4" cm="1">
        <f t="array" ref="AJ210">INDEX(Data!AF$2:AF$368,$A210)</f>
        <v>0</v>
      </c>
      <c r="AK210" s="4" cm="1">
        <f t="array" ref="AK210">INDEX(Data!AG$2:AG$368,$A210)</f>
        <v>6</v>
      </c>
      <c r="AL210" s="4" cm="1">
        <f t="array" ref="AL210">INDEX(Data!AH$2:AH$368,$A210)</f>
        <v>18</v>
      </c>
      <c r="AM210" s="4" cm="1">
        <f t="array" ref="AM210">INDEX(Data!AI$2:AI$368,$A210)</f>
        <v>48</v>
      </c>
      <c r="AN210" s="4" cm="1">
        <f t="array" ref="AN210">INDEX(Data!AJ$2:AJ$368,$A210)</f>
        <v>12</v>
      </c>
      <c r="AO210" s="4" cm="1">
        <f t="array" ref="AO210">INDEX(Data!AK$2:AK$368,$A210)</f>
        <v>30</v>
      </c>
      <c r="AP210" s="4" cm="1">
        <f t="array" ref="AP210">INDEX(Data!AL$2:AL$368,$A210)</f>
        <v>0</v>
      </c>
      <c r="AQ210" s="4" cm="1">
        <f t="array" ref="AQ210">INDEX(Data!AM$2:AM$368,$A210)</f>
        <v>6</v>
      </c>
      <c r="AR210" s="4" cm="1">
        <f t="array" ref="AR210">INDEX(Data!AN$2:AN$368,$A210)</f>
        <v>12</v>
      </c>
      <c r="AS210" s="4" cm="1">
        <f t="array" ref="AS210">INDEX(Data!AO$2:AO$368,$A210)</f>
        <v>12</v>
      </c>
      <c r="AT210" s="4" cm="1">
        <f t="array" ref="AT210">INDEX(Data!AP$2:AP$368,$A210)</f>
        <v>66</v>
      </c>
      <c r="AU210" s="4" cm="1">
        <f t="array" ref="AU210">INDEX(Data!AQ$2:AQ$368,$A210)</f>
        <v>18</v>
      </c>
      <c r="AV210" s="4" cm="1">
        <f t="array" ref="AV210">INDEX(Data!AR$2:AR$368,$A210)</f>
        <v>30</v>
      </c>
      <c r="AW210" s="4" cm="1">
        <f t="array" ref="AW210">INDEX(Data!AS$2:AS$368,$A210)</f>
        <v>6</v>
      </c>
      <c r="AX210" s="4" cm="1">
        <f t="array" ref="AX210">INDEX(Data!AT$2:AT$368,$A210)</f>
        <v>0</v>
      </c>
      <c r="AY210" s="4" cm="1">
        <f t="array" ref="AY210">INDEX(Data!AU$2:AU$368,$A210)</f>
        <v>42</v>
      </c>
      <c r="AZ210" s="4" cm="1">
        <f t="array" ref="AZ210">INDEX(Data!AV$2:AV$368,$A210)</f>
        <v>0</v>
      </c>
      <c r="BA210" s="4" cm="1">
        <f t="array" ref="BA210">INDEX(Data!AW$2:AW$368,$A210)</f>
        <v>6</v>
      </c>
      <c r="BB210" s="4" cm="1">
        <f t="array" ref="BB210">INDEX(Data!AX$2:AX$368,$A210)</f>
        <v>43</v>
      </c>
    </row>
    <row r="211" spans="1:54" x14ac:dyDescent="0.25">
      <c r="A211">
        <v>189</v>
      </c>
      <c r="B211" s="3">
        <v>45480</v>
      </c>
      <c r="C211" s="4">
        <v>2024</v>
      </c>
      <c r="D211" s="4" t="s">
        <v>10</v>
      </c>
      <c r="E211" s="4">
        <v>7</v>
      </c>
      <c r="F211" s="4" cm="1">
        <f t="array" ref="F211">INDEX(Data!B$2:B$368,$A211)</f>
        <v>984</v>
      </c>
      <c r="G211" s="4" cm="1">
        <f t="array" ref="G211">INDEX(Data!C$2:C$368,$A211)</f>
        <v>585</v>
      </c>
      <c r="H211" s="4" cm="1">
        <f t="array" ref="H211">INDEX(Data!D$2:D$368,$A211)</f>
        <v>403</v>
      </c>
      <c r="I211" s="4" cm="1">
        <f t="array" ref="I211">INDEX(Data!E$2:E$368,$A211)</f>
        <v>463</v>
      </c>
      <c r="J211" s="4" cm="1">
        <f t="array" ref="J211">INDEX(Data!F$2:F$368,$A211)</f>
        <v>118</v>
      </c>
      <c r="K211" s="4" cm="1">
        <f t="array" ref="K211">INDEX(Data!G$2:G$368,$A211)</f>
        <v>187</v>
      </c>
      <c r="L211" s="4" cm="1">
        <f t="array" ref="L211">INDEX(Data!H$2:H$368,$A211)</f>
        <v>369</v>
      </c>
      <c r="M211" s="4" cm="1">
        <f t="array" ref="M211">INDEX(Data!I$2:I$368,$A211)</f>
        <v>29</v>
      </c>
      <c r="N211" s="4" cm="1">
        <f t="array" ref="N211">INDEX(Data!J$2:J$368,$A211)</f>
        <v>323</v>
      </c>
      <c r="O211" s="4" cm="1">
        <f t="array" ref="O211">INDEX(Data!K$2:K$368,$A211)</f>
        <v>30</v>
      </c>
      <c r="P211" s="4" cm="1">
        <f t="array" ref="P211">INDEX(Data!L$2:L$368,$A211)</f>
        <v>85</v>
      </c>
      <c r="Q211" s="4" cm="1">
        <f t="array" ref="Q211">INDEX(Data!M$2:M$368,$A211)</f>
        <v>48</v>
      </c>
      <c r="R211" s="4" cm="1">
        <f t="array" ref="R211">INDEX(Data!N$2:N$368,$A211)</f>
        <v>54</v>
      </c>
      <c r="S211" s="4" cm="1">
        <f t="array" ref="S211">INDEX(Data!O$2:O$368,$A211)</f>
        <v>198</v>
      </c>
      <c r="T211" s="4" cm="1">
        <f t="array" ref="T211">INDEX(Data!P$2:P$368,$A211)</f>
        <v>78</v>
      </c>
      <c r="U211" s="4" cm="1">
        <f t="array" ref="U211">INDEX(Data!Q$2:Q$368,$A211)</f>
        <v>29</v>
      </c>
      <c r="V211" s="4" cm="1">
        <f t="array" ref="V211">INDEX(Data!R$2:R$368,$A211)</f>
        <v>29</v>
      </c>
      <c r="W211" s="4" cm="1">
        <f t="array" ref="W211">INDEX(Data!S$2:S$368,$A211)</f>
        <v>110</v>
      </c>
      <c r="X211" s="4" cm="1">
        <f t="array" ref="X211">INDEX(Data!T$2:T$368,$A211)</f>
        <v>58</v>
      </c>
      <c r="Y211" s="4" cm="1">
        <f t="array" ref="Y211">INDEX(Data!U$2:U$368,$A211)</f>
        <v>17</v>
      </c>
      <c r="Z211" s="4" cm="1">
        <f t="array" ref="Z211">INDEX(Data!V$2:V$368,$A211)</f>
        <v>23</v>
      </c>
      <c r="AA211" s="4" cm="1">
        <f t="array" ref="AA211">INDEX(Data!W$2:W$368,$A211)</f>
        <v>11</v>
      </c>
      <c r="AB211" s="4" cm="1">
        <f t="array" ref="AB211">INDEX(Data!X$2:X$368,$A211)</f>
        <v>4</v>
      </c>
      <c r="AC211" s="4" cm="1">
        <f t="array" ref="AC211">INDEX(Data!Y$2:Y$368,$A211)</f>
        <v>40</v>
      </c>
      <c r="AD211" s="4" cm="1">
        <f t="array" ref="AD211">INDEX(Data!Z$2:Z$368,$A211)</f>
        <v>17</v>
      </c>
      <c r="AE211" s="4" cm="1">
        <f t="array" ref="AE211">INDEX(Data!AA$2:AA$368,$A211)</f>
        <v>11</v>
      </c>
      <c r="AF211" s="4" cm="1">
        <f t="array" ref="AF211">INDEX(Data!AB$2:AB$368,$A211)</f>
        <v>11</v>
      </c>
      <c r="AG211" s="4" cm="1">
        <f t="array" ref="AG211">INDEX(Data!AC$2:AC$368,$A211)</f>
        <v>0</v>
      </c>
      <c r="AH211" s="4" cm="1">
        <f t="array" ref="AH211">INDEX(Data!AD$2:AD$368,$A211)</f>
        <v>0</v>
      </c>
      <c r="AI211" s="4" cm="1">
        <f t="array" ref="AI211">INDEX(Data!AE$2:AE$368,$A211)</f>
        <v>11</v>
      </c>
      <c r="AJ211" s="4" cm="1">
        <f t="array" ref="AJ211">INDEX(Data!AF$2:AF$368,$A211)</f>
        <v>17</v>
      </c>
      <c r="AK211" s="4" cm="1">
        <f t="array" ref="AK211">INDEX(Data!AG$2:AG$368,$A211)</f>
        <v>5</v>
      </c>
      <c r="AL211" s="4" cm="1">
        <f t="array" ref="AL211">INDEX(Data!AH$2:AH$368,$A211)</f>
        <v>11</v>
      </c>
      <c r="AM211" s="4" cm="1">
        <f t="array" ref="AM211">INDEX(Data!AI$2:AI$368,$A211)</f>
        <v>52</v>
      </c>
      <c r="AN211" s="4" cm="1">
        <f t="array" ref="AN211">INDEX(Data!AJ$2:AJ$368,$A211)</f>
        <v>29</v>
      </c>
      <c r="AO211" s="4" cm="1">
        <f t="array" ref="AO211">INDEX(Data!AK$2:AK$368,$A211)</f>
        <v>23</v>
      </c>
      <c r="AP211" s="4" cm="1">
        <f t="array" ref="AP211">INDEX(Data!AL$2:AL$368,$A211)</f>
        <v>5</v>
      </c>
      <c r="AQ211" s="4" cm="1">
        <f t="array" ref="AQ211">INDEX(Data!AM$2:AM$368,$A211)</f>
        <v>0</v>
      </c>
      <c r="AR211" s="4" cm="1">
        <f t="array" ref="AR211">INDEX(Data!AN$2:AN$368,$A211)</f>
        <v>23</v>
      </c>
      <c r="AS211" s="4" cm="1">
        <f t="array" ref="AS211">INDEX(Data!AO$2:AO$368,$A211)</f>
        <v>17</v>
      </c>
      <c r="AT211" s="4" cm="1">
        <f t="array" ref="AT211">INDEX(Data!AP$2:AP$368,$A211)</f>
        <v>64</v>
      </c>
      <c r="AU211" s="4" cm="1">
        <f t="array" ref="AU211">INDEX(Data!AQ$2:AQ$368,$A211)</f>
        <v>17</v>
      </c>
      <c r="AV211" s="4" cm="1">
        <f t="array" ref="AV211">INDEX(Data!AR$2:AR$368,$A211)</f>
        <v>52</v>
      </c>
      <c r="AW211" s="4" cm="1">
        <f t="array" ref="AW211">INDEX(Data!AS$2:AS$368,$A211)</f>
        <v>17</v>
      </c>
      <c r="AX211" s="4" cm="1">
        <f t="array" ref="AX211">INDEX(Data!AT$2:AT$368,$A211)</f>
        <v>5</v>
      </c>
      <c r="AY211" s="4" cm="1">
        <f t="array" ref="AY211">INDEX(Data!AU$2:AU$368,$A211)</f>
        <v>5</v>
      </c>
      <c r="AZ211" s="4" cm="1">
        <f t="array" ref="AZ211">INDEX(Data!AV$2:AV$368,$A211)</f>
        <v>17</v>
      </c>
      <c r="BA211" s="4" cm="1">
        <f t="array" ref="BA211">INDEX(Data!AW$2:AW$368,$A211)</f>
        <v>23</v>
      </c>
      <c r="BB211" s="4" cm="1">
        <f t="array" ref="BB211">INDEX(Data!AX$2:AX$368,$A211)</f>
        <v>0</v>
      </c>
    </row>
    <row r="212" spans="1:54" x14ac:dyDescent="0.25">
      <c r="A212">
        <v>190</v>
      </c>
      <c r="B212" s="3">
        <v>45481</v>
      </c>
      <c r="C212" s="4">
        <v>2024</v>
      </c>
      <c r="D212" s="4" t="s">
        <v>10</v>
      </c>
      <c r="E212" s="4">
        <v>8</v>
      </c>
      <c r="F212" s="4" cm="1">
        <f t="array" ref="F212">INDEX(Data!B$2:B$368,$A212)</f>
        <v>989</v>
      </c>
      <c r="G212" s="4" cm="1">
        <f t="array" ref="G212">INDEX(Data!C$2:C$368,$A212)</f>
        <v>570</v>
      </c>
      <c r="H212" s="4" cm="1">
        <f t="array" ref="H212">INDEX(Data!D$2:D$368,$A212)</f>
        <v>484</v>
      </c>
      <c r="I212" s="4" cm="1">
        <f t="array" ref="I212">INDEX(Data!E$2:E$368,$A212)</f>
        <v>288</v>
      </c>
      <c r="J212" s="4" cm="1">
        <f t="array" ref="J212">INDEX(Data!F$2:F$368,$A212)</f>
        <v>217</v>
      </c>
      <c r="K212" s="4" cm="1">
        <f t="array" ref="K212">INDEX(Data!G$2:G$368,$A212)</f>
        <v>165</v>
      </c>
      <c r="L212" s="4" cm="1">
        <f t="array" ref="L212">INDEX(Data!H$2:H$368,$A212)</f>
        <v>343</v>
      </c>
      <c r="M212" s="4" cm="1">
        <f t="array" ref="M212">INDEX(Data!I$2:I$368,$A212)</f>
        <v>62</v>
      </c>
      <c r="N212" s="4" cm="1">
        <f t="array" ref="N212">INDEX(Data!J$2:J$368,$A212)</f>
        <v>275</v>
      </c>
      <c r="O212" s="4" cm="1">
        <f t="array" ref="O212">INDEX(Data!K$2:K$368,$A212)</f>
        <v>165</v>
      </c>
      <c r="P212" s="4" cm="1">
        <f t="array" ref="P212">INDEX(Data!L$2:L$368,$A212)</f>
        <v>42</v>
      </c>
      <c r="Q212" s="4" cm="1">
        <f t="array" ref="Q212">INDEX(Data!M$2:M$368,$A212)</f>
        <v>42</v>
      </c>
      <c r="R212" s="4" cm="1">
        <f t="array" ref="R212">INDEX(Data!N$2:N$368,$A212)</f>
        <v>49</v>
      </c>
      <c r="S212" s="4" cm="1">
        <f t="array" ref="S212">INDEX(Data!O$2:O$368,$A212)</f>
        <v>165</v>
      </c>
      <c r="T212" s="4" cm="1">
        <f t="array" ref="T212">INDEX(Data!P$2:P$368,$A212)</f>
        <v>131</v>
      </c>
      <c r="U212" s="4" cm="1">
        <f t="array" ref="U212">INDEX(Data!Q$2:Q$368,$A212)</f>
        <v>33</v>
      </c>
      <c r="V212" s="4" cm="1">
        <f t="array" ref="V212">INDEX(Data!R$2:R$368,$A212)</f>
        <v>41</v>
      </c>
      <c r="W212" s="4" cm="1">
        <f t="array" ref="W212">INDEX(Data!S$2:S$368,$A212)</f>
        <v>46</v>
      </c>
      <c r="X212" s="4" cm="1">
        <f t="array" ref="X212">INDEX(Data!T$2:T$368,$A212)</f>
        <v>79</v>
      </c>
      <c r="Y212" s="4" cm="1">
        <f t="array" ref="Y212">INDEX(Data!U$2:U$368,$A212)</f>
        <v>11</v>
      </c>
      <c r="Z212" s="4" cm="1">
        <f t="array" ref="Z212">INDEX(Data!V$2:V$368,$A212)</f>
        <v>28</v>
      </c>
      <c r="AA212" s="4" cm="1">
        <f t="array" ref="AA212">INDEX(Data!W$2:W$368,$A212)</f>
        <v>11</v>
      </c>
      <c r="AB212" s="4" cm="1">
        <f t="array" ref="AB212">INDEX(Data!X$2:X$368,$A212)</f>
        <v>74</v>
      </c>
      <c r="AC212" s="4" cm="1">
        <f t="array" ref="AC212">INDEX(Data!Y$2:Y$368,$A212)</f>
        <v>34</v>
      </c>
      <c r="AD212" s="4" cm="1">
        <f t="array" ref="AD212">INDEX(Data!Z$2:Z$368,$A212)</f>
        <v>17</v>
      </c>
      <c r="AE212" s="4" cm="1">
        <f t="array" ref="AE212">INDEX(Data!AA$2:AA$368,$A212)</f>
        <v>5</v>
      </c>
      <c r="AF212" s="4" cm="1">
        <f t="array" ref="AF212">INDEX(Data!AB$2:AB$368,$A212)</f>
        <v>22</v>
      </c>
      <c r="AG212" s="4" cm="1">
        <f t="array" ref="AG212">INDEX(Data!AC$2:AC$368,$A212)</f>
        <v>11</v>
      </c>
      <c r="AH212" s="4" cm="1">
        <f t="array" ref="AH212">INDEX(Data!AD$2:AD$368,$A212)</f>
        <v>5</v>
      </c>
      <c r="AI212" s="4" cm="1">
        <f t="array" ref="AI212">INDEX(Data!AE$2:AE$368,$A212)</f>
        <v>17</v>
      </c>
      <c r="AJ212" s="4" cm="1">
        <f t="array" ref="AJ212">INDEX(Data!AF$2:AF$368,$A212)</f>
        <v>11</v>
      </c>
      <c r="AK212" s="4" cm="1">
        <f t="array" ref="AK212">INDEX(Data!AG$2:AG$368,$A212)</f>
        <v>0</v>
      </c>
      <c r="AL212" s="4" cm="1">
        <f t="array" ref="AL212">INDEX(Data!AH$2:AH$368,$A212)</f>
        <v>0</v>
      </c>
      <c r="AM212" s="4" cm="1">
        <f t="array" ref="AM212">INDEX(Data!AI$2:AI$368,$A212)</f>
        <v>28</v>
      </c>
      <c r="AN212" s="4" cm="1">
        <f t="array" ref="AN212">INDEX(Data!AJ$2:AJ$368,$A212)</f>
        <v>5</v>
      </c>
      <c r="AO212" s="4" cm="1">
        <f t="array" ref="AO212">INDEX(Data!AK$2:AK$368,$A212)</f>
        <v>22</v>
      </c>
      <c r="AP212" s="4" cm="1">
        <f t="array" ref="AP212">INDEX(Data!AL$2:AL$368,$A212)</f>
        <v>5</v>
      </c>
      <c r="AQ212" s="4" cm="1">
        <f t="array" ref="AQ212">INDEX(Data!AM$2:AM$368,$A212)</f>
        <v>5</v>
      </c>
      <c r="AR212" s="4" cm="1">
        <f t="array" ref="AR212">INDEX(Data!AN$2:AN$368,$A212)</f>
        <v>5</v>
      </c>
      <c r="AS212" s="4" cm="1">
        <f t="array" ref="AS212">INDEX(Data!AO$2:AO$368,$A212)</f>
        <v>17</v>
      </c>
      <c r="AT212" s="4" cm="1">
        <f t="array" ref="AT212">INDEX(Data!AP$2:AP$368,$A212)</f>
        <v>39</v>
      </c>
      <c r="AU212" s="4" cm="1">
        <f t="array" ref="AU212">INDEX(Data!AQ$2:AQ$368,$A212)</f>
        <v>5</v>
      </c>
      <c r="AV212" s="4" cm="1">
        <f t="array" ref="AV212">INDEX(Data!AR$2:AR$368,$A212)</f>
        <v>17</v>
      </c>
      <c r="AW212" s="4" cm="1">
        <f t="array" ref="AW212">INDEX(Data!AS$2:AS$368,$A212)</f>
        <v>11</v>
      </c>
      <c r="AX212" s="4" cm="1">
        <f t="array" ref="AX212">INDEX(Data!AT$2:AT$368,$A212)</f>
        <v>0</v>
      </c>
      <c r="AY212" s="4" cm="1">
        <f t="array" ref="AY212">INDEX(Data!AU$2:AU$368,$A212)</f>
        <v>39</v>
      </c>
      <c r="AZ212" s="4" cm="1">
        <f t="array" ref="AZ212">INDEX(Data!AV$2:AV$368,$A212)</f>
        <v>22</v>
      </c>
      <c r="BA212" s="4" cm="1">
        <f t="array" ref="BA212">INDEX(Data!AW$2:AW$368,$A212)</f>
        <v>22</v>
      </c>
      <c r="BB212" s="4" cm="1">
        <f t="array" ref="BB212">INDEX(Data!AX$2:AX$368,$A212)</f>
        <v>3</v>
      </c>
    </row>
    <row r="213" spans="1:54" x14ac:dyDescent="0.25">
      <c r="A213">
        <v>191</v>
      </c>
      <c r="B213" s="3">
        <v>45482</v>
      </c>
      <c r="C213" s="4">
        <v>2024</v>
      </c>
      <c r="D213" s="4" t="s">
        <v>10</v>
      </c>
      <c r="E213" s="4">
        <v>9</v>
      </c>
      <c r="F213" s="4" cm="1">
        <f t="array" ref="F213">INDEX(Data!B$2:B$368,$A213)</f>
        <v>984</v>
      </c>
      <c r="G213" s="4" cm="1">
        <f t="array" ref="G213">INDEX(Data!C$2:C$368,$A213)</f>
        <v>557</v>
      </c>
      <c r="H213" s="4" cm="1">
        <f t="array" ref="H213">INDEX(Data!D$2:D$368,$A213)</f>
        <v>265</v>
      </c>
      <c r="I213" s="4" cm="1">
        <f t="array" ref="I213">INDEX(Data!E$2:E$368,$A213)</f>
        <v>523</v>
      </c>
      <c r="J213" s="4" cm="1">
        <f t="array" ref="J213">INDEX(Data!F$2:F$368,$A213)</f>
        <v>196</v>
      </c>
      <c r="K213" s="4" cm="1">
        <f t="array" ref="K213">INDEX(Data!G$2:G$368,$A213)</f>
        <v>206</v>
      </c>
      <c r="L213" s="4" cm="1">
        <f t="array" ref="L213">INDEX(Data!H$2:H$368,$A213)</f>
        <v>296</v>
      </c>
      <c r="M213" s="4" cm="1">
        <f t="array" ref="M213">INDEX(Data!I$2:I$368,$A213)</f>
        <v>55</v>
      </c>
      <c r="N213" s="4" cm="1">
        <f t="array" ref="N213">INDEX(Data!J$2:J$368,$A213)</f>
        <v>225</v>
      </c>
      <c r="O213" s="4" cm="1">
        <f t="array" ref="O213">INDEX(Data!K$2:K$368,$A213)</f>
        <v>189</v>
      </c>
      <c r="P213" s="4" cm="1">
        <f t="array" ref="P213">INDEX(Data!L$2:L$368,$A213)</f>
        <v>79</v>
      </c>
      <c r="Q213" s="4" cm="1">
        <f t="array" ref="Q213">INDEX(Data!M$2:M$368,$A213)</f>
        <v>85</v>
      </c>
      <c r="R213" s="4" cm="1">
        <f t="array" ref="R213">INDEX(Data!N$2:N$368,$A213)</f>
        <v>42</v>
      </c>
      <c r="S213" s="4" cm="1">
        <f t="array" ref="S213">INDEX(Data!O$2:O$368,$A213)</f>
        <v>175</v>
      </c>
      <c r="T213" s="4" cm="1">
        <f t="array" ref="T213">INDEX(Data!P$2:P$368,$A213)</f>
        <v>59</v>
      </c>
      <c r="U213" s="4" cm="1">
        <f t="array" ref="U213">INDEX(Data!Q$2:Q$368,$A213)</f>
        <v>44</v>
      </c>
      <c r="V213" s="4" cm="1">
        <f t="array" ref="V213">INDEX(Data!R$2:R$368,$A213)</f>
        <v>56</v>
      </c>
      <c r="W213" s="4" cm="1">
        <f t="array" ref="W213">INDEX(Data!S$2:S$368,$A213)</f>
        <v>30</v>
      </c>
      <c r="X213" s="4" cm="1">
        <f t="array" ref="X213">INDEX(Data!T$2:T$368,$A213)</f>
        <v>27</v>
      </c>
      <c r="Y213" s="4" cm="1">
        <f t="array" ref="Y213">INDEX(Data!U$2:U$368,$A213)</f>
        <v>0</v>
      </c>
      <c r="Z213" s="4" cm="1">
        <f t="array" ref="Z213">INDEX(Data!V$2:V$368,$A213)</f>
        <v>27</v>
      </c>
      <c r="AA213" s="4" cm="1">
        <f t="array" ref="AA213">INDEX(Data!W$2:W$368,$A213)</f>
        <v>0</v>
      </c>
      <c r="AB213" s="4" cm="1">
        <f t="array" ref="AB213">INDEX(Data!X$2:X$368,$A213)</f>
        <v>44</v>
      </c>
      <c r="AC213" s="4" cm="1">
        <f t="array" ref="AC213">INDEX(Data!Y$2:Y$368,$A213)</f>
        <v>50</v>
      </c>
      <c r="AD213" s="4" cm="1">
        <f t="array" ref="AD213">INDEX(Data!Z$2:Z$368,$A213)</f>
        <v>0</v>
      </c>
      <c r="AE213" s="4" cm="1">
        <f t="array" ref="AE213">INDEX(Data!AA$2:AA$368,$A213)</f>
        <v>0</v>
      </c>
      <c r="AF213" s="4" cm="1">
        <f t="array" ref="AF213">INDEX(Data!AB$2:AB$368,$A213)</f>
        <v>16</v>
      </c>
      <c r="AG213" s="4" cm="1">
        <f t="array" ref="AG213">INDEX(Data!AC$2:AC$368,$A213)</f>
        <v>16</v>
      </c>
      <c r="AH213" s="4" cm="1">
        <f t="array" ref="AH213">INDEX(Data!AD$2:AD$368,$A213)</f>
        <v>0</v>
      </c>
      <c r="AI213" s="4" cm="1">
        <f t="array" ref="AI213">INDEX(Data!AE$2:AE$368,$A213)</f>
        <v>5</v>
      </c>
      <c r="AJ213" s="4" cm="1">
        <f t="array" ref="AJ213">INDEX(Data!AF$2:AF$368,$A213)</f>
        <v>16</v>
      </c>
      <c r="AK213" s="4" cm="1">
        <f t="array" ref="AK213">INDEX(Data!AG$2:AG$368,$A213)</f>
        <v>11</v>
      </c>
      <c r="AL213" s="4" cm="1">
        <f t="array" ref="AL213">INDEX(Data!AH$2:AH$368,$A213)</f>
        <v>11</v>
      </c>
      <c r="AM213" s="4" cm="1">
        <f t="array" ref="AM213">INDEX(Data!AI$2:AI$368,$A213)</f>
        <v>22</v>
      </c>
      <c r="AN213" s="4" cm="1">
        <f t="array" ref="AN213">INDEX(Data!AJ$2:AJ$368,$A213)</f>
        <v>38</v>
      </c>
      <c r="AO213" s="4" cm="1">
        <f t="array" ref="AO213">INDEX(Data!AK$2:AK$368,$A213)</f>
        <v>22</v>
      </c>
      <c r="AP213" s="4" cm="1">
        <f t="array" ref="AP213">INDEX(Data!AL$2:AL$368,$A213)</f>
        <v>0</v>
      </c>
      <c r="AQ213" s="4" cm="1">
        <f t="array" ref="AQ213">INDEX(Data!AM$2:AM$368,$A213)</f>
        <v>0</v>
      </c>
      <c r="AR213" s="4" cm="1">
        <f t="array" ref="AR213">INDEX(Data!AN$2:AN$368,$A213)</f>
        <v>5</v>
      </c>
      <c r="AS213" s="4" cm="1">
        <f t="array" ref="AS213">INDEX(Data!AO$2:AO$368,$A213)</f>
        <v>5</v>
      </c>
      <c r="AT213" s="4" cm="1">
        <f t="array" ref="AT213">INDEX(Data!AP$2:AP$368,$A213)</f>
        <v>44</v>
      </c>
      <c r="AU213" s="4" cm="1">
        <f t="array" ref="AU213">INDEX(Data!AQ$2:AQ$368,$A213)</f>
        <v>11</v>
      </c>
      <c r="AV213" s="4" cm="1">
        <f t="array" ref="AV213">INDEX(Data!AR$2:AR$368,$A213)</f>
        <v>50</v>
      </c>
      <c r="AW213" s="4" cm="1">
        <f t="array" ref="AW213">INDEX(Data!AS$2:AS$368,$A213)</f>
        <v>11</v>
      </c>
      <c r="AX213" s="4" cm="1">
        <f t="array" ref="AX213">INDEX(Data!AT$2:AT$368,$A213)</f>
        <v>5</v>
      </c>
      <c r="AY213" s="4" cm="1">
        <f t="array" ref="AY213">INDEX(Data!AU$2:AU$368,$A213)</f>
        <v>5</v>
      </c>
      <c r="AZ213" s="4" cm="1">
        <f t="array" ref="AZ213">INDEX(Data!AV$2:AV$368,$A213)</f>
        <v>11</v>
      </c>
      <c r="BA213" s="4" cm="1">
        <f t="array" ref="BA213">INDEX(Data!AW$2:AW$368,$A213)</f>
        <v>0</v>
      </c>
      <c r="BB213" s="4" cm="1">
        <f t="array" ref="BB213">INDEX(Data!AX$2:AX$368,$A213)</f>
        <v>105</v>
      </c>
    </row>
    <row r="214" spans="1:54" x14ac:dyDescent="0.25">
      <c r="A214">
        <v>192</v>
      </c>
      <c r="B214" s="3">
        <v>45483</v>
      </c>
      <c r="C214" s="4">
        <v>2024</v>
      </c>
      <c r="D214" s="4" t="s">
        <v>10</v>
      </c>
      <c r="E214" s="4">
        <v>10</v>
      </c>
      <c r="F214" s="4" cm="1">
        <f t="array" ref="F214">INDEX(Data!B$2:B$368,$A214)</f>
        <v>962</v>
      </c>
      <c r="G214" s="4" cm="1">
        <f t="array" ref="G214">INDEX(Data!C$2:C$368,$A214)</f>
        <v>550</v>
      </c>
      <c r="H214" s="4" cm="1">
        <f t="array" ref="H214">INDEX(Data!D$2:D$368,$A214)</f>
        <v>240</v>
      </c>
      <c r="I214" s="4" cm="1">
        <f t="array" ref="I214">INDEX(Data!E$2:E$368,$A214)</f>
        <v>540</v>
      </c>
      <c r="J214" s="4" cm="1">
        <f t="array" ref="J214">INDEX(Data!F$2:F$368,$A214)</f>
        <v>182</v>
      </c>
      <c r="K214" s="4" cm="1">
        <f t="array" ref="K214">INDEX(Data!G$2:G$368,$A214)</f>
        <v>225</v>
      </c>
      <c r="L214" s="4" cm="1">
        <f t="array" ref="L214">INDEX(Data!H$2:H$368,$A214)</f>
        <v>199</v>
      </c>
      <c r="M214" s="4" cm="1">
        <f t="array" ref="M214">INDEX(Data!I$2:I$368,$A214)</f>
        <v>126</v>
      </c>
      <c r="N214" s="4" cm="1">
        <f t="array" ref="N214">INDEX(Data!J$2:J$368,$A214)</f>
        <v>292</v>
      </c>
      <c r="O214" s="4" cm="1">
        <f t="array" ref="O214">INDEX(Data!K$2:K$368,$A214)</f>
        <v>172</v>
      </c>
      <c r="P214" s="4" cm="1">
        <f t="array" ref="P214">INDEX(Data!L$2:L$368,$A214)</f>
        <v>53</v>
      </c>
      <c r="Q214" s="4" cm="1">
        <f t="array" ref="Q214">INDEX(Data!M$2:M$368,$A214)</f>
        <v>83</v>
      </c>
      <c r="R214" s="4" cm="1">
        <f t="array" ref="R214">INDEX(Data!N$2:N$368,$A214)</f>
        <v>11</v>
      </c>
      <c r="S214" s="4" cm="1">
        <f t="array" ref="S214">INDEX(Data!O$2:O$368,$A214)</f>
        <v>127</v>
      </c>
      <c r="T214" s="4" cm="1">
        <f t="array" ref="T214">INDEX(Data!P$2:P$368,$A214)</f>
        <v>69</v>
      </c>
      <c r="U214" s="4" cm="1">
        <f t="array" ref="U214">INDEX(Data!Q$2:Q$368,$A214)</f>
        <v>36</v>
      </c>
      <c r="V214" s="4" cm="1">
        <f t="array" ref="V214">INDEX(Data!R$2:R$368,$A214)</f>
        <v>36</v>
      </c>
      <c r="W214" s="4" cm="1">
        <f t="array" ref="W214">INDEX(Data!S$2:S$368,$A214)</f>
        <v>83</v>
      </c>
      <c r="X214" s="4" cm="1">
        <f t="array" ref="X214">INDEX(Data!T$2:T$368,$A214)</f>
        <v>71</v>
      </c>
      <c r="Y214" s="4" cm="1">
        <f t="array" ref="Y214">INDEX(Data!U$2:U$368,$A214)</f>
        <v>0</v>
      </c>
      <c r="Z214" s="4" cm="1">
        <f t="array" ref="Z214">INDEX(Data!V$2:V$368,$A214)</f>
        <v>33</v>
      </c>
      <c r="AA214" s="4" cm="1">
        <f t="array" ref="AA214">INDEX(Data!W$2:W$368,$A214)</f>
        <v>11</v>
      </c>
      <c r="AB214" s="4" cm="1">
        <f t="array" ref="AB214">INDEX(Data!X$2:X$368,$A214)</f>
        <v>23</v>
      </c>
      <c r="AC214" s="4" cm="1">
        <f t="array" ref="AC214">INDEX(Data!Y$2:Y$368,$A214)</f>
        <v>33</v>
      </c>
      <c r="AD214" s="4" cm="1">
        <f t="array" ref="AD214">INDEX(Data!Z$2:Z$368,$A214)</f>
        <v>5</v>
      </c>
      <c r="AE214" s="4" cm="1">
        <f t="array" ref="AE214">INDEX(Data!AA$2:AA$368,$A214)</f>
        <v>16</v>
      </c>
      <c r="AF214" s="4" cm="1">
        <f t="array" ref="AF214">INDEX(Data!AB$2:AB$368,$A214)</f>
        <v>22</v>
      </c>
      <c r="AG214" s="4" cm="1">
        <f t="array" ref="AG214">INDEX(Data!AC$2:AC$368,$A214)</f>
        <v>16</v>
      </c>
      <c r="AH214" s="4" cm="1">
        <f t="array" ref="AH214">INDEX(Data!AD$2:AD$368,$A214)</f>
        <v>0</v>
      </c>
      <c r="AI214" s="4" cm="1">
        <f t="array" ref="AI214">INDEX(Data!AE$2:AE$368,$A214)</f>
        <v>16</v>
      </c>
      <c r="AJ214" s="4" cm="1">
        <f t="array" ref="AJ214">INDEX(Data!AF$2:AF$368,$A214)</f>
        <v>11</v>
      </c>
      <c r="AK214" s="4" cm="1">
        <f t="array" ref="AK214">INDEX(Data!AG$2:AG$368,$A214)</f>
        <v>0</v>
      </c>
      <c r="AL214" s="4" cm="1">
        <f t="array" ref="AL214">INDEX(Data!AH$2:AH$368,$A214)</f>
        <v>0</v>
      </c>
      <c r="AM214" s="4" cm="1">
        <f t="array" ref="AM214">INDEX(Data!AI$2:AI$368,$A214)</f>
        <v>44</v>
      </c>
      <c r="AN214" s="4" cm="1">
        <f t="array" ref="AN214">INDEX(Data!AJ$2:AJ$368,$A214)</f>
        <v>27</v>
      </c>
      <c r="AO214" s="4" cm="1">
        <f t="array" ref="AO214">INDEX(Data!AK$2:AK$368,$A214)</f>
        <v>5</v>
      </c>
      <c r="AP214" s="4" cm="1">
        <f t="array" ref="AP214">INDEX(Data!AL$2:AL$368,$A214)</f>
        <v>0</v>
      </c>
      <c r="AQ214" s="4" cm="1">
        <f t="array" ref="AQ214">INDEX(Data!AM$2:AM$368,$A214)</f>
        <v>5</v>
      </c>
      <c r="AR214" s="4" cm="1">
        <f t="array" ref="AR214">INDEX(Data!AN$2:AN$368,$A214)</f>
        <v>16</v>
      </c>
      <c r="AS214" s="4" cm="1">
        <f t="array" ref="AS214">INDEX(Data!AO$2:AO$368,$A214)</f>
        <v>16</v>
      </c>
      <c r="AT214" s="4" cm="1">
        <f t="array" ref="AT214">INDEX(Data!AP$2:AP$368,$A214)</f>
        <v>49</v>
      </c>
      <c r="AU214" s="4" cm="1">
        <f t="array" ref="AU214">INDEX(Data!AQ$2:AQ$368,$A214)</f>
        <v>16</v>
      </c>
      <c r="AV214" s="4" cm="1">
        <f t="array" ref="AV214">INDEX(Data!AR$2:AR$368,$A214)</f>
        <v>38</v>
      </c>
      <c r="AW214" s="4" cm="1">
        <f t="array" ref="AW214">INDEX(Data!AS$2:AS$368,$A214)</f>
        <v>22</v>
      </c>
      <c r="AX214" s="4" cm="1">
        <f t="array" ref="AX214">INDEX(Data!AT$2:AT$368,$A214)</f>
        <v>0</v>
      </c>
      <c r="AY214" s="4" cm="1">
        <f t="array" ref="AY214">INDEX(Data!AU$2:AU$368,$A214)</f>
        <v>33</v>
      </c>
      <c r="AZ214" s="4" cm="1">
        <f t="array" ref="AZ214">INDEX(Data!AV$2:AV$368,$A214)</f>
        <v>11</v>
      </c>
      <c r="BA214" s="4" cm="1">
        <f t="array" ref="BA214">INDEX(Data!AW$2:AW$368,$A214)</f>
        <v>11</v>
      </c>
      <c r="BB214" s="4" cm="1">
        <f t="array" ref="BB214">INDEX(Data!AX$2:AX$368,$A214)</f>
        <v>0</v>
      </c>
    </row>
    <row r="215" spans="1:54" x14ac:dyDescent="0.25">
      <c r="A215">
        <v>193</v>
      </c>
      <c r="B215" s="3">
        <v>45484</v>
      </c>
      <c r="C215" s="4">
        <v>2024</v>
      </c>
      <c r="D215" s="4" t="s">
        <v>10</v>
      </c>
      <c r="E215" s="4">
        <v>11</v>
      </c>
      <c r="F215" s="4" cm="1">
        <f t="array" ref="F215">INDEX(Data!B$2:B$368,$A215)</f>
        <v>937</v>
      </c>
      <c r="G215" s="4" cm="1">
        <f t="array" ref="G215">INDEX(Data!C$2:C$368,$A215)</f>
        <v>548</v>
      </c>
      <c r="H215" s="4" cm="1">
        <f t="array" ref="H215">INDEX(Data!D$2:D$368,$A215)</f>
        <v>412</v>
      </c>
      <c r="I215" s="4" cm="1">
        <f t="array" ref="I215">INDEX(Data!E$2:E$368,$A215)</f>
        <v>394</v>
      </c>
      <c r="J215" s="4" cm="1">
        <f t="array" ref="J215">INDEX(Data!F$2:F$368,$A215)</f>
        <v>131</v>
      </c>
      <c r="K215" s="4" cm="1">
        <f t="array" ref="K215">INDEX(Data!G$2:G$368,$A215)</f>
        <v>235</v>
      </c>
      <c r="L215" s="4" cm="1">
        <f t="array" ref="L215">INDEX(Data!H$2:H$368,$A215)</f>
        <v>231</v>
      </c>
      <c r="M215" s="4" cm="1">
        <f t="array" ref="M215">INDEX(Data!I$2:I$368,$A215)</f>
        <v>82</v>
      </c>
      <c r="N215" s="4" cm="1">
        <f t="array" ref="N215">INDEX(Data!J$2:J$368,$A215)</f>
        <v>197</v>
      </c>
      <c r="O215" s="4" cm="1">
        <f t="array" ref="O215">INDEX(Data!K$2:K$368,$A215)</f>
        <v>121</v>
      </c>
      <c r="P215" s="4" cm="1">
        <f t="array" ref="P215">INDEX(Data!L$2:L$368,$A215)</f>
        <v>46</v>
      </c>
      <c r="Q215" s="4" cm="1">
        <f t="array" ref="Q215">INDEX(Data!M$2:M$368,$A215)</f>
        <v>29</v>
      </c>
      <c r="R215" s="4" cm="1">
        <f t="array" ref="R215">INDEX(Data!N$2:N$368,$A215)</f>
        <v>23</v>
      </c>
      <c r="S215" s="4" cm="1">
        <f t="array" ref="S215">INDEX(Data!O$2:O$368,$A215)</f>
        <v>145</v>
      </c>
      <c r="T215" s="4" cm="1">
        <f t="array" ref="T215">INDEX(Data!P$2:P$368,$A215)</f>
        <v>121</v>
      </c>
      <c r="U215" s="4" cm="1">
        <f t="array" ref="U215">INDEX(Data!Q$2:Q$368,$A215)</f>
        <v>35</v>
      </c>
      <c r="V215" s="4" cm="1">
        <f t="array" ref="V215">INDEX(Data!R$2:R$368,$A215)</f>
        <v>28</v>
      </c>
      <c r="W215" s="4" cm="1">
        <f t="array" ref="W215">INDEX(Data!S$2:S$368,$A215)</f>
        <v>192</v>
      </c>
      <c r="X215" s="4" cm="1">
        <f t="array" ref="X215">INDEX(Data!T$2:T$368,$A215)</f>
        <v>38</v>
      </c>
      <c r="Y215" s="4" cm="1">
        <f t="array" ref="Y215">INDEX(Data!U$2:U$368,$A215)</f>
        <v>16</v>
      </c>
      <c r="Z215" s="4" cm="1">
        <f t="array" ref="Z215">INDEX(Data!V$2:V$368,$A215)</f>
        <v>27</v>
      </c>
      <c r="AA215" s="4" cm="1">
        <f t="array" ref="AA215">INDEX(Data!W$2:W$368,$A215)</f>
        <v>0</v>
      </c>
      <c r="AB215" s="4" cm="1">
        <f t="array" ref="AB215">INDEX(Data!X$2:X$368,$A215)</f>
        <v>47</v>
      </c>
      <c r="AC215" s="4" cm="1">
        <f t="array" ref="AC215">INDEX(Data!Y$2:Y$368,$A215)</f>
        <v>27</v>
      </c>
      <c r="AD215" s="4" cm="1">
        <f t="array" ref="AD215">INDEX(Data!Z$2:Z$368,$A215)</f>
        <v>0</v>
      </c>
      <c r="AE215" s="4" cm="1">
        <f t="array" ref="AE215">INDEX(Data!AA$2:AA$368,$A215)</f>
        <v>16</v>
      </c>
      <c r="AF215" s="4" cm="1">
        <f t="array" ref="AF215">INDEX(Data!AB$2:AB$368,$A215)</f>
        <v>27</v>
      </c>
      <c r="AG215" s="4" cm="1">
        <f t="array" ref="AG215">INDEX(Data!AC$2:AC$368,$A215)</f>
        <v>5</v>
      </c>
      <c r="AH215" s="4" cm="1">
        <f t="array" ref="AH215">INDEX(Data!AD$2:AD$368,$A215)</f>
        <v>0</v>
      </c>
      <c r="AI215" s="4" cm="1">
        <f t="array" ref="AI215">INDEX(Data!AE$2:AE$368,$A215)</f>
        <v>27</v>
      </c>
      <c r="AJ215" s="4" cm="1">
        <f t="array" ref="AJ215">INDEX(Data!AF$2:AF$368,$A215)</f>
        <v>16</v>
      </c>
      <c r="AK215" s="4" cm="1">
        <f t="array" ref="AK215">INDEX(Data!AG$2:AG$368,$A215)</f>
        <v>5</v>
      </c>
      <c r="AL215" s="4" cm="1">
        <f t="array" ref="AL215">INDEX(Data!AH$2:AH$368,$A215)</f>
        <v>5</v>
      </c>
      <c r="AM215" s="4" cm="1">
        <f t="array" ref="AM215">INDEX(Data!AI$2:AI$368,$A215)</f>
        <v>27</v>
      </c>
      <c r="AN215" s="4" cm="1">
        <f t="array" ref="AN215">INDEX(Data!AJ$2:AJ$368,$A215)</f>
        <v>38</v>
      </c>
      <c r="AO215" s="4" cm="1">
        <f t="array" ref="AO215">INDEX(Data!AK$2:AK$368,$A215)</f>
        <v>16</v>
      </c>
      <c r="AP215" s="4" cm="1">
        <f t="array" ref="AP215">INDEX(Data!AL$2:AL$368,$A215)</f>
        <v>5</v>
      </c>
      <c r="AQ215" s="4" cm="1">
        <f t="array" ref="AQ215">INDEX(Data!AM$2:AM$368,$A215)</f>
        <v>5</v>
      </c>
      <c r="AR215" s="4" cm="1">
        <f t="array" ref="AR215">INDEX(Data!AN$2:AN$368,$A215)</f>
        <v>21</v>
      </c>
      <c r="AS215" s="4" cm="1">
        <f t="array" ref="AS215">INDEX(Data!AO$2:AO$368,$A215)</f>
        <v>5</v>
      </c>
      <c r="AT215" s="4" cm="1">
        <f t="array" ref="AT215">INDEX(Data!AP$2:AP$368,$A215)</f>
        <v>54</v>
      </c>
      <c r="AU215" s="4" cm="1">
        <f t="array" ref="AU215">INDEX(Data!AQ$2:AQ$368,$A215)</f>
        <v>16</v>
      </c>
      <c r="AV215" s="4" cm="1">
        <f t="array" ref="AV215">INDEX(Data!AR$2:AR$368,$A215)</f>
        <v>43</v>
      </c>
      <c r="AW215" s="4" cm="1">
        <f t="array" ref="AW215">INDEX(Data!AS$2:AS$368,$A215)</f>
        <v>5</v>
      </c>
      <c r="AX215" s="4" cm="1">
        <f t="array" ref="AX215">INDEX(Data!AT$2:AT$368,$A215)</f>
        <v>5</v>
      </c>
      <c r="AY215" s="4" cm="1">
        <f t="array" ref="AY215">INDEX(Data!AU$2:AU$368,$A215)</f>
        <v>32</v>
      </c>
      <c r="AZ215" s="4" cm="1">
        <f t="array" ref="AZ215">INDEX(Data!AV$2:AV$368,$A215)</f>
        <v>10</v>
      </c>
      <c r="BA215" s="4" cm="1">
        <f t="array" ref="BA215">INDEX(Data!AW$2:AW$368,$A215)</f>
        <v>10</v>
      </c>
      <c r="BB215" s="4" cm="1">
        <f t="array" ref="BB215">INDEX(Data!AX$2:AX$368,$A215)</f>
        <v>0</v>
      </c>
    </row>
    <row r="216" spans="1:54" x14ac:dyDescent="0.25">
      <c r="A216">
        <v>194</v>
      </c>
      <c r="B216" s="3">
        <v>45485</v>
      </c>
      <c r="C216" s="4">
        <v>2024</v>
      </c>
      <c r="D216" s="4" t="s">
        <v>10</v>
      </c>
      <c r="E216" s="4">
        <v>12</v>
      </c>
      <c r="F216" s="4" cm="1">
        <f t="array" ref="F216">INDEX(Data!B$2:B$368,$A216)</f>
        <v>916</v>
      </c>
      <c r="G216" s="4" cm="1">
        <f t="array" ref="G216">INDEX(Data!C$2:C$368,$A216)</f>
        <v>548</v>
      </c>
      <c r="H216" s="4" cm="1">
        <f t="array" ref="H216">INDEX(Data!D$2:D$368,$A216)</f>
        <v>348</v>
      </c>
      <c r="I216" s="4" cm="1">
        <f t="array" ref="I216">INDEX(Data!E$2:E$368,$A216)</f>
        <v>376</v>
      </c>
      <c r="J216" s="4" cm="1">
        <f t="array" ref="J216">INDEX(Data!F$2:F$368,$A216)</f>
        <v>192</v>
      </c>
      <c r="K216" s="4" cm="1">
        <f t="array" ref="K216">INDEX(Data!G$2:G$368,$A216)</f>
        <v>197</v>
      </c>
      <c r="L216" s="4" cm="1">
        <f t="array" ref="L216">INDEX(Data!H$2:H$368,$A216)</f>
        <v>220</v>
      </c>
      <c r="M216" s="4" cm="1">
        <f t="array" ref="M216">INDEX(Data!I$2:I$368,$A216)</f>
        <v>131</v>
      </c>
      <c r="N216" s="4" cm="1">
        <f t="array" ref="N216">INDEX(Data!J$2:J$368,$A216)</f>
        <v>238</v>
      </c>
      <c r="O216" s="4" cm="1">
        <f t="array" ref="O216">INDEX(Data!K$2:K$368,$A216)</f>
        <v>130</v>
      </c>
      <c r="P216" s="4" cm="1">
        <f t="array" ref="P216">INDEX(Data!L$2:L$368,$A216)</f>
        <v>85</v>
      </c>
      <c r="Q216" s="4" cm="1">
        <f t="array" ref="Q216">INDEX(Data!M$2:M$368,$A216)</f>
        <v>85</v>
      </c>
      <c r="R216" s="4" cm="1">
        <f t="array" ref="R216">INDEX(Data!N$2:N$368,$A216)</f>
        <v>39</v>
      </c>
      <c r="S216" s="4" cm="1">
        <f t="array" ref="S216">INDEX(Data!O$2:O$368,$A216)</f>
        <v>132</v>
      </c>
      <c r="T216" s="4" cm="1">
        <f t="array" ref="T216">INDEX(Data!P$2:P$368,$A216)</f>
        <v>20</v>
      </c>
      <c r="U216" s="4" cm="1">
        <f t="array" ref="U216">INDEX(Data!Q$2:Q$368,$A216)</f>
        <v>38</v>
      </c>
      <c r="V216" s="4" cm="1">
        <f t="array" ref="V216">INDEX(Data!R$2:R$368,$A216)</f>
        <v>20</v>
      </c>
      <c r="W216" s="4" cm="1">
        <f t="array" ref="W216">INDEX(Data!S$2:S$368,$A216)</f>
        <v>129</v>
      </c>
      <c r="X216" s="4" cm="1">
        <f t="array" ref="X216">INDEX(Data!T$2:T$368,$A216)</f>
        <v>76</v>
      </c>
      <c r="Y216" s="4" cm="1">
        <f t="array" ref="Y216">INDEX(Data!U$2:U$368,$A216)</f>
        <v>0</v>
      </c>
      <c r="Z216" s="4" cm="1">
        <f t="array" ref="Z216">INDEX(Data!V$2:V$368,$A216)</f>
        <v>16</v>
      </c>
      <c r="AA216" s="4" cm="1">
        <f t="array" ref="AA216">INDEX(Data!W$2:W$368,$A216)</f>
        <v>5</v>
      </c>
      <c r="AB216" s="4" cm="1">
        <f t="array" ref="AB216">INDEX(Data!X$2:X$368,$A216)</f>
        <v>56</v>
      </c>
      <c r="AC216" s="4" cm="1">
        <f t="array" ref="AC216">INDEX(Data!Y$2:Y$368,$A216)</f>
        <v>49</v>
      </c>
      <c r="AD216" s="4" cm="1">
        <f t="array" ref="AD216">INDEX(Data!Z$2:Z$368,$A216)</f>
        <v>16</v>
      </c>
      <c r="AE216" s="4" cm="1">
        <f t="array" ref="AE216">INDEX(Data!AA$2:AA$368,$A216)</f>
        <v>10</v>
      </c>
      <c r="AF216" s="4" cm="1">
        <f t="array" ref="AF216">INDEX(Data!AB$2:AB$368,$A216)</f>
        <v>21</v>
      </c>
      <c r="AG216" s="4" cm="1">
        <f t="array" ref="AG216">INDEX(Data!AC$2:AC$368,$A216)</f>
        <v>5</v>
      </c>
      <c r="AH216" s="4" cm="1">
        <f t="array" ref="AH216">INDEX(Data!AD$2:AD$368,$A216)</f>
        <v>5</v>
      </c>
      <c r="AI216" s="4" cm="1">
        <f t="array" ref="AI216">INDEX(Data!AE$2:AE$368,$A216)</f>
        <v>16</v>
      </c>
      <c r="AJ216" s="4" cm="1">
        <f t="array" ref="AJ216">INDEX(Data!AF$2:AF$368,$A216)</f>
        <v>5</v>
      </c>
      <c r="AK216" s="4" cm="1">
        <f t="array" ref="AK216">INDEX(Data!AG$2:AG$368,$A216)</f>
        <v>5</v>
      </c>
      <c r="AL216" s="4" cm="1">
        <f t="array" ref="AL216">INDEX(Data!AH$2:AH$368,$A216)</f>
        <v>5</v>
      </c>
      <c r="AM216" s="4" cm="1">
        <f t="array" ref="AM216">INDEX(Data!AI$2:AI$368,$A216)</f>
        <v>49</v>
      </c>
      <c r="AN216" s="4" cm="1">
        <f t="array" ref="AN216">INDEX(Data!AJ$2:AJ$368,$A216)</f>
        <v>32</v>
      </c>
      <c r="AO216" s="4" cm="1">
        <f t="array" ref="AO216">INDEX(Data!AK$2:AK$368,$A216)</f>
        <v>27</v>
      </c>
      <c r="AP216" s="4" cm="1">
        <f t="array" ref="AP216">INDEX(Data!AL$2:AL$368,$A216)</f>
        <v>0</v>
      </c>
      <c r="AQ216" s="4" cm="1">
        <f t="array" ref="AQ216">INDEX(Data!AM$2:AM$368,$A216)</f>
        <v>0</v>
      </c>
      <c r="AR216" s="4" cm="1">
        <f t="array" ref="AR216">INDEX(Data!AN$2:AN$368,$A216)</f>
        <v>0</v>
      </c>
      <c r="AS216" s="4" cm="1">
        <f t="array" ref="AS216">INDEX(Data!AO$2:AO$368,$A216)</f>
        <v>16</v>
      </c>
      <c r="AT216" s="4" cm="1">
        <f t="array" ref="AT216">INDEX(Data!AP$2:AP$368,$A216)</f>
        <v>49</v>
      </c>
      <c r="AU216" s="4" cm="1">
        <f t="array" ref="AU216">INDEX(Data!AQ$2:AQ$368,$A216)</f>
        <v>16</v>
      </c>
      <c r="AV216" s="4" cm="1">
        <f t="array" ref="AV216">INDEX(Data!AR$2:AR$368,$A216)</f>
        <v>32</v>
      </c>
      <c r="AW216" s="4" cm="1">
        <f t="array" ref="AW216">INDEX(Data!AS$2:AS$368,$A216)</f>
        <v>5</v>
      </c>
      <c r="AX216" s="4" cm="1">
        <f t="array" ref="AX216">INDEX(Data!AT$2:AT$368,$A216)</f>
        <v>0</v>
      </c>
      <c r="AY216" s="4" cm="1">
        <f t="array" ref="AY216">INDEX(Data!AU$2:AU$368,$A216)</f>
        <v>27</v>
      </c>
      <c r="AZ216" s="4" cm="1">
        <f t="array" ref="AZ216">INDEX(Data!AV$2:AV$368,$A216)</f>
        <v>5</v>
      </c>
      <c r="BA216" s="4" cm="1">
        <f t="array" ref="BA216">INDEX(Data!AW$2:AW$368,$A216)</f>
        <v>0</v>
      </c>
      <c r="BB216" s="4" cm="1">
        <f t="array" ref="BB216">INDEX(Data!AX$2:AX$368,$A216)</f>
        <v>0</v>
      </c>
    </row>
    <row r="217" spans="1:54" x14ac:dyDescent="0.25">
      <c r="A217">
        <v>195</v>
      </c>
      <c r="B217" s="3">
        <v>45486</v>
      </c>
      <c r="C217" s="4">
        <v>2024</v>
      </c>
      <c r="D217" s="4" t="s">
        <v>10</v>
      </c>
      <c r="E217" s="4">
        <v>13</v>
      </c>
      <c r="F217" s="4" cm="1">
        <f t="array" ref="F217">INDEX(Data!B$2:B$368,$A217)</f>
        <v>908</v>
      </c>
      <c r="G217" s="4" cm="1">
        <f t="array" ref="G217">INDEX(Data!C$2:C$368,$A217)</f>
        <v>550</v>
      </c>
      <c r="H217" s="4" cm="1">
        <f t="array" ref="H217">INDEX(Data!D$2:D$368,$A217)</f>
        <v>254</v>
      </c>
      <c r="I217" s="4" cm="1">
        <f t="array" ref="I217">INDEX(Data!E$2:E$368,$A217)</f>
        <v>546</v>
      </c>
      <c r="J217" s="4" cm="1">
        <f t="array" ref="J217">INDEX(Data!F$2:F$368,$A217)</f>
        <v>108</v>
      </c>
      <c r="K217" s="4" cm="1">
        <f t="array" ref="K217">INDEX(Data!G$2:G$368,$A217)</f>
        <v>192</v>
      </c>
      <c r="L217" s="4" cm="1">
        <f t="array" ref="L217">INDEX(Data!H$2:H$368,$A217)</f>
        <v>221</v>
      </c>
      <c r="M217" s="4" cm="1">
        <f t="array" ref="M217">INDEX(Data!I$2:I$368,$A217)</f>
        <v>137</v>
      </c>
      <c r="N217" s="4" cm="1">
        <f t="array" ref="N217">INDEX(Data!J$2:J$368,$A217)</f>
        <v>299</v>
      </c>
      <c r="O217" s="4" cm="1">
        <f t="array" ref="O217">INDEX(Data!K$2:K$368,$A217)</f>
        <v>151</v>
      </c>
      <c r="P217" s="4" cm="1">
        <f t="array" ref="P217">INDEX(Data!L$2:L$368,$A217)</f>
        <v>84</v>
      </c>
      <c r="Q217" s="4" cm="1">
        <f t="array" ref="Q217">INDEX(Data!M$2:M$368,$A217)</f>
        <v>39</v>
      </c>
      <c r="R217" s="4" cm="1">
        <f t="array" ref="R217">INDEX(Data!N$2:N$368,$A217)</f>
        <v>16</v>
      </c>
      <c r="S217" s="4" cm="1">
        <f t="array" ref="S217">INDEX(Data!O$2:O$368,$A217)</f>
        <v>162</v>
      </c>
      <c r="T217" s="4" cm="1">
        <f t="array" ref="T217">INDEX(Data!P$2:P$368,$A217)</f>
        <v>62</v>
      </c>
      <c r="U217" s="4" cm="1">
        <f t="array" ref="U217">INDEX(Data!Q$2:Q$368,$A217)</f>
        <v>51</v>
      </c>
      <c r="V217" s="4" cm="1">
        <f t="array" ref="V217">INDEX(Data!R$2:R$368,$A217)</f>
        <v>44</v>
      </c>
      <c r="W217" s="4" cm="1">
        <f t="array" ref="W217">INDEX(Data!S$2:S$368,$A217)</f>
        <v>0</v>
      </c>
      <c r="X217" s="4" cm="1">
        <f t="array" ref="X217">INDEX(Data!T$2:T$368,$A217)</f>
        <v>77</v>
      </c>
      <c r="Y217" s="4" cm="1">
        <f t="array" ref="Y217">INDEX(Data!U$2:U$368,$A217)</f>
        <v>11</v>
      </c>
      <c r="Z217" s="4" cm="1">
        <f t="array" ref="Z217">INDEX(Data!V$2:V$368,$A217)</f>
        <v>22</v>
      </c>
      <c r="AA217" s="4" cm="1">
        <f t="array" ref="AA217">INDEX(Data!W$2:W$368,$A217)</f>
        <v>5</v>
      </c>
      <c r="AB217" s="4" cm="1">
        <f t="array" ref="AB217">INDEX(Data!X$2:X$368,$A217)</f>
        <v>1</v>
      </c>
      <c r="AC217" s="4" cm="1">
        <f t="array" ref="AC217">INDEX(Data!Y$2:Y$368,$A217)</f>
        <v>49</v>
      </c>
      <c r="AD217" s="4" cm="1">
        <f t="array" ref="AD217">INDEX(Data!Z$2:Z$368,$A217)</f>
        <v>5</v>
      </c>
      <c r="AE217" s="4" cm="1">
        <f t="array" ref="AE217">INDEX(Data!AA$2:AA$368,$A217)</f>
        <v>0</v>
      </c>
      <c r="AF217" s="4" cm="1">
        <f t="array" ref="AF217">INDEX(Data!AB$2:AB$368,$A217)</f>
        <v>33</v>
      </c>
      <c r="AG217" s="4" cm="1">
        <f t="array" ref="AG217">INDEX(Data!AC$2:AC$368,$A217)</f>
        <v>16</v>
      </c>
      <c r="AH217" s="4" cm="1">
        <f t="array" ref="AH217">INDEX(Data!AD$2:AD$368,$A217)</f>
        <v>0</v>
      </c>
      <c r="AI217" s="4" cm="1">
        <f t="array" ref="AI217">INDEX(Data!AE$2:AE$368,$A217)</f>
        <v>27</v>
      </c>
      <c r="AJ217" s="4" cm="1">
        <f t="array" ref="AJ217">INDEX(Data!AF$2:AF$368,$A217)</f>
        <v>0</v>
      </c>
      <c r="AK217" s="4" cm="1">
        <f t="array" ref="AK217">INDEX(Data!AG$2:AG$368,$A217)</f>
        <v>11</v>
      </c>
      <c r="AL217" s="4" cm="1">
        <f t="array" ref="AL217">INDEX(Data!AH$2:AH$368,$A217)</f>
        <v>16</v>
      </c>
      <c r="AM217" s="4" cm="1">
        <f t="array" ref="AM217">INDEX(Data!AI$2:AI$368,$A217)</f>
        <v>33</v>
      </c>
      <c r="AN217" s="4" cm="1">
        <f t="array" ref="AN217">INDEX(Data!AJ$2:AJ$368,$A217)</f>
        <v>16</v>
      </c>
      <c r="AO217" s="4" cm="1">
        <f t="array" ref="AO217">INDEX(Data!AK$2:AK$368,$A217)</f>
        <v>22</v>
      </c>
      <c r="AP217" s="4" cm="1">
        <f t="array" ref="AP217">INDEX(Data!AL$2:AL$368,$A217)</f>
        <v>5</v>
      </c>
      <c r="AQ217" s="4" cm="1">
        <f t="array" ref="AQ217">INDEX(Data!AM$2:AM$368,$A217)</f>
        <v>0</v>
      </c>
      <c r="AR217" s="4" cm="1">
        <f t="array" ref="AR217">INDEX(Data!AN$2:AN$368,$A217)</f>
        <v>16</v>
      </c>
      <c r="AS217" s="4" cm="1">
        <f t="array" ref="AS217">INDEX(Data!AO$2:AO$368,$A217)</f>
        <v>22</v>
      </c>
      <c r="AT217" s="4" cm="1">
        <f t="array" ref="AT217">INDEX(Data!AP$2:AP$368,$A217)</f>
        <v>60</v>
      </c>
      <c r="AU217" s="4" cm="1">
        <f t="array" ref="AU217">INDEX(Data!AQ$2:AQ$368,$A217)</f>
        <v>5</v>
      </c>
      <c r="AV217" s="4" cm="1">
        <f t="array" ref="AV217">INDEX(Data!AR$2:AR$368,$A217)</f>
        <v>22</v>
      </c>
      <c r="AW217" s="4" cm="1">
        <f t="array" ref="AW217">INDEX(Data!AS$2:AS$368,$A217)</f>
        <v>16</v>
      </c>
      <c r="AX217" s="4" cm="1">
        <f t="array" ref="AX217">INDEX(Data!AT$2:AT$368,$A217)</f>
        <v>5</v>
      </c>
      <c r="AY217" s="4" cm="1">
        <f t="array" ref="AY217">INDEX(Data!AU$2:AU$368,$A217)</f>
        <v>33</v>
      </c>
      <c r="AZ217" s="4" cm="1">
        <f t="array" ref="AZ217">INDEX(Data!AV$2:AV$368,$A217)</f>
        <v>0</v>
      </c>
      <c r="BA217" s="4" cm="1">
        <f t="array" ref="BA217">INDEX(Data!AW$2:AW$368,$A217)</f>
        <v>22</v>
      </c>
      <c r="BB217" s="4" cm="1">
        <f t="array" ref="BB217">INDEX(Data!AX$2:AX$368,$A217)</f>
        <v>0</v>
      </c>
    </row>
    <row r="218" spans="1:54" x14ac:dyDescent="0.25">
      <c r="A218">
        <v>196</v>
      </c>
      <c r="B218" s="3">
        <v>45487</v>
      </c>
      <c r="C218" s="4">
        <v>2024</v>
      </c>
      <c r="D218" s="4" t="s">
        <v>10</v>
      </c>
      <c r="E218" s="4">
        <v>14</v>
      </c>
      <c r="F218" s="4" cm="1">
        <f t="array" ref="F218">INDEX(Data!B$2:B$368,$A218)</f>
        <v>905</v>
      </c>
      <c r="G218" s="4" cm="1">
        <f t="array" ref="G218">INDEX(Data!C$2:C$368,$A218)</f>
        <v>560</v>
      </c>
      <c r="H218" s="4" cm="1">
        <f t="array" ref="H218">INDEX(Data!D$2:D$368,$A218)</f>
        <v>217</v>
      </c>
      <c r="I218" s="4" cm="1">
        <f t="array" ref="I218">INDEX(Data!E$2:E$368,$A218)</f>
        <v>480</v>
      </c>
      <c r="J218" s="4" cm="1">
        <f t="array" ref="J218">INDEX(Data!F$2:F$368,$A218)</f>
        <v>208</v>
      </c>
      <c r="K218" s="4" cm="1">
        <f t="array" ref="K218">INDEX(Data!G$2:G$368,$A218)</f>
        <v>296</v>
      </c>
      <c r="L218" s="4" cm="1">
        <f t="array" ref="L218">INDEX(Data!H$2:H$368,$A218)</f>
        <v>214</v>
      </c>
      <c r="M218" s="4" cm="1">
        <f t="array" ref="M218">INDEX(Data!I$2:I$368,$A218)</f>
        <v>50</v>
      </c>
      <c r="N218" s="4" cm="1">
        <f t="array" ref="N218">INDEX(Data!J$2:J$368,$A218)</f>
        <v>201</v>
      </c>
      <c r="O218" s="4" cm="1">
        <f t="array" ref="O218">INDEX(Data!K$2:K$368,$A218)</f>
        <v>39</v>
      </c>
      <c r="P218" s="4" cm="1">
        <f t="array" ref="P218">INDEX(Data!L$2:L$368,$A218)</f>
        <v>61</v>
      </c>
      <c r="Q218" s="4" cm="1">
        <f t="array" ref="Q218">INDEX(Data!M$2:M$368,$A218)</f>
        <v>78</v>
      </c>
      <c r="R218" s="4" cm="1">
        <f t="array" ref="R218">INDEX(Data!N$2:N$368,$A218)</f>
        <v>44</v>
      </c>
      <c r="S218" s="4" cm="1">
        <f t="array" ref="S218">INDEX(Data!O$2:O$368,$A218)</f>
        <v>151</v>
      </c>
      <c r="T218" s="4" cm="1">
        <f t="array" ref="T218">INDEX(Data!P$2:P$368,$A218)</f>
        <v>89</v>
      </c>
      <c r="U218" s="4" cm="1">
        <f t="array" ref="U218">INDEX(Data!Q$2:Q$368,$A218)</f>
        <v>27</v>
      </c>
      <c r="V218" s="4" cm="1">
        <f t="array" ref="V218">INDEX(Data!R$2:R$368,$A218)</f>
        <v>34</v>
      </c>
      <c r="W218" s="4" cm="1">
        <f t="array" ref="W218">INDEX(Data!S$2:S$368,$A218)</f>
        <v>181</v>
      </c>
      <c r="X218" s="4" cm="1">
        <f t="array" ref="X218">INDEX(Data!T$2:T$368,$A218)</f>
        <v>39</v>
      </c>
      <c r="Y218" s="4" cm="1">
        <f t="array" ref="Y218">INDEX(Data!U$2:U$368,$A218)</f>
        <v>11</v>
      </c>
      <c r="Z218" s="4" cm="1">
        <f t="array" ref="Z218">INDEX(Data!V$2:V$368,$A218)</f>
        <v>16</v>
      </c>
      <c r="AA218" s="4" cm="1">
        <f t="array" ref="AA218">INDEX(Data!W$2:W$368,$A218)</f>
        <v>11</v>
      </c>
      <c r="AB218" s="4" cm="1">
        <f t="array" ref="AB218">INDEX(Data!X$2:X$368,$A218)</f>
        <v>61</v>
      </c>
      <c r="AC218" s="4" cm="1">
        <f t="array" ref="AC218">INDEX(Data!Y$2:Y$368,$A218)</f>
        <v>44</v>
      </c>
      <c r="AD218" s="4" cm="1">
        <f t="array" ref="AD218">INDEX(Data!Z$2:Z$368,$A218)</f>
        <v>0</v>
      </c>
      <c r="AE218" s="4" cm="1">
        <f t="array" ref="AE218">INDEX(Data!AA$2:AA$368,$A218)</f>
        <v>0</v>
      </c>
      <c r="AF218" s="4" cm="1">
        <f t="array" ref="AF218">INDEX(Data!AB$2:AB$368,$A218)</f>
        <v>28</v>
      </c>
      <c r="AG218" s="4" cm="1">
        <f t="array" ref="AG218">INDEX(Data!AC$2:AC$368,$A218)</f>
        <v>5</v>
      </c>
      <c r="AH218" s="4" cm="1">
        <f t="array" ref="AH218">INDEX(Data!AD$2:AD$368,$A218)</f>
        <v>5</v>
      </c>
      <c r="AI218" s="4" cm="1">
        <f t="array" ref="AI218">INDEX(Data!AE$2:AE$368,$A218)</f>
        <v>28</v>
      </c>
      <c r="AJ218" s="4" cm="1">
        <f t="array" ref="AJ218">INDEX(Data!AF$2:AF$368,$A218)</f>
        <v>11</v>
      </c>
      <c r="AK218" s="4" cm="1">
        <f t="array" ref="AK218">INDEX(Data!AG$2:AG$368,$A218)</f>
        <v>16</v>
      </c>
      <c r="AL218" s="4" cm="1">
        <f t="array" ref="AL218">INDEX(Data!AH$2:AH$368,$A218)</f>
        <v>0</v>
      </c>
      <c r="AM218" s="4" cm="1">
        <f t="array" ref="AM218">INDEX(Data!AI$2:AI$368,$A218)</f>
        <v>28</v>
      </c>
      <c r="AN218" s="4" cm="1">
        <f t="array" ref="AN218">INDEX(Data!AJ$2:AJ$368,$A218)</f>
        <v>33</v>
      </c>
      <c r="AO218" s="4" cm="1">
        <f t="array" ref="AO218">INDEX(Data!AK$2:AK$368,$A218)</f>
        <v>28</v>
      </c>
      <c r="AP218" s="4" cm="1">
        <f t="array" ref="AP218">INDEX(Data!AL$2:AL$368,$A218)</f>
        <v>11</v>
      </c>
      <c r="AQ218" s="4" cm="1">
        <f t="array" ref="AQ218">INDEX(Data!AM$2:AM$368,$A218)</f>
        <v>0</v>
      </c>
      <c r="AR218" s="4" cm="1">
        <f t="array" ref="AR218">INDEX(Data!AN$2:AN$368,$A218)</f>
        <v>5</v>
      </c>
      <c r="AS218" s="4" cm="1">
        <f t="array" ref="AS218">INDEX(Data!AO$2:AO$368,$A218)</f>
        <v>16</v>
      </c>
      <c r="AT218" s="4" cm="1">
        <f t="array" ref="AT218">INDEX(Data!AP$2:AP$368,$A218)</f>
        <v>39</v>
      </c>
      <c r="AU218" s="4" cm="1">
        <f t="array" ref="AU218">INDEX(Data!AQ$2:AQ$368,$A218)</f>
        <v>11</v>
      </c>
      <c r="AV218" s="4" cm="1">
        <f t="array" ref="AV218">INDEX(Data!AR$2:AR$368,$A218)</f>
        <v>44</v>
      </c>
      <c r="AW218" s="4" cm="1">
        <f t="array" ref="AW218">INDEX(Data!AS$2:AS$368,$A218)</f>
        <v>11</v>
      </c>
      <c r="AX218" s="4" cm="1">
        <f t="array" ref="AX218">INDEX(Data!AT$2:AT$368,$A218)</f>
        <v>0</v>
      </c>
      <c r="AY218" s="4" cm="1">
        <f t="array" ref="AY218">INDEX(Data!AU$2:AU$368,$A218)</f>
        <v>11</v>
      </c>
      <c r="AZ218" s="4" cm="1">
        <f t="array" ref="AZ218">INDEX(Data!AV$2:AV$368,$A218)</f>
        <v>0</v>
      </c>
      <c r="BA218" s="4" cm="1">
        <f t="array" ref="BA218">INDEX(Data!AW$2:AW$368,$A218)</f>
        <v>16</v>
      </c>
      <c r="BB218" s="4" cm="1">
        <f t="array" ref="BB218">INDEX(Data!AX$2:AX$368,$A218)</f>
        <v>32</v>
      </c>
    </row>
    <row r="219" spans="1:54" x14ac:dyDescent="0.25">
      <c r="A219">
        <v>197</v>
      </c>
      <c r="B219" s="3">
        <v>45488</v>
      </c>
      <c r="C219" s="4">
        <v>2024</v>
      </c>
      <c r="D219" s="4" t="s">
        <v>10</v>
      </c>
      <c r="E219" s="4">
        <v>15</v>
      </c>
      <c r="F219" s="4" cm="1">
        <f t="array" ref="F219">INDEX(Data!B$2:B$368,$A219)</f>
        <v>910</v>
      </c>
      <c r="G219" s="4" cm="1">
        <f t="array" ref="G219">INDEX(Data!C$2:C$368,$A219)</f>
        <v>575</v>
      </c>
      <c r="H219" s="4" cm="1">
        <f t="array" ref="H219">INDEX(Data!D$2:D$368,$A219)</f>
        <v>354</v>
      </c>
      <c r="I219" s="4" cm="1">
        <f t="array" ref="I219">INDEX(Data!E$2:E$368,$A219)</f>
        <v>365</v>
      </c>
      <c r="J219" s="4" cm="1">
        <f t="array" ref="J219">INDEX(Data!F$2:F$368,$A219)</f>
        <v>191</v>
      </c>
      <c r="K219" s="4" cm="1">
        <f t="array" ref="K219">INDEX(Data!G$2:G$368,$A219)</f>
        <v>264</v>
      </c>
      <c r="L219" s="4" cm="1">
        <f t="array" ref="L219">INDEX(Data!H$2:H$368,$A219)</f>
        <v>283</v>
      </c>
      <c r="M219" s="4" cm="1">
        <f t="array" ref="M219">INDEX(Data!I$2:I$368,$A219)</f>
        <v>28</v>
      </c>
      <c r="N219" s="4" cm="1">
        <f t="array" ref="N219">INDEX(Data!J$2:J$368,$A219)</f>
        <v>191</v>
      </c>
      <c r="O219" s="4" cm="1">
        <f t="array" ref="O219">INDEX(Data!K$2:K$368,$A219)</f>
        <v>39</v>
      </c>
      <c r="P219" s="4" cm="1">
        <f t="array" ref="P219">INDEX(Data!L$2:L$368,$A219)</f>
        <v>56</v>
      </c>
      <c r="Q219" s="4" cm="1">
        <f t="array" ref="Q219">INDEX(Data!M$2:M$368,$A219)</f>
        <v>28</v>
      </c>
      <c r="R219" s="4" cm="1">
        <f t="array" ref="R219">INDEX(Data!N$2:N$368,$A219)</f>
        <v>16</v>
      </c>
      <c r="S219" s="4" cm="1">
        <f t="array" ref="S219">INDEX(Data!O$2:O$368,$A219)</f>
        <v>169</v>
      </c>
      <c r="T219" s="4" cm="1">
        <f t="array" ref="T219">INDEX(Data!P$2:P$368,$A219)</f>
        <v>93</v>
      </c>
      <c r="U219" s="4" cm="1">
        <f t="array" ref="U219">INDEX(Data!Q$2:Q$368,$A219)</f>
        <v>41</v>
      </c>
      <c r="V219" s="4" cm="1">
        <f t="array" ref="V219">INDEX(Data!R$2:R$368,$A219)</f>
        <v>20</v>
      </c>
      <c r="W219" s="4" cm="1">
        <f t="array" ref="W219">INDEX(Data!S$2:S$368,$A219)</f>
        <v>257</v>
      </c>
      <c r="X219" s="4" cm="1">
        <f t="array" ref="X219">INDEX(Data!T$2:T$368,$A219)</f>
        <v>28</v>
      </c>
      <c r="Y219" s="4" cm="1">
        <f t="array" ref="Y219">INDEX(Data!U$2:U$368,$A219)</f>
        <v>17</v>
      </c>
      <c r="Z219" s="4" cm="1">
        <f t="array" ref="Z219">INDEX(Data!V$2:V$368,$A219)</f>
        <v>40</v>
      </c>
      <c r="AA219" s="4" cm="1">
        <f t="array" ref="AA219">INDEX(Data!W$2:W$368,$A219)</f>
        <v>0</v>
      </c>
      <c r="AB219" s="4" cm="1">
        <f t="array" ref="AB219">INDEX(Data!X$2:X$368,$A219)</f>
        <v>34</v>
      </c>
      <c r="AC219" s="4" cm="1">
        <f t="array" ref="AC219">INDEX(Data!Y$2:Y$368,$A219)</f>
        <v>51</v>
      </c>
      <c r="AD219" s="4" cm="1">
        <f t="array" ref="AD219">INDEX(Data!Z$2:Z$368,$A219)</f>
        <v>11</v>
      </c>
      <c r="AE219" s="4" cm="1">
        <f t="array" ref="AE219">INDEX(Data!AA$2:AA$368,$A219)</f>
        <v>5</v>
      </c>
      <c r="AF219" s="4" cm="1">
        <f t="array" ref="AF219">INDEX(Data!AB$2:AB$368,$A219)</f>
        <v>34</v>
      </c>
      <c r="AG219" s="4" cm="1">
        <f t="array" ref="AG219">INDEX(Data!AC$2:AC$368,$A219)</f>
        <v>0</v>
      </c>
      <c r="AH219" s="4" cm="1">
        <f t="array" ref="AH219">INDEX(Data!AD$2:AD$368,$A219)</f>
        <v>5</v>
      </c>
      <c r="AI219" s="4" cm="1">
        <f t="array" ref="AI219">INDEX(Data!AE$2:AE$368,$A219)</f>
        <v>11</v>
      </c>
      <c r="AJ219" s="4" cm="1">
        <f t="array" ref="AJ219">INDEX(Data!AF$2:AF$368,$A219)</f>
        <v>11</v>
      </c>
      <c r="AK219" s="4" cm="1">
        <f t="array" ref="AK219">INDEX(Data!AG$2:AG$368,$A219)</f>
        <v>11</v>
      </c>
      <c r="AL219" s="4" cm="1">
        <f t="array" ref="AL219">INDEX(Data!AH$2:AH$368,$A219)</f>
        <v>5</v>
      </c>
      <c r="AM219" s="4" cm="1">
        <f t="array" ref="AM219">INDEX(Data!AI$2:AI$368,$A219)</f>
        <v>46</v>
      </c>
      <c r="AN219" s="4" cm="1">
        <f t="array" ref="AN219">INDEX(Data!AJ$2:AJ$368,$A219)</f>
        <v>23</v>
      </c>
      <c r="AO219" s="4" cm="1">
        <f t="array" ref="AO219">INDEX(Data!AK$2:AK$368,$A219)</f>
        <v>5</v>
      </c>
      <c r="AP219" s="4" cm="1">
        <f t="array" ref="AP219">INDEX(Data!AL$2:AL$368,$A219)</f>
        <v>17</v>
      </c>
      <c r="AQ219" s="4" cm="1">
        <f t="array" ref="AQ219">INDEX(Data!AM$2:AM$368,$A219)</f>
        <v>0</v>
      </c>
      <c r="AR219" s="4" cm="1">
        <f t="array" ref="AR219">INDEX(Data!AN$2:AN$368,$A219)</f>
        <v>23</v>
      </c>
      <c r="AS219" s="4" cm="1">
        <f t="array" ref="AS219">INDEX(Data!AO$2:AO$368,$A219)</f>
        <v>17</v>
      </c>
      <c r="AT219" s="4" cm="1">
        <f t="array" ref="AT219">INDEX(Data!AP$2:AP$368,$A219)</f>
        <v>46</v>
      </c>
      <c r="AU219" s="4" cm="1">
        <f t="array" ref="AU219">INDEX(Data!AQ$2:AQ$368,$A219)</f>
        <v>11</v>
      </c>
      <c r="AV219" s="4" cm="1">
        <f t="array" ref="AV219">INDEX(Data!AR$2:AR$368,$A219)</f>
        <v>23</v>
      </c>
      <c r="AW219" s="4" cm="1">
        <f t="array" ref="AW219">INDEX(Data!AS$2:AS$368,$A219)</f>
        <v>23</v>
      </c>
      <c r="AX219" s="4" cm="1">
        <f t="array" ref="AX219">INDEX(Data!AT$2:AT$368,$A219)</f>
        <v>5</v>
      </c>
      <c r="AY219" s="4" cm="1">
        <f t="array" ref="AY219">INDEX(Data!AU$2:AU$368,$A219)</f>
        <v>23</v>
      </c>
      <c r="AZ219" s="4" cm="1">
        <f t="array" ref="AZ219">INDEX(Data!AV$2:AV$368,$A219)</f>
        <v>17</v>
      </c>
      <c r="BA219" s="4" cm="1">
        <f t="array" ref="BA219">INDEX(Data!AW$2:AW$368,$A219)</f>
        <v>23</v>
      </c>
      <c r="BB219" s="4" cm="1">
        <f t="array" ref="BB219">INDEX(Data!AX$2:AX$368,$A219)</f>
        <v>10</v>
      </c>
    </row>
    <row r="220" spans="1:54" x14ac:dyDescent="0.25">
      <c r="A220">
        <v>198</v>
      </c>
      <c r="B220" s="3">
        <v>45489</v>
      </c>
      <c r="C220" s="4">
        <v>2024</v>
      </c>
      <c r="D220" s="4" t="s">
        <v>10</v>
      </c>
      <c r="E220" s="4">
        <v>16</v>
      </c>
      <c r="F220" s="4" cm="1">
        <f t="array" ref="F220">INDEX(Data!B$2:B$368,$A220)</f>
        <v>917</v>
      </c>
      <c r="G220" s="4" cm="1">
        <f t="array" ref="G220">INDEX(Data!C$2:C$368,$A220)</f>
        <v>593</v>
      </c>
      <c r="H220" s="4" cm="1">
        <f t="array" ref="H220">INDEX(Data!D$2:D$368,$A220)</f>
        <v>265</v>
      </c>
      <c r="I220" s="4" cm="1">
        <f t="array" ref="I220">INDEX(Data!E$2:E$368,$A220)</f>
        <v>460</v>
      </c>
      <c r="J220" s="4" cm="1">
        <f t="array" ref="J220">INDEX(Data!F$2:F$368,$A220)</f>
        <v>192</v>
      </c>
      <c r="K220" s="4" cm="1">
        <f t="array" ref="K220">INDEX(Data!G$2:G$368,$A220)</f>
        <v>308</v>
      </c>
      <c r="L220" s="4" cm="1">
        <f t="array" ref="L220">INDEX(Data!H$2:H$368,$A220)</f>
        <v>244</v>
      </c>
      <c r="M220" s="4" cm="1">
        <f t="array" ref="M220">INDEX(Data!I$2:I$368,$A220)</f>
        <v>41</v>
      </c>
      <c r="N220" s="4" cm="1">
        <f t="array" ref="N220">INDEX(Data!J$2:J$368,$A220)</f>
        <v>233</v>
      </c>
      <c r="O220" s="4" cm="1">
        <f t="array" ref="O220">INDEX(Data!K$2:K$368,$A220)</f>
        <v>28</v>
      </c>
      <c r="P220" s="4" cm="1">
        <f t="array" ref="P220">INDEX(Data!L$2:L$368,$A220)</f>
        <v>56</v>
      </c>
      <c r="Q220" s="4" cm="1">
        <f t="array" ref="Q220">INDEX(Data!M$2:M$368,$A220)</f>
        <v>85</v>
      </c>
      <c r="R220" s="4" cm="1">
        <f t="array" ref="R220">INDEX(Data!N$2:N$368,$A220)</f>
        <v>45</v>
      </c>
      <c r="S220" s="4" cm="1">
        <f t="array" ref="S220">INDEX(Data!O$2:O$368,$A220)</f>
        <v>177</v>
      </c>
      <c r="T220" s="4" cm="1">
        <f t="array" ref="T220">INDEX(Data!P$2:P$368,$A220)</f>
        <v>83</v>
      </c>
      <c r="U220" s="4" cm="1">
        <f t="array" ref="U220">INDEX(Data!Q$2:Q$368,$A220)</f>
        <v>38</v>
      </c>
      <c r="V220" s="4" cm="1">
        <f t="array" ref="V220">INDEX(Data!R$2:R$368,$A220)</f>
        <v>34</v>
      </c>
      <c r="W220" s="4" cm="1">
        <f t="array" ref="W220">INDEX(Data!S$2:S$368,$A220)</f>
        <v>138</v>
      </c>
      <c r="X220" s="4" cm="1">
        <f t="array" ref="X220">INDEX(Data!T$2:T$368,$A220)</f>
        <v>29</v>
      </c>
      <c r="Y220" s="4" cm="1">
        <f t="array" ref="Y220">INDEX(Data!U$2:U$368,$A220)</f>
        <v>5</v>
      </c>
      <c r="Z220" s="4" cm="1">
        <f t="array" ref="Z220">INDEX(Data!V$2:V$368,$A220)</f>
        <v>35</v>
      </c>
      <c r="AA220" s="4" cm="1">
        <f t="array" ref="AA220">INDEX(Data!W$2:W$368,$A220)</f>
        <v>0</v>
      </c>
      <c r="AB220" s="4" cm="1">
        <f t="array" ref="AB220">INDEX(Data!X$2:X$368,$A220)</f>
        <v>7</v>
      </c>
      <c r="AC220" s="4" cm="1">
        <f t="array" ref="AC220">INDEX(Data!Y$2:Y$368,$A220)</f>
        <v>41</v>
      </c>
      <c r="AD220" s="4" cm="1">
        <f t="array" ref="AD220">INDEX(Data!Z$2:Z$368,$A220)</f>
        <v>17</v>
      </c>
      <c r="AE220" s="4" cm="1">
        <f t="array" ref="AE220">INDEX(Data!AA$2:AA$368,$A220)</f>
        <v>11</v>
      </c>
      <c r="AF220" s="4" cm="1">
        <f t="array" ref="AF220">INDEX(Data!AB$2:AB$368,$A220)</f>
        <v>35</v>
      </c>
      <c r="AG220" s="4" cm="1">
        <f t="array" ref="AG220">INDEX(Data!AC$2:AC$368,$A220)</f>
        <v>5</v>
      </c>
      <c r="AH220" s="4" cm="1">
        <f t="array" ref="AH220">INDEX(Data!AD$2:AD$368,$A220)</f>
        <v>0</v>
      </c>
      <c r="AI220" s="4" cm="1">
        <f t="array" ref="AI220">INDEX(Data!AE$2:AE$368,$A220)</f>
        <v>29</v>
      </c>
      <c r="AJ220" s="4" cm="1">
        <f t="array" ref="AJ220">INDEX(Data!AF$2:AF$368,$A220)</f>
        <v>5</v>
      </c>
      <c r="AK220" s="4" cm="1">
        <f t="array" ref="AK220">INDEX(Data!AG$2:AG$368,$A220)</f>
        <v>17</v>
      </c>
      <c r="AL220" s="4" cm="1">
        <f t="array" ref="AL220">INDEX(Data!AH$2:AH$368,$A220)</f>
        <v>11</v>
      </c>
      <c r="AM220" s="4" cm="1">
        <f t="array" ref="AM220">INDEX(Data!AI$2:AI$368,$A220)</f>
        <v>53</v>
      </c>
      <c r="AN220" s="4" cm="1">
        <f t="array" ref="AN220">INDEX(Data!AJ$2:AJ$368,$A220)</f>
        <v>11</v>
      </c>
      <c r="AO220" s="4" cm="1">
        <f t="array" ref="AO220">INDEX(Data!AK$2:AK$368,$A220)</f>
        <v>23</v>
      </c>
      <c r="AP220" s="4" cm="1">
        <f t="array" ref="AP220">INDEX(Data!AL$2:AL$368,$A220)</f>
        <v>5</v>
      </c>
      <c r="AQ220" s="4" cm="1">
        <f t="array" ref="AQ220">INDEX(Data!AM$2:AM$368,$A220)</f>
        <v>0</v>
      </c>
      <c r="AR220" s="4" cm="1">
        <f t="array" ref="AR220">INDEX(Data!AN$2:AN$368,$A220)</f>
        <v>17</v>
      </c>
      <c r="AS220" s="4" cm="1">
        <f t="array" ref="AS220">INDEX(Data!AO$2:AO$368,$A220)</f>
        <v>23</v>
      </c>
      <c r="AT220" s="4" cm="1">
        <f t="array" ref="AT220">INDEX(Data!AP$2:AP$368,$A220)</f>
        <v>65</v>
      </c>
      <c r="AU220" s="4" cm="1">
        <f t="array" ref="AU220">INDEX(Data!AQ$2:AQ$368,$A220)</f>
        <v>11</v>
      </c>
      <c r="AV220" s="4" cm="1">
        <f t="array" ref="AV220">INDEX(Data!AR$2:AR$368,$A220)</f>
        <v>53</v>
      </c>
      <c r="AW220" s="4" cm="1">
        <f t="array" ref="AW220">INDEX(Data!AS$2:AS$368,$A220)</f>
        <v>23</v>
      </c>
      <c r="AX220" s="4" cm="1">
        <f t="array" ref="AX220">INDEX(Data!AT$2:AT$368,$A220)</f>
        <v>5</v>
      </c>
      <c r="AY220" s="4" cm="1">
        <f t="array" ref="AY220">INDEX(Data!AU$2:AU$368,$A220)</f>
        <v>29</v>
      </c>
      <c r="AZ220" s="4" cm="1">
        <f t="array" ref="AZ220">INDEX(Data!AV$2:AV$368,$A220)</f>
        <v>23</v>
      </c>
      <c r="BA220" s="4" cm="1">
        <f t="array" ref="BA220">INDEX(Data!AW$2:AW$368,$A220)</f>
        <v>5</v>
      </c>
      <c r="BB220" s="4" cm="1">
        <f t="array" ref="BB220">INDEX(Data!AX$2:AX$368,$A220)</f>
        <v>0</v>
      </c>
    </row>
    <row r="221" spans="1:54" x14ac:dyDescent="0.25">
      <c r="A221">
        <v>199</v>
      </c>
      <c r="B221" s="3">
        <v>45490</v>
      </c>
      <c r="C221" s="4">
        <v>2024</v>
      </c>
      <c r="D221" s="4" t="s">
        <v>10</v>
      </c>
      <c r="E221" s="4">
        <v>17</v>
      </c>
      <c r="F221" s="4" cm="1">
        <f t="array" ref="F221">INDEX(Data!B$2:B$368,$A221)</f>
        <v>937</v>
      </c>
      <c r="G221" s="4" cm="1">
        <f t="array" ref="G221">INDEX(Data!C$2:C$368,$A221)</f>
        <v>624</v>
      </c>
      <c r="H221" s="4" cm="1">
        <f t="array" ref="H221">INDEX(Data!D$2:D$368,$A221)</f>
        <v>440</v>
      </c>
      <c r="I221" s="4" cm="1">
        <f t="array" ref="I221">INDEX(Data!E$2:E$368,$A221)</f>
        <v>338</v>
      </c>
      <c r="J221" s="4" cm="1">
        <f t="array" ref="J221">INDEX(Data!F$2:F$368,$A221)</f>
        <v>159</v>
      </c>
      <c r="K221" s="4" cm="1">
        <f t="array" ref="K221">INDEX(Data!G$2:G$368,$A221)</f>
        <v>230</v>
      </c>
      <c r="L221" s="4" cm="1">
        <f t="array" ref="L221">INDEX(Data!H$2:H$368,$A221)</f>
        <v>332</v>
      </c>
      <c r="M221" s="4" cm="1">
        <f t="array" ref="M221">INDEX(Data!I$2:I$368,$A221)</f>
        <v>62</v>
      </c>
      <c r="N221" s="4" cm="1">
        <f t="array" ref="N221">INDEX(Data!J$2:J$368,$A221)</f>
        <v>197</v>
      </c>
      <c r="O221" s="4" cm="1">
        <f t="array" ref="O221">INDEX(Data!K$2:K$368,$A221)</f>
        <v>168</v>
      </c>
      <c r="P221" s="4" cm="1">
        <f t="array" ref="P221">INDEX(Data!L$2:L$368,$A221)</f>
        <v>40</v>
      </c>
      <c r="Q221" s="4" cm="1">
        <f t="array" ref="Q221">INDEX(Data!M$2:M$368,$A221)</f>
        <v>40</v>
      </c>
      <c r="R221" s="4" cm="1">
        <f t="array" ref="R221">INDEX(Data!N$2:N$368,$A221)</f>
        <v>46</v>
      </c>
      <c r="S221" s="4" cm="1">
        <f t="array" ref="S221">INDEX(Data!O$2:O$368,$A221)</f>
        <v>135</v>
      </c>
      <c r="T221" s="4" cm="1">
        <f t="array" ref="T221">INDEX(Data!P$2:P$368,$A221)</f>
        <v>106</v>
      </c>
      <c r="U221" s="4" cm="1">
        <f t="array" ref="U221">INDEX(Data!Q$2:Q$368,$A221)</f>
        <v>24</v>
      </c>
      <c r="V221" s="4" cm="1">
        <f t="array" ref="V221">INDEX(Data!R$2:R$368,$A221)</f>
        <v>28</v>
      </c>
      <c r="W221" s="4" cm="1">
        <f t="array" ref="W221">INDEX(Data!S$2:S$368,$A221)</f>
        <v>153</v>
      </c>
      <c r="X221" s="4" cm="1">
        <f t="array" ref="X221">INDEX(Data!T$2:T$368,$A221)</f>
        <v>62</v>
      </c>
      <c r="Y221" s="4" cm="1">
        <f t="array" ref="Y221">INDEX(Data!U$2:U$368,$A221)</f>
        <v>0</v>
      </c>
      <c r="Z221" s="4" cm="1">
        <f t="array" ref="Z221">INDEX(Data!V$2:V$368,$A221)</f>
        <v>37</v>
      </c>
      <c r="AA221" s="4" cm="1">
        <f t="array" ref="AA221">INDEX(Data!W$2:W$368,$A221)</f>
        <v>12</v>
      </c>
      <c r="AB221" s="4" cm="1">
        <f t="array" ref="AB221">INDEX(Data!X$2:X$368,$A221)</f>
        <v>62</v>
      </c>
      <c r="AC221" s="4" cm="1">
        <f t="array" ref="AC221">INDEX(Data!Y$2:Y$368,$A221)</f>
        <v>43</v>
      </c>
      <c r="AD221" s="4" cm="1">
        <f t="array" ref="AD221">INDEX(Data!Z$2:Z$368,$A221)</f>
        <v>0</v>
      </c>
      <c r="AE221" s="4" cm="1">
        <f t="array" ref="AE221">INDEX(Data!AA$2:AA$368,$A221)</f>
        <v>18</v>
      </c>
      <c r="AF221" s="4" cm="1">
        <f t="array" ref="AF221">INDEX(Data!AB$2:AB$368,$A221)</f>
        <v>37</v>
      </c>
      <c r="AG221" s="4" cm="1">
        <f t="array" ref="AG221">INDEX(Data!AC$2:AC$368,$A221)</f>
        <v>18</v>
      </c>
      <c r="AH221" s="4" cm="1">
        <f t="array" ref="AH221">INDEX(Data!AD$2:AD$368,$A221)</f>
        <v>0</v>
      </c>
      <c r="AI221" s="4" cm="1">
        <f t="array" ref="AI221">INDEX(Data!AE$2:AE$368,$A221)</f>
        <v>6</v>
      </c>
      <c r="AJ221" s="4" cm="1">
        <f t="array" ref="AJ221">INDEX(Data!AF$2:AF$368,$A221)</f>
        <v>18</v>
      </c>
      <c r="AK221" s="4" cm="1">
        <f t="array" ref="AK221">INDEX(Data!AG$2:AG$368,$A221)</f>
        <v>6</v>
      </c>
      <c r="AL221" s="4" cm="1">
        <f t="array" ref="AL221">INDEX(Data!AH$2:AH$368,$A221)</f>
        <v>6</v>
      </c>
      <c r="AM221" s="4" cm="1">
        <f t="array" ref="AM221">INDEX(Data!AI$2:AI$368,$A221)</f>
        <v>37</v>
      </c>
      <c r="AN221" s="4" cm="1">
        <f t="array" ref="AN221">INDEX(Data!AJ$2:AJ$368,$A221)</f>
        <v>24</v>
      </c>
      <c r="AO221" s="4" cm="1">
        <f t="array" ref="AO221">INDEX(Data!AK$2:AK$368,$A221)</f>
        <v>31</v>
      </c>
      <c r="AP221" s="4" cm="1">
        <f t="array" ref="AP221">INDEX(Data!AL$2:AL$368,$A221)</f>
        <v>0</v>
      </c>
      <c r="AQ221" s="4" cm="1">
        <f t="array" ref="AQ221">INDEX(Data!AM$2:AM$368,$A221)</f>
        <v>0</v>
      </c>
      <c r="AR221" s="4" cm="1">
        <f t="array" ref="AR221">INDEX(Data!AN$2:AN$368,$A221)</f>
        <v>0</v>
      </c>
      <c r="AS221" s="4" cm="1">
        <f t="array" ref="AS221">INDEX(Data!AO$2:AO$368,$A221)</f>
        <v>12</v>
      </c>
      <c r="AT221" s="4" cm="1">
        <f t="array" ref="AT221">INDEX(Data!AP$2:AP$368,$A221)</f>
        <v>49</v>
      </c>
      <c r="AU221" s="4" cm="1">
        <f t="array" ref="AU221">INDEX(Data!AQ$2:AQ$368,$A221)</f>
        <v>6</v>
      </c>
      <c r="AV221" s="4" cm="1">
        <f t="array" ref="AV221">INDEX(Data!AR$2:AR$368,$A221)</f>
        <v>37</v>
      </c>
      <c r="AW221" s="4" cm="1">
        <f t="array" ref="AW221">INDEX(Data!AS$2:AS$368,$A221)</f>
        <v>12</v>
      </c>
      <c r="AX221" s="4" cm="1">
        <f t="array" ref="AX221">INDEX(Data!AT$2:AT$368,$A221)</f>
        <v>6</v>
      </c>
      <c r="AY221" s="4" cm="1">
        <f t="array" ref="AY221">INDEX(Data!AU$2:AU$368,$A221)</f>
        <v>12</v>
      </c>
      <c r="AZ221" s="4" cm="1">
        <f t="array" ref="AZ221">INDEX(Data!AV$2:AV$368,$A221)</f>
        <v>12</v>
      </c>
      <c r="BA221" s="4" cm="1">
        <f t="array" ref="BA221">INDEX(Data!AW$2:AW$368,$A221)</f>
        <v>12</v>
      </c>
      <c r="BB221" s="4" cm="1">
        <f t="array" ref="BB221">INDEX(Data!AX$2:AX$368,$A221)</f>
        <v>49</v>
      </c>
    </row>
    <row r="222" spans="1:54" x14ac:dyDescent="0.25">
      <c r="A222">
        <v>200</v>
      </c>
      <c r="B222" s="3">
        <v>45491</v>
      </c>
      <c r="C222" s="4">
        <v>2024</v>
      </c>
      <c r="D222" s="4" t="s">
        <v>10</v>
      </c>
      <c r="E222" s="4">
        <v>18</v>
      </c>
      <c r="F222" s="4" cm="1">
        <f t="array" ref="F222">INDEX(Data!B$2:B$368,$A222)</f>
        <v>960</v>
      </c>
      <c r="G222" s="4" cm="1">
        <f t="array" ref="G222">INDEX(Data!C$2:C$368,$A222)</f>
        <v>658</v>
      </c>
      <c r="H222" s="4" cm="1">
        <f t="array" ref="H222">INDEX(Data!D$2:D$368,$A222)</f>
        <v>288</v>
      </c>
      <c r="I222" s="4" cm="1">
        <f t="array" ref="I222">INDEX(Data!E$2:E$368,$A222)</f>
        <v>500</v>
      </c>
      <c r="J222" s="4" cm="1">
        <f t="array" ref="J222">INDEX(Data!F$2:F$368,$A222)</f>
        <v>172</v>
      </c>
      <c r="K222" s="4" cm="1">
        <f t="array" ref="K222">INDEX(Data!G$2:G$368,$A222)</f>
        <v>322</v>
      </c>
      <c r="L222" s="4" cm="1">
        <f t="array" ref="L222">INDEX(Data!H$2:H$368,$A222)</f>
        <v>179</v>
      </c>
      <c r="M222" s="4" cm="1">
        <f t="array" ref="M222">INDEX(Data!I$2:I$368,$A222)</f>
        <v>157</v>
      </c>
      <c r="N222" s="4" cm="1">
        <f t="array" ref="N222">INDEX(Data!J$2:J$368,$A222)</f>
        <v>291</v>
      </c>
      <c r="O222" s="4" cm="1">
        <f t="array" ref="O222">INDEX(Data!K$2:K$368,$A222)</f>
        <v>160</v>
      </c>
      <c r="P222" s="4" cm="1">
        <f t="array" ref="P222">INDEX(Data!L$2:L$368,$A222)</f>
        <v>65</v>
      </c>
      <c r="Q222" s="4" cm="1">
        <f t="array" ref="Q222">INDEX(Data!M$2:M$368,$A222)</f>
        <v>41</v>
      </c>
      <c r="R222" s="4" cm="1">
        <f t="array" ref="R222">INDEX(Data!N$2:N$368,$A222)</f>
        <v>17</v>
      </c>
      <c r="S222" s="4" cm="1">
        <f t="array" ref="S222">INDEX(Data!O$2:O$368,$A222)</f>
        <v>189</v>
      </c>
      <c r="T222" s="4" cm="1">
        <f t="array" ref="T222">INDEX(Data!P$2:P$368,$A222)</f>
        <v>91</v>
      </c>
      <c r="U222" s="4" cm="1">
        <f t="array" ref="U222">INDEX(Data!Q$2:Q$368,$A222)</f>
        <v>25</v>
      </c>
      <c r="V222" s="4" cm="1">
        <f t="array" ref="V222">INDEX(Data!R$2:R$368,$A222)</f>
        <v>21</v>
      </c>
      <c r="W222" s="4" cm="1">
        <f t="array" ref="W222">INDEX(Data!S$2:S$368,$A222)</f>
        <v>60</v>
      </c>
      <c r="X222" s="4" cm="1">
        <f t="array" ref="X222">INDEX(Data!T$2:T$368,$A222)</f>
        <v>78</v>
      </c>
      <c r="Y222" s="4" cm="1">
        <f t="array" ref="Y222">INDEX(Data!U$2:U$368,$A222)</f>
        <v>13</v>
      </c>
      <c r="Z222" s="4" cm="1">
        <f t="array" ref="Z222">INDEX(Data!V$2:V$368,$A222)</f>
        <v>32</v>
      </c>
      <c r="AA222" s="4" cm="1">
        <f t="array" ref="AA222">INDEX(Data!W$2:W$368,$A222)</f>
        <v>0</v>
      </c>
      <c r="AB222" s="4" cm="1">
        <f t="array" ref="AB222">INDEX(Data!X$2:X$368,$A222)</f>
        <v>34</v>
      </c>
      <c r="AC222" s="4" cm="1">
        <f t="array" ref="AC222">INDEX(Data!Y$2:Y$368,$A222)</f>
        <v>39</v>
      </c>
      <c r="AD222" s="4" cm="1">
        <f t="array" ref="AD222">INDEX(Data!Z$2:Z$368,$A222)</f>
        <v>6</v>
      </c>
      <c r="AE222" s="4" cm="1">
        <f t="array" ref="AE222">INDEX(Data!AA$2:AA$368,$A222)</f>
        <v>13</v>
      </c>
      <c r="AF222" s="4" cm="1">
        <f t="array" ref="AF222">INDEX(Data!AB$2:AB$368,$A222)</f>
        <v>19</v>
      </c>
      <c r="AG222" s="4" cm="1">
        <f t="array" ref="AG222">INDEX(Data!AC$2:AC$368,$A222)</f>
        <v>6</v>
      </c>
      <c r="AH222" s="4" cm="1">
        <f t="array" ref="AH222">INDEX(Data!AD$2:AD$368,$A222)</f>
        <v>6</v>
      </c>
      <c r="AI222" s="4" cm="1">
        <f t="array" ref="AI222">INDEX(Data!AE$2:AE$368,$A222)</f>
        <v>32</v>
      </c>
      <c r="AJ222" s="4" cm="1">
        <f t="array" ref="AJ222">INDEX(Data!AF$2:AF$368,$A222)</f>
        <v>13</v>
      </c>
      <c r="AK222" s="4" cm="1">
        <f t="array" ref="AK222">INDEX(Data!AG$2:AG$368,$A222)</f>
        <v>0</v>
      </c>
      <c r="AL222" s="4" cm="1">
        <f t="array" ref="AL222">INDEX(Data!AH$2:AH$368,$A222)</f>
        <v>19</v>
      </c>
      <c r="AM222" s="4" cm="1">
        <f t="array" ref="AM222">INDEX(Data!AI$2:AI$368,$A222)</f>
        <v>32</v>
      </c>
      <c r="AN222" s="4" cm="1">
        <f t="array" ref="AN222">INDEX(Data!AJ$2:AJ$368,$A222)</f>
        <v>26</v>
      </c>
      <c r="AO222" s="4" cm="1">
        <f t="array" ref="AO222">INDEX(Data!AK$2:AK$368,$A222)</f>
        <v>13</v>
      </c>
      <c r="AP222" s="4" cm="1">
        <f t="array" ref="AP222">INDEX(Data!AL$2:AL$368,$A222)</f>
        <v>19</v>
      </c>
      <c r="AQ222" s="4" cm="1">
        <f t="array" ref="AQ222">INDEX(Data!AM$2:AM$368,$A222)</f>
        <v>6</v>
      </c>
      <c r="AR222" s="4" cm="1">
        <f t="array" ref="AR222">INDEX(Data!AN$2:AN$368,$A222)</f>
        <v>19</v>
      </c>
      <c r="AS222" s="4" cm="1">
        <f t="array" ref="AS222">INDEX(Data!AO$2:AO$368,$A222)</f>
        <v>19</v>
      </c>
      <c r="AT222" s="4" cm="1">
        <f t="array" ref="AT222">INDEX(Data!AP$2:AP$368,$A222)</f>
        <v>59</v>
      </c>
      <c r="AU222" s="4" cm="1">
        <f t="array" ref="AU222">INDEX(Data!AQ$2:AQ$368,$A222)</f>
        <v>19</v>
      </c>
      <c r="AV222" s="4" cm="1">
        <f t="array" ref="AV222">INDEX(Data!AR$2:AR$368,$A222)</f>
        <v>59</v>
      </c>
      <c r="AW222" s="4" cm="1">
        <f t="array" ref="AW222">INDEX(Data!AS$2:AS$368,$A222)</f>
        <v>26</v>
      </c>
      <c r="AX222" s="4" cm="1">
        <f t="array" ref="AX222">INDEX(Data!AT$2:AT$368,$A222)</f>
        <v>0</v>
      </c>
      <c r="AY222" s="4" cm="1">
        <f t="array" ref="AY222">INDEX(Data!AU$2:AU$368,$A222)</f>
        <v>19</v>
      </c>
      <c r="AZ222" s="4" cm="1">
        <f t="array" ref="AZ222">INDEX(Data!AV$2:AV$368,$A222)</f>
        <v>13</v>
      </c>
      <c r="BA222" s="4" cm="1">
        <f t="array" ref="BA222">INDEX(Data!AW$2:AW$368,$A222)</f>
        <v>19</v>
      </c>
      <c r="BB222" s="4" cm="1">
        <f t="array" ref="BB222">INDEX(Data!AX$2:AX$368,$A222)</f>
        <v>0</v>
      </c>
    </row>
    <row r="223" spans="1:54" x14ac:dyDescent="0.25">
      <c r="A223">
        <v>201</v>
      </c>
      <c r="B223" s="3">
        <v>45492</v>
      </c>
      <c r="C223" s="4">
        <v>2024</v>
      </c>
      <c r="D223" s="4" t="s">
        <v>10</v>
      </c>
      <c r="E223" s="4">
        <v>19</v>
      </c>
      <c r="F223" s="4" cm="1">
        <f t="array" ref="F223">INDEX(Data!B$2:B$368,$A223)</f>
        <v>985</v>
      </c>
      <c r="G223" s="4" cm="1">
        <f t="array" ref="G223">INDEX(Data!C$2:C$368,$A223)</f>
        <v>692</v>
      </c>
      <c r="H223" s="4" cm="1">
        <f t="array" ref="H223">INDEX(Data!D$2:D$368,$A223)</f>
        <v>512</v>
      </c>
      <c r="I223" s="4" cm="1">
        <f t="array" ref="I223">INDEX(Data!E$2:E$368,$A223)</f>
        <v>276</v>
      </c>
      <c r="J223" s="4" cm="1">
        <f t="array" ref="J223">INDEX(Data!F$2:F$368,$A223)</f>
        <v>197</v>
      </c>
      <c r="K223" s="4" cm="1">
        <f t="array" ref="K223">INDEX(Data!G$2:G$368,$A223)</f>
        <v>221</v>
      </c>
      <c r="L223" s="4" cm="1">
        <f t="array" ref="L223">INDEX(Data!H$2:H$368,$A223)</f>
        <v>437</v>
      </c>
      <c r="M223" s="4" cm="1">
        <f t="array" ref="M223">INDEX(Data!I$2:I$368,$A223)</f>
        <v>34</v>
      </c>
      <c r="N223" s="4" cm="1">
        <f t="array" ref="N223">INDEX(Data!J$2:J$368,$A223)</f>
        <v>238</v>
      </c>
      <c r="O223" s="4" cm="1">
        <f t="array" ref="O223">INDEX(Data!K$2:K$368,$A223)</f>
        <v>128</v>
      </c>
      <c r="P223" s="4" cm="1">
        <f t="array" ref="P223">INDEX(Data!L$2:L$368,$A223)</f>
        <v>42</v>
      </c>
      <c r="Q223" s="4" cm="1">
        <f t="array" ref="Q223">INDEX(Data!M$2:M$368,$A223)</f>
        <v>48</v>
      </c>
      <c r="R223" s="4" cm="1">
        <f t="array" ref="R223">INDEX(Data!N$2:N$368,$A223)</f>
        <v>61</v>
      </c>
      <c r="S223" s="4" cm="1">
        <f t="array" ref="S223">INDEX(Data!O$2:O$368,$A223)</f>
        <v>142</v>
      </c>
      <c r="T223" s="4" cm="1">
        <f t="array" ref="T223">INDEX(Data!P$2:P$368,$A223)</f>
        <v>86</v>
      </c>
      <c r="U223" s="4" cm="1">
        <f t="array" ref="U223">INDEX(Data!Q$2:Q$368,$A223)</f>
        <v>33</v>
      </c>
      <c r="V223" s="4" cm="1">
        <f t="array" ref="V223">INDEX(Data!R$2:R$368,$A223)</f>
        <v>48</v>
      </c>
      <c r="W223" s="4" cm="1">
        <f t="array" ref="W223">INDEX(Data!S$2:S$368,$A223)</f>
        <v>159</v>
      </c>
      <c r="X223" s="4" cm="1">
        <f t="array" ref="X223">INDEX(Data!T$2:T$368,$A223)</f>
        <v>76</v>
      </c>
      <c r="Y223" s="4" cm="1">
        <f t="array" ref="Y223">INDEX(Data!U$2:U$368,$A223)</f>
        <v>20</v>
      </c>
      <c r="Z223" s="4" cm="1">
        <f t="array" ref="Z223">INDEX(Data!V$2:V$368,$A223)</f>
        <v>48</v>
      </c>
      <c r="AA223" s="4" cm="1">
        <f t="array" ref="AA223">INDEX(Data!W$2:W$368,$A223)</f>
        <v>0</v>
      </c>
      <c r="AB223" s="4" cm="1">
        <f t="array" ref="AB223">INDEX(Data!X$2:X$368,$A223)</f>
        <v>69</v>
      </c>
      <c r="AC223" s="4" cm="1">
        <f t="array" ref="AC223">INDEX(Data!Y$2:Y$368,$A223)</f>
        <v>48</v>
      </c>
      <c r="AD223" s="4" cm="1">
        <f t="array" ref="AD223">INDEX(Data!Z$2:Z$368,$A223)</f>
        <v>13</v>
      </c>
      <c r="AE223" s="4" cm="1">
        <f t="array" ref="AE223">INDEX(Data!AA$2:AA$368,$A223)</f>
        <v>20</v>
      </c>
      <c r="AF223" s="4" cm="1">
        <f t="array" ref="AF223">INDEX(Data!AB$2:AB$368,$A223)</f>
        <v>34</v>
      </c>
      <c r="AG223" s="4" cm="1">
        <f t="array" ref="AG223">INDEX(Data!AC$2:AC$368,$A223)</f>
        <v>0</v>
      </c>
      <c r="AH223" s="4" cm="1">
        <f t="array" ref="AH223">INDEX(Data!AD$2:AD$368,$A223)</f>
        <v>0</v>
      </c>
      <c r="AI223" s="4" cm="1">
        <f t="array" ref="AI223">INDEX(Data!AE$2:AE$368,$A223)</f>
        <v>13</v>
      </c>
      <c r="AJ223" s="4" cm="1">
        <f t="array" ref="AJ223">INDEX(Data!AF$2:AF$368,$A223)</f>
        <v>0</v>
      </c>
      <c r="AK223" s="4" cm="1">
        <f t="array" ref="AK223">INDEX(Data!AG$2:AG$368,$A223)</f>
        <v>20</v>
      </c>
      <c r="AL223" s="4" cm="1">
        <f t="array" ref="AL223">INDEX(Data!AH$2:AH$368,$A223)</f>
        <v>20</v>
      </c>
      <c r="AM223" s="4" cm="1">
        <f t="array" ref="AM223">INDEX(Data!AI$2:AI$368,$A223)</f>
        <v>55</v>
      </c>
      <c r="AN223" s="4" cm="1">
        <f t="array" ref="AN223">INDEX(Data!AJ$2:AJ$368,$A223)</f>
        <v>41</v>
      </c>
      <c r="AO223" s="4" cm="1">
        <f t="array" ref="AO223">INDEX(Data!AK$2:AK$368,$A223)</f>
        <v>27</v>
      </c>
      <c r="AP223" s="4" cm="1">
        <f t="array" ref="AP223">INDEX(Data!AL$2:AL$368,$A223)</f>
        <v>13</v>
      </c>
      <c r="AQ223" s="4" cm="1">
        <f t="array" ref="AQ223">INDEX(Data!AM$2:AM$368,$A223)</f>
        <v>0</v>
      </c>
      <c r="AR223" s="4" cm="1">
        <f t="array" ref="AR223">INDEX(Data!AN$2:AN$368,$A223)</f>
        <v>27</v>
      </c>
      <c r="AS223" s="4" cm="1">
        <f t="array" ref="AS223">INDEX(Data!AO$2:AO$368,$A223)</f>
        <v>13</v>
      </c>
      <c r="AT223" s="4" cm="1">
        <f t="array" ref="AT223">INDEX(Data!AP$2:AP$368,$A223)</f>
        <v>0</v>
      </c>
      <c r="AU223" s="4" cm="1">
        <f t="array" ref="AU223">INDEX(Data!AQ$2:AQ$368,$A223)</f>
        <v>20</v>
      </c>
      <c r="AV223" s="4" cm="1">
        <f t="array" ref="AV223">INDEX(Data!AR$2:AR$368,$A223)</f>
        <v>23</v>
      </c>
      <c r="AW223" s="4" cm="1">
        <f t="array" ref="AW223">INDEX(Data!AS$2:AS$368,$A223)</f>
        <v>20</v>
      </c>
      <c r="AX223" s="4" cm="1">
        <f t="array" ref="AX223">INDEX(Data!AT$2:AT$368,$A223)</f>
        <v>0</v>
      </c>
      <c r="AY223" s="4" cm="1">
        <f t="array" ref="AY223">INDEX(Data!AU$2:AU$368,$A223)</f>
        <v>48</v>
      </c>
      <c r="AZ223" s="4" cm="1">
        <f t="array" ref="AZ223">INDEX(Data!AV$2:AV$368,$A223)</f>
        <v>13</v>
      </c>
      <c r="BA223" s="4" cm="1">
        <f t="array" ref="BA223">INDEX(Data!AW$2:AW$368,$A223)</f>
        <v>6</v>
      </c>
      <c r="BB223" s="4" cm="1">
        <f t="array" ref="BB223">INDEX(Data!AX$2:AX$368,$A223)</f>
        <v>5</v>
      </c>
    </row>
    <row r="224" spans="1:54" x14ac:dyDescent="0.25">
      <c r="A224">
        <v>202</v>
      </c>
      <c r="B224" s="3">
        <v>45493</v>
      </c>
      <c r="C224" s="4">
        <v>2024</v>
      </c>
      <c r="D224" s="4" t="s">
        <v>10</v>
      </c>
      <c r="E224" s="4">
        <v>20</v>
      </c>
      <c r="F224" s="4" cm="1">
        <f t="array" ref="F224">INDEX(Data!B$2:B$368,$A224)</f>
        <v>1010</v>
      </c>
      <c r="G224" s="4" cm="1">
        <f t="array" ref="G224">INDEX(Data!C$2:C$368,$A224)</f>
        <v>723</v>
      </c>
      <c r="H224" s="4" cm="1">
        <f t="array" ref="H224">INDEX(Data!D$2:D$368,$A224)</f>
        <v>535</v>
      </c>
      <c r="I224" s="4" cm="1">
        <f t="array" ref="I224">INDEX(Data!E$2:E$368,$A224)</f>
        <v>385</v>
      </c>
      <c r="J224" s="4" cm="1">
        <f t="array" ref="J224">INDEX(Data!F$2:F$368,$A224)</f>
        <v>90</v>
      </c>
      <c r="K224" s="4" cm="1">
        <f t="array" ref="K224">INDEX(Data!G$2:G$368,$A224)</f>
        <v>303</v>
      </c>
      <c r="L224" s="4" cm="1">
        <f t="array" ref="L224">INDEX(Data!H$2:H$368,$A224)</f>
        <v>355</v>
      </c>
      <c r="M224" s="4" cm="1">
        <f t="array" ref="M224">INDEX(Data!I$2:I$368,$A224)</f>
        <v>65</v>
      </c>
      <c r="N224" s="4" cm="1">
        <f t="array" ref="N224">INDEX(Data!J$2:J$368,$A224)</f>
        <v>288</v>
      </c>
      <c r="O224" s="4" cm="1">
        <f t="array" ref="O224">INDEX(Data!K$2:K$368,$A224)</f>
        <v>206</v>
      </c>
      <c r="P224" s="4" cm="1">
        <f t="array" ref="P224">INDEX(Data!L$2:L$368,$A224)</f>
        <v>75</v>
      </c>
      <c r="Q224" s="4" cm="1">
        <f t="array" ref="Q224">INDEX(Data!M$2:M$368,$A224)</f>
        <v>43</v>
      </c>
      <c r="R224" s="4" cm="1">
        <f t="array" ref="R224">INDEX(Data!N$2:N$368,$A224)</f>
        <v>25</v>
      </c>
      <c r="S224" s="4" cm="1">
        <f t="array" ref="S224">INDEX(Data!O$2:O$368,$A224)</f>
        <v>130</v>
      </c>
      <c r="T224" s="4" cm="1">
        <f t="array" ref="T224">INDEX(Data!P$2:P$368,$A224)</f>
        <v>61</v>
      </c>
      <c r="U224" s="4" cm="1">
        <f t="array" ref="U224">INDEX(Data!Q$2:Q$368,$A224)</f>
        <v>46</v>
      </c>
      <c r="V224" s="4" cm="1">
        <f t="array" ref="V224">INDEX(Data!R$2:R$368,$A224)</f>
        <v>19</v>
      </c>
      <c r="W224" s="4" cm="1">
        <f t="array" ref="W224">INDEX(Data!S$2:S$368,$A224)</f>
        <v>117</v>
      </c>
      <c r="X224" s="4" cm="1">
        <f t="array" ref="X224">INDEX(Data!T$2:T$368,$A224)</f>
        <v>36</v>
      </c>
      <c r="Y224" s="4" cm="1">
        <f t="array" ref="Y224">INDEX(Data!U$2:U$368,$A224)</f>
        <v>21</v>
      </c>
      <c r="Z224" s="4" cm="1">
        <f t="array" ref="Z224">INDEX(Data!V$2:V$368,$A224)</f>
        <v>43</v>
      </c>
      <c r="AA224" s="4" cm="1">
        <f t="array" ref="AA224">INDEX(Data!W$2:W$368,$A224)</f>
        <v>21</v>
      </c>
      <c r="AB224" s="4" cm="1">
        <f t="array" ref="AB224">INDEX(Data!X$2:X$368,$A224)</f>
        <v>43</v>
      </c>
      <c r="AC224" s="4" cm="1">
        <f t="array" ref="AC224">INDEX(Data!Y$2:Y$368,$A224)</f>
        <v>50</v>
      </c>
      <c r="AD224" s="4" cm="1">
        <f t="array" ref="AD224">INDEX(Data!Z$2:Z$368,$A224)</f>
        <v>0</v>
      </c>
      <c r="AE224" s="4" cm="1">
        <f t="array" ref="AE224">INDEX(Data!AA$2:AA$368,$A224)</f>
        <v>7</v>
      </c>
      <c r="AF224" s="4" cm="1">
        <f t="array" ref="AF224">INDEX(Data!AB$2:AB$368,$A224)</f>
        <v>21</v>
      </c>
      <c r="AG224" s="4" cm="1">
        <f t="array" ref="AG224">INDEX(Data!AC$2:AC$368,$A224)</f>
        <v>21</v>
      </c>
      <c r="AH224" s="4" cm="1">
        <f t="array" ref="AH224">INDEX(Data!AD$2:AD$368,$A224)</f>
        <v>7</v>
      </c>
      <c r="AI224" s="4" cm="1">
        <f t="array" ref="AI224">INDEX(Data!AE$2:AE$368,$A224)</f>
        <v>36</v>
      </c>
      <c r="AJ224" s="4" cm="1">
        <f t="array" ref="AJ224">INDEX(Data!AF$2:AF$368,$A224)</f>
        <v>21</v>
      </c>
      <c r="AK224" s="4" cm="1">
        <f t="array" ref="AK224">INDEX(Data!AG$2:AG$368,$A224)</f>
        <v>21</v>
      </c>
      <c r="AL224" s="4" cm="1">
        <f t="array" ref="AL224">INDEX(Data!AH$2:AH$368,$A224)</f>
        <v>0</v>
      </c>
      <c r="AM224" s="4" cm="1">
        <f t="array" ref="AM224">INDEX(Data!AI$2:AI$368,$A224)</f>
        <v>28</v>
      </c>
      <c r="AN224" s="4" cm="1">
        <f t="array" ref="AN224">INDEX(Data!AJ$2:AJ$368,$A224)</f>
        <v>21</v>
      </c>
      <c r="AO224" s="4" cm="1">
        <f t="array" ref="AO224">INDEX(Data!AK$2:AK$368,$A224)</f>
        <v>28</v>
      </c>
      <c r="AP224" s="4" cm="1">
        <f t="array" ref="AP224">INDEX(Data!AL$2:AL$368,$A224)</f>
        <v>14</v>
      </c>
      <c r="AQ224" s="4" cm="1">
        <f t="array" ref="AQ224">INDEX(Data!AM$2:AM$368,$A224)</f>
        <v>0</v>
      </c>
      <c r="AR224" s="4" cm="1">
        <f t="array" ref="AR224">INDEX(Data!AN$2:AN$368,$A224)</f>
        <v>21</v>
      </c>
      <c r="AS224" s="4" cm="1">
        <f t="array" ref="AS224">INDEX(Data!AO$2:AO$368,$A224)</f>
        <v>21</v>
      </c>
      <c r="AT224" s="4" cm="1">
        <f t="array" ref="AT224">INDEX(Data!AP$2:AP$368,$A224)</f>
        <v>50</v>
      </c>
      <c r="AU224" s="4" cm="1">
        <f t="array" ref="AU224">INDEX(Data!AQ$2:AQ$368,$A224)</f>
        <v>21</v>
      </c>
      <c r="AV224" s="4" cm="1">
        <f t="array" ref="AV224">INDEX(Data!AR$2:AR$368,$A224)</f>
        <v>50</v>
      </c>
      <c r="AW224" s="4" cm="1">
        <f t="array" ref="AW224">INDEX(Data!AS$2:AS$368,$A224)</f>
        <v>28</v>
      </c>
      <c r="AX224" s="4" cm="1">
        <f t="array" ref="AX224">INDEX(Data!AT$2:AT$368,$A224)</f>
        <v>7</v>
      </c>
      <c r="AY224" s="4" cm="1">
        <f t="array" ref="AY224">INDEX(Data!AU$2:AU$368,$A224)</f>
        <v>21</v>
      </c>
      <c r="AZ224" s="4" cm="1">
        <f t="array" ref="AZ224">INDEX(Data!AV$2:AV$368,$A224)</f>
        <v>7</v>
      </c>
      <c r="BA224" s="4" cm="1">
        <f t="array" ref="BA224">INDEX(Data!AW$2:AW$368,$A224)</f>
        <v>7</v>
      </c>
      <c r="BB224" s="4" cm="1">
        <f t="array" ref="BB224">INDEX(Data!AX$2:AX$368,$A224)</f>
        <v>51</v>
      </c>
    </row>
    <row r="225" spans="1:54" x14ac:dyDescent="0.25">
      <c r="A225">
        <v>203</v>
      </c>
      <c r="B225" s="3">
        <v>45494</v>
      </c>
      <c r="C225" s="4">
        <v>2024</v>
      </c>
      <c r="D225" s="4" t="s">
        <v>10</v>
      </c>
      <c r="E225" s="4">
        <v>21</v>
      </c>
      <c r="F225" s="4" cm="1">
        <f t="array" ref="F225">INDEX(Data!B$2:B$368,$A225)</f>
        <v>1031</v>
      </c>
      <c r="G225" s="4" cm="1">
        <f t="array" ref="G225">INDEX(Data!C$2:C$368,$A225)</f>
        <v>758</v>
      </c>
      <c r="H225" s="4" cm="1">
        <f t="array" ref="H225">INDEX(Data!D$2:D$368,$A225)</f>
        <v>278</v>
      </c>
      <c r="I225" s="4" cm="1">
        <f t="array" ref="I225">INDEX(Data!E$2:E$368,$A225)</f>
        <v>506</v>
      </c>
      <c r="J225" s="4" cm="1">
        <f t="array" ref="J225">INDEX(Data!F$2:F$368,$A225)</f>
        <v>247</v>
      </c>
      <c r="K225" s="4" cm="1">
        <f t="array" ref="K225">INDEX(Data!G$2:G$368,$A225)</f>
        <v>325</v>
      </c>
      <c r="L225" s="4" cm="1">
        <f t="array" ref="L225">INDEX(Data!H$2:H$368,$A225)</f>
        <v>350</v>
      </c>
      <c r="M225" s="4" cm="1">
        <f t="array" ref="M225">INDEX(Data!I$2:I$368,$A225)</f>
        <v>83</v>
      </c>
      <c r="N225" s="4" cm="1">
        <f t="array" ref="N225">INDEX(Data!J$2:J$368,$A225)</f>
        <v>255</v>
      </c>
      <c r="O225" s="4" cm="1">
        <f t="array" ref="O225">INDEX(Data!K$2:K$368,$A225)</f>
        <v>127</v>
      </c>
      <c r="P225" s="4" cm="1">
        <f t="array" ref="P225">INDEX(Data!L$2:L$368,$A225)</f>
        <v>95</v>
      </c>
      <c r="Q225" s="4" cm="1">
        <f t="array" ref="Q225">INDEX(Data!M$2:M$368,$A225)</f>
        <v>83</v>
      </c>
      <c r="R225" s="4" cm="1">
        <f t="array" ref="R225">INDEX(Data!N$2:N$368,$A225)</f>
        <v>44</v>
      </c>
      <c r="S225" s="4" cm="1">
        <f t="array" ref="S225">INDEX(Data!O$2:O$368,$A225)</f>
        <v>137</v>
      </c>
      <c r="T225" s="4" cm="1">
        <f t="array" ref="T225">INDEX(Data!P$2:P$368,$A225)</f>
        <v>35</v>
      </c>
      <c r="U225" s="4" cm="1">
        <f t="array" ref="U225">INDEX(Data!Q$2:Q$368,$A225)</f>
        <v>50</v>
      </c>
      <c r="V225" s="4" cm="1">
        <f t="array" ref="V225">INDEX(Data!R$2:R$368,$A225)</f>
        <v>35</v>
      </c>
      <c r="W225" s="4" cm="1">
        <f t="array" ref="W225">INDEX(Data!S$2:S$368,$A225)</f>
        <v>170</v>
      </c>
      <c r="X225" s="4" cm="1">
        <f t="array" ref="X225">INDEX(Data!T$2:T$368,$A225)</f>
        <v>68</v>
      </c>
      <c r="Y225" s="4" cm="1">
        <f t="array" ref="Y225">INDEX(Data!U$2:U$368,$A225)</f>
        <v>15</v>
      </c>
      <c r="Z225" s="4" cm="1">
        <f t="array" ref="Z225">INDEX(Data!V$2:V$368,$A225)</f>
        <v>30</v>
      </c>
      <c r="AA225" s="4" cm="1">
        <f t="array" ref="AA225">INDEX(Data!W$2:W$368,$A225)</f>
        <v>0</v>
      </c>
      <c r="AB225" s="4" cm="1">
        <f t="array" ref="AB225">INDEX(Data!X$2:X$368,$A225)</f>
        <v>53</v>
      </c>
      <c r="AC225" s="4" cm="1">
        <f t="array" ref="AC225">INDEX(Data!Y$2:Y$368,$A225)</f>
        <v>45</v>
      </c>
      <c r="AD225" s="4" cm="1">
        <f t="array" ref="AD225">INDEX(Data!Z$2:Z$368,$A225)</f>
        <v>15</v>
      </c>
      <c r="AE225" s="4" cm="1">
        <f t="array" ref="AE225">INDEX(Data!AA$2:AA$368,$A225)</f>
        <v>22</v>
      </c>
      <c r="AF225" s="4" cm="1">
        <f t="array" ref="AF225">INDEX(Data!AB$2:AB$368,$A225)</f>
        <v>45</v>
      </c>
      <c r="AG225" s="4" cm="1">
        <f t="array" ref="AG225">INDEX(Data!AC$2:AC$368,$A225)</f>
        <v>7</v>
      </c>
      <c r="AH225" s="4" cm="1">
        <f t="array" ref="AH225">INDEX(Data!AD$2:AD$368,$A225)</f>
        <v>7</v>
      </c>
      <c r="AI225" s="4" cm="1">
        <f t="array" ref="AI225">INDEX(Data!AE$2:AE$368,$A225)</f>
        <v>30</v>
      </c>
      <c r="AJ225" s="4" cm="1">
        <f t="array" ref="AJ225">INDEX(Data!AF$2:AF$368,$A225)</f>
        <v>7</v>
      </c>
      <c r="AK225" s="4" cm="1">
        <f t="array" ref="AK225">INDEX(Data!AG$2:AG$368,$A225)</f>
        <v>15</v>
      </c>
      <c r="AL225" s="4" cm="1">
        <f t="array" ref="AL225">INDEX(Data!AH$2:AH$368,$A225)</f>
        <v>15</v>
      </c>
      <c r="AM225" s="4" cm="1">
        <f t="array" ref="AM225">INDEX(Data!AI$2:AI$368,$A225)</f>
        <v>30</v>
      </c>
      <c r="AN225" s="4" cm="1">
        <f t="array" ref="AN225">INDEX(Data!AJ$2:AJ$368,$A225)</f>
        <v>15</v>
      </c>
      <c r="AO225" s="4" cm="1">
        <f t="array" ref="AO225">INDEX(Data!AK$2:AK$368,$A225)</f>
        <v>37</v>
      </c>
      <c r="AP225" s="4" cm="1">
        <f t="array" ref="AP225">INDEX(Data!AL$2:AL$368,$A225)</f>
        <v>7</v>
      </c>
      <c r="AQ225" s="4" cm="1">
        <f t="array" ref="AQ225">INDEX(Data!AM$2:AM$368,$A225)</f>
        <v>0</v>
      </c>
      <c r="AR225" s="4" cm="1">
        <f t="array" ref="AR225">INDEX(Data!AN$2:AN$368,$A225)</f>
        <v>7</v>
      </c>
      <c r="AS225" s="4" cm="1">
        <f t="array" ref="AS225">INDEX(Data!AO$2:AO$368,$A225)</f>
        <v>30</v>
      </c>
      <c r="AT225" s="4" cm="1">
        <f t="array" ref="AT225">INDEX(Data!AP$2:AP$368,$A225)</f>
        <v>60</v>
      </c>
      <c r="AU225" s="4" cm="1">
        <f t="array" ref="AU225">INDEX(Data!AQ$2:AQ$368,$A225)</f>
        <v>15</v>
      </c>
      <c r="AV225" s="4" cm="1">
        <f t="array" ref="AV225">INDEX(Data!AR$2:AR$368,$A225)</f>
        <v>30</v>
      </c>
      <c r="AW225" s="4" cm="1">
        <f t="array" ref="AW225">INDEX(Data!AS$2:AS$368,$A225)</f>
        <v>37</v>
      </c>
      <c r="AX225" s="4" cm="1">
        <f t="array" ref="AX225">INDEX(Data!AT$2:AT$368,$A225)</f>
        <v>7</v>
      </c>
      <c r="AY225" s="4" cm="1">
        <f t="array" ref="AY225">INDEX(Data!AU$2:AU$368,$A225)</f>
        <v>53</v>
      </c>
      <c r="AZ225" s="4" cm="1">
        <f t="array" ref="AZ225">INDEX(Data!AV$2:AV$368,$A225)</f>
        <v>22</v>
      </c>
      <c r="BA225" s="4" cm="1">
        <f t="array" ref="BA225">INDEX(Data!AW$2:AW$368,$A225)</f>
        <v>7</v>
      </c>
      <c r="BB225" s="4" cm="1">
        <f t="array" ref="BB225">INDEX(Data!AX$2:AX$368,$A225)</f>
        <v>27</v>
      </c>
    </row>
    <row r="226" spans="1:54" x14ac:dyDescent="0.25">
      <c r="A226">
        <v>204</v>
      </c>
      <c r="B226" s="3">
        <v>45495</v>
      </c>
      <c r="C226" s="4">
        <v>2024</v>
      </c>
      <c r="D226" s="4" t="s">
        <v>10</v>
      </c>
      <c r="E226" s="4">
        <v>22</v>
      </c>
      <c r="F226" s="4" cm="1">
        <f t="array" ref="F226">INDEX(Data!B$2:B$368,$A226)</f>
        <v>1050</v>
      </c>
      <c r="G226" s="4" cm="1">
        <f t="array" ref="G226">INDEX(Data!C$2:C$368,$A226)</f>
        <v>782</v>
      </c>
      <c r="H226" s="4" cm="1">
        <f t="array" ref="H226">INDEX(Data!D$2:D$368,$A226)</f>
        <v>514</v>
      </c>
      <c r="I226" s="4" cm="1">
        <f t="array" ref="I226">INDEX(Data!E$2:E$368,$A226)</f>
        <v>400</v>
      </c>
      <c r="J226" s="4" cm="1">
        <f t="array" ref="J226">INDEX(Data!F$2:F$368,$A226)</f>
        <v>136</v>
      </c>
      <c r="K226" s="4" cm="1">
        <f t="array" ref="K226">INDEX(Data!G$2:G$368,$A226)</f>
        <v>172</v>
      </c>
      <c r="L226" s="4" cm="1">
        <f t="array" ref="L226">INDEX(Data!H$2:H$368,$A226)</f>
        <v>493</v>
      </c>
      <c r="M226" s="4" cm="1">
        <f t="array" ref="M226">INDEX(Data!I$2:I$368,$A226)</f>
        <v>117</v>
      </c>
      <c r="N226" s="4" cm="1">
        <f t="array" ref="N226">INDEX(Data!J$2:J$368,$A226)</f>
        <v>351</v>
      </c>
      <c r="O226" s="4" cm="1">
        <f t="array" ref="O226">INDEX(Data!K$2:K$368,$A226)</f>
        <v>195</v>
      </c>
      <c r="P226" s="4" cm="1">
        <f t="array" ref="P226">INDEX(Data!L$2:L$368,$A226)</f>
        <v>65</v>
      </c>
      <c r="Q226" s="4" cm="1">
        <f t="array" ref="Q226">INDEX(Data!M$2:M$368,$A226)</f>
        <v>39</v>
      </c>
      <c r="R226" s="4" cm="1">
        <f t="array" ref="R226">INDEX(Data!N$2:N$368,$A226)</f>
        <v>45</v>
      </c>
      <c r="S226" s="4" cm="1">
        <f t="array" ref="S226">INDEX(Data!O$2:O$368,$A226)</f>
        <v>135</v>
      </c>
      <c r="T226" s="4" cm="1">
        <f t="array" ref="T226">INDEX(Data!P$2:P$368,$A226)</f>
        <v>51</v>
      </c>
      <c r="U226" s="4" cm="1">
        <f t="array" ref="U226">INDEX(Data!Q$2:Q$368,$A226)</f>
        <v>59</v>
      </c>
      <c r="V226" s="4" cm="1">
        <f t="array" ref="V226">INDEX(Data!R$2:R$368,$A226)</f>
        <v>19</v>
      </c>
      <c r="W226" s="4" cm="1">
        <f t="array" ref="W226">INDEX(Data!S$2:S$368,$A226)</f>
        <v>91</v>
      </c>
      <c r="X226" s="4" cm="1">
        <f t="array" ref="X226">INDEX(Data!T$2:T$368,$A226)</f>
        <v>54</v>
      </c>
      <c r="Y226" s="4" cm="1">
        <f t="array" ref="Y226">INDEX(Data!U$2:U$368,$A226)</f>
        <v>15</v>
      </c>
      <c r="Z226" s="4" cm="1">
        <f t="array" ref="Z226">INDEX(Data!V$2:V$368,$A226)</f>
        <v>31</v>
      </c>
      <c r="AA226" s="4" cm="1">
        <f t="array" ref="AA226">INDEX(Data!W$2:W$368,$A226)</f>
        <v>0</v>
      </c>
      <c r="AB226" s="4" cm="1">
        <f t="array" ref="AB226">INDEX(Data!X$2:X$368,$A226)</f>
        <v>70</v>
      </c>
      <c r="AC226" s="4" cm="1">
        <f t="array" ref="AC226">INDEX(Data!Y$2:Y$368,$A226)</f>
        <v>54</v>
      </c>
      <c r="AD226" s="4" cm="1">
        <f t="array" ref="AD226">INDEX(Data!Z$2:Z$368,$A226)</f>
        <v>7</v>
      </c>
      <c r="AE226" s="4" cm="1">
        <f t="array" ref="AE226">INDEX(Data!AA$2:AA$368,$A226)</f>
        <v>7</v>
      </c>
      <c r="AF226" s="4" cm="1">
        <f t="array" ref="AF226">INDEX(Data!AB$2:AB$368,$A226)</f>
        <v>15</v>
      </c>
      <c r="AG226" s="4" cm="1">
        <f t="array" ref="AG226">INDEX(Data!AC$2:AC$368,$A226)</f>
        <v>23</v>
      </c>
      <c r="AH226" s="4" cm="1">
        <f t="array" ref="AH226">INDEX(Data!AD$2:AD$368,$A226)</f>
        <v>0</v>
      </c>
      <c r="AI226" s="4" cm="1">
        <f t="array" ref="AI226">INDEX(Data!AE$2:AE$368,$A226)</f>
        <v>31</v>
      </c>
      <c r="AJ226" s="4" cm="1">
        <f t="array" ref="AJ226">INDEX(Data!AF$2:AF$368,$A226)</f>
        <v>15</v>
      </c>
      <c r="AK226" s="4" cm="1">
        <f t="array" ref="AK226">INDEX(Data!AG$2:AG$368,$A226)</f>
        <v>23</v>
      </c>
      <c r="AL226" s="4" cm="1">
        <f t="array" ref="AL226">INDEX(Data!AH$2:AH$368,$A226)</f>
        <v>7</v>
      </c>
      <c r="AM226" s="4" cm="1">
        <f t="array" ref="AM226">INDEX(Data!AI$2:AI$368,$A226)</f>
        <v>46</v>
      </c>
      <c r="AN226" s="4" cm="1">
        <f t="array" ref="AN226">INDEX(Data!AJ$2:AJ$368,$A226)</f>
        <v>46</v>
      </c>
      <c r="AO226" s="4" cm="1">
        <f t="array" ref="AO226">INDEX(Data!AK$2:AK$368,$A226)</f>
        <v>23</v>
      </c>
      <c r="AP226" s="4" cm="1">
        <f t="array" ref="AP226">INDEX(Data!AL$2:AL$368,$A226)</f>
        <v>15</v>
      </c>
      <c r="AQ226" s="4" cm="1">
        <f t="array" ref="AQ226">INDEX(Data!AM$2:AM$368,$A226)</f>
        <v>0</v>
      </c>
      <c r="AR226" s="4" cm="1">
        <f t="array" ref="AR226">INDEX(Data!AN$2:AN$368,$A226)</f>
        <v>0</v>
      </c>
      <c r="AS226" s="4" cm="1">
        <f t="array" ref="AS226">INDEX(Data!AO$2:AO$368,$A226)</f>
        <v>15</v>
      </c>
      <c r="AT226" s="4" cm="1">
        <f t="array" ref="AT226">INDEX(Data!AP$2:AP$368,$A226)</f>
        <v>70</v>
      </c>
      <c r="AU226" s="4" cm="1">
        <f t="array" ref="AU226">INDEX(Data!AQ$2:AQ$368,$A226)</f>
        <v>15</v>
      </c>
      <c r="AV226" s="4" cm="1">
        <f t="array" ref="AV226">INDEX(Data!AR$2:AR$368,$A226)</f>
        <v>39</v>
      </c>
      <c r="AW226" s="4" cm="1">
        <f t="array" ref="AW226">INDEX(Data!AS$2:AS$368,$A226)</f>
        <v>39</v>
      </c>
      <c r="AX226" s="4" cm="1">
        <f t="array" ref="AX226">INDEX(Data!AT$2:AT$368,$A226)</f>
        <v>0</v>
      </c>
      <c r="AY226" s="4" cm="1">
        <f t="array" ref="AY226">INDEX(Data!AU$2:AU$368,$A226)</f>
        <v>39</v>
      </c>
      <c r="AZ226" s="4" cm="1">
        <f t="array" ref="AZ226">INDEX(Data!AV$2:AV$368,$A226)</f>
        <v>23</v>
      </c>
      <c r="BA226" s="4" cm="1">
        <f t="array" ref="BA226">INDEX(Data!AW$2:AW$368,$A226)</f>
        <v>23</v>
      </c>
      <c r="BB226" s="4" cm="1">
        <f t="array" ref="BB226">INDEX(Data!AX$2:AX$368,$A226)</f>
        <v>37</v>
      </c>
    </row>
    <row r="227" spans="1:54" x14ac:dyDescent="0.25">
      <c r="A227">
        <v>205</v>
      </c>
      <c r="B227" s="3">
        <v>45496</v>
      </c>
      <c r="C227" s="4">
        <v>2024</v>
      </c>
      <c r="D227" s="4" t="s">
        <v>10</v>
      </c>
      <c r="E227" s="4">
        <v>23</v>
      </c>
      <c r="F227" s="4" cm="1">
        <f t="array" ref="F227">INDEX(Data!B$2:B$368,$A227)</f>
        <v>1058</v>
      </c>
      <c r="G227" s="4" cm="1">
        <f t="array" ref="G227">INDEX(Data!C$2:C$368,$A227)</f>
        <v>803</v>
      </c>
      <c r="H227" s="4" cm="1">
        <f t="array" ref="H227">INDEX(Data!D$2:D$368,$A227)</f>
        <v>243</v>
      </c>
      <c r="I227" s="4" cm="1">
        <f t="array" ref="I227">INDEX(Data!E$2:E$368,$A227)</f>
        <v>657</v>
      </c>
      <c r="J227" s="4" cm="1">
        <f t="array" ref="J227">INDEX(Data!F$2:F$368,$A227)</f>
        <v>158</v>
      </c>
      <c r="K227" s="4" cm="1">
        <f t="array" ref="K227">INDEX(Data!G$2:G$368,$A227)</f>
        <v>216</v>
      </c>
      <c r="L227" s="4" cm="1">
        <f t="array" ref="L227">INDEX(Data!H$2:H$368,$A227)</f>
        <v>395</v>
      </c>
      <c r="M227" s="4" cm="1">
        <f t="array" ref="M227">INDEX(Data!I$2:I$368,$A227)</f>
        <v>192</v>
      </c>
      <c r="N227" s="4" cm="1">
        <f t="array" ref="N227">INDEX(Data!J$2:J$368,$A227)</f>
        <v>282</v>
      </c>
      <c r="O227" s="4" cm="1">
        <f t="array" ref="O227">INDEX(Data!K$2:K$368,$A227)</f>
        <v>229</v>
      </c>
      <c r="P227" s="4" cm="1">
        <f t="array" ref="P227">INDEX(Data!L$2:L$368,$A227)</f>
        <v>59</v>
      </c>
      <c r="Q227" s="4" cm="1">
        <f t="array" ref="Q227">INDEX(Data!M$2:M$368,$A227)</f>
        <v>45</v>
      </c>
      <c r="R227" s="4" cm="1">
        <f t="array" ref="R227">INDEX(Data!N$2:N$368,$A227)</f>
        <v>59</v>
      </c>
      <c r="S227" s="4" cm="1">
        <f t="array" ref="S227">INDEX(Data!O$2:O$368,$A227)</f>
        <v>140</v>
      </c>
      <c r="T227" s="4" cm="1">
        <f t="array" ref="T227">INDEX(Data!P$2:P$368,$A227)</f>
        <v>56</v>
      </c>
      <c r="U227" s="4" cm="1">
        <f t="array" ref="U227">INDEX(Data!Q$2:Q$368,$A227)</f>
        <v>40</v>
      </c>
      <c r="V227" s="4" cm="1">
        <f t="array" ref="V227">INDEX(Data!R$2:R$368,$A227)</f>
        <v>20</v>
      </c>
      <c r="W227" s="4" cm="1">
        <f t="array" ref="W227">INDEX(Data!S$2:S$368,$A227)</f>
        <v>128</v>
      </c>
      <c r="X227" s="4" cm="1">
        <f t="array" ref="X227">INDEX(Data!T$2:T$368,$A227)</f>
        <v>104</v>
      </c>
      <c r="Y227" s="4" cm="1">
        <f t="array" ref="Y227">INDEX(Data!U$2:U$368,$A227)</f>
        <v>24</v>
      </c>
      <c r="Z227" s="4" cm="1">
        <f t="array" ref="Z227">INDEX(Data!V$2:V$368,$A227)</f>
        <v>32</v>
      </c>
      <c r="AA227" s="4" cm="1">
        <f t="array" ref="AA227">INDEX(Data!W$2:W$368,$A227)</f>
        <v>0</v>
      </c>
      <c r="AB227" s="4" cm="1">
        <f t="array" ref="AB227">INDEX(Data!X$2:X$368,$A227)</f>
        <v>75</v>
      </c>
      <c r="AC227" s="4" cm="1">
        <f t="array" ref="AC227">INDEX(Data!Y$2:Y$368,$A227)</f>
        <v>40</v>
      </c>
      <c r="AD227" s="4" cm="1">
        <f t="array" ref="AD227">INDEX(Data!Z$2:Z$368,$A227)</f>
        <v>8</v>
      </c>
      <c r="AE227" s="4" cm="1">
        <f t="array" ref="AE227">INDEX(Data!AA$2:AA$368,$A227)</f>
        <v>24</v>
      </c>
      <c r="AF227" s="4" cm="1">
        <f t="array" ref="AF227">INDEX(Data!AB$2:AB$368,$A227)</f>
        <v>24</v>
      </c>
      <c r="AG227" s="4" cm="1">
        <f t="array" ref="AG227">INDEX(Data!AC$2:AC$368,$A227)</f>
        <v>24</v>
      </c>
      <c r="AH227" s="4" cm="1">
        <f t="array" ref="AH227">INDEX(Data!AD$2:AD$368,$A227)</f>
        <v>0</v>
      </c>
      <c r="AI227" s="4" cm="1">
        <f t="array" ref="AI227">INDEX(Data!AE$2:AE$368,$A227)</f>
        <v>40</v>
      </c>
      <c r="AJ227" s="4" cm="1">
        <f t="array" ref="AJ227">INDEX(Data!AF$2:AF$368,$A227)</f>
        <v>24</v>
      </c>
      <c r="AK227" s="4" cm="1">
        <f t="array" ref="AK227">INDEX(Data!AG$2:AG$368,$A227)</f>
        <v>0</v>
      </c>
      <c r="AL227" s="4" cm="1">
        <f t="array" ref="AL227">INDEX(Data!AH$2:AH$368,$A227)</f>
        <v>16</v>
      </c>
      <c r="AM227" s="4" cm="1">
        <f t="array" ref="AM227">INDEX(Data!AI$2:AI$368,$A227)</f>
        <v>64</v>
      </c>
      <c r="AN227" s="4" cm="1">
        <f t="array" ref="AN227">INDEX(Data!AJ$2:AJ$368,$A227)</f>
        <v>8</v>
      </c>
      <c r="AO227" s="4" cm="1">
        <f t="array" ref="AO227">INDEX(Data!AK$2:AK$368,$A227)</f>
        <v>24</v>
      </c>
      <c r="AP227" s="4" cm="1">
        <f t="array" ref="AP227">INDEX(Data!AL$2:AL$368,$A227)</f>
        <v>8</v>
      </c>
      <c r="AQ227" s="4" cm="1">
        <f t="array" ref="AQ227">INDEX(Data!AM$2:AM$368,$A227)</f>
        <v>0</v>
      </c>
      <c r="AR227" s="4" cm="1">
        <f t="array" ref="AR227">INDEX(Data!AN$2:AN$368,$A227)</f>
        <v>0</v>
      </c>
      <c r="AS227" s="4" cm="1">
        <f t="array" ref="AS227">INDEX(Data!AO$2:AO$368,$A227)</f>
        <v>16</v>
      </c>
      <c r="AT227" s="4" cm="1">
        <f t="array" ref="AT227">INDEX(Data!AP$2:AP$368,$A227)</f>
        <v>88</v>
      </c>
      <c r="AU227" s="4" cm="1">
        <f t="array" ref="AU227">INDEX(Data!AQ$2:AQ$368,$A227)</f>
        <v>8</v>
      </c>
      <c r="AV227" s="4" cm="1">
        <f t="array" ref="AV227">INDEX(Data!AR$2:AR$368,$A227)</f>
        <v>56</v>
      </c>
      <c r="AW227" s="4" cm="1">
        <f t="array" ref="AW227">INDEX(Data!AS$2:AS$368,$A227)</f>
        <v>16</v>
      </c>
      <c r="AX227" s="4" cm="1">
        <f t="array" ref="AX227">INDEX(Data!AT$2:AT$368,$A227)</f>
        <v>0</v>
      </c>
      <c r="AY227" s="4" cm="1">
        <f t="array" ref="AY227">INDEX(Data!AU$2:AU$368,$A227)</f>
        <v>48</v>
      </c>
      <c r="AZ227" s="4" cm="1">
        <f t="array" ref="AZ227">INDEX(Data!AV$2:AV$368,$A227)</f>
        <v>0</v>
      </c>
      <c r="BA227" s="4" cm="1">
        <f t="array" ref="BA227">INDEX(Data!AW$2:AW$368,$A227)</f>
        <v>32</v>
      </c>
      <c r="BB227" s="4" cm="1">
        <f t="array" ref="BB227">INDEX(Data!AX$2:AX$368,$A227)</f>
        <v>0</v>
      </c>
    </row>
    <row r="228" spans="1:54" x14ac:dyDescent="0.25">
      <c r="A228">
        <v>206</v>
      </c>
      <c r="B228" s="3">
        <v>45497</v>
      </c>
      <c r="C228" s="4">
        <v>2024</v>
      </c>
      <c r="D228" s="4" t="s">
        <v>10</v>
      </c>
      <c r="E228" s="4">
        <v>24</v>
      </c>
      <c r="F228" s="4" cm="1">
        <f t="array" ref="F228">INDEX(Data!B$2:B$368,$A228)</f>
        <v>1064</v>
      </c>
      <c r="G228" s="4" cm="1">
        <f t="array" ref="G228">INDEX(Data!C$2:C$368,$A228)</f>
        <v>814</v>
      </c>
      <c r="H228" s="4" cm="1">
        <f t="array" ref="H228">INDEX(Data!D$2:D$368,$A228)</f>
        <v>329</v>
      </c>
      <c r="I228" s="4" cm="1">
        <f t="array" ref="I228">INDEX(Data!E$2:E$368,$A228)</f>
        <v>523</v>
      </c>
      <c r="J228" s="4" cm="1">
        <f t="array" ref="J228">INDEX(Data!F$2:F$368,$A228)</f>
        <v>212</v>
      </c>
      <c r="K228" s="4" cm="1">
        <f t="array" ref="K228">INDEX(Data!G$2:G$368,$A228)</f>
        <v>211</v>
      </c>
      <c r="L228" s="4" cm="1">
        <f t="array" ref="L228">INDEX(Data!H$2:H$368,$A228)</f>
        <v>522</v>
      </c>
      <c r="M228" s="4" cm="1">
        <f t="array" ref="M228">INDEX(Data!I$2:I$368,$A228)</f>
        <v>81</v>
      </c>
      <c r="N228" s="4" cm="1">
        <f t="array" ref="N228">INDEX(Data!J$2:J$368,$A228)</f>
        <v>336</v>
      </c>
      <c r="O228" s="4" cm="1">
        <f t="array" ref="O228">INDEX(Data!K$2:K$368,$A228)</f>
        <v>65</v>
      </c>
      <c r="P228" s="4" cm="1">
        <f t="array" ref="P228">INDEX(Data!L$2:L$368,$A228)</f>
        <v>98</v>
      </c>
      <c r="Q228" s="4" cm="1">
        <f t="array" ref="Q228">INDEX(Data!M$2:M$368,$A228)</f>
        <v>72</v>
      </c>
      <c r="R228" s="4" cm="1">
        <f t="array" ref="R228">INDEX(Data!N$2:N$368,$A228)</f>
        <v>13</v>
      </c>
      <c r="S228" s="4" cm="1">
        <f t="array" ref="S228">INDEX(Data!O$2:O$368,$A228)</f>
        <v>181</v>
      </c>
      <c r="T228" s="4" cm="1">
        <f t="array" ref="T228">INDEX(Data!P$2:P$368,$A228)</f>
        <v>36</v>
      </c>
      <c r="U228" s="4" cm="1">
        <f t="array" ref="U228">INDEX(Data!Q$2:Q$368,$A228)</f>
        <v>56</v>
      </c>
      <c r="V228" s="4" cm="1">
        <f t="array" ref="V228">INDEX(Data!R$2:R$368,$A228)</f>
        <v>28</v>
      </c>
      <c r="W228" s="4" cm="1">
        <f t="array" ref="W228">INDEX(Data!S$2:S$368,$A228)</f>
        <v>179</v>
      </c>
      <c r="X228" s="4" cm="1">
        <f t="array" ref="X228">INDEX(Data!T$2:T$368,$A228)</f>
        <v>56</v>
      </c>
      <c r="Y228" s="4" cm="1">
        <f t="array" ref="Y228">INDEX(Data!U$2:U$368,$A228)</f>
        <v>24</v>
      </c>
      <c r="Z228" s="4" cm="1">
        <f t="array" ref="Z228">INDEX(Data!V$2:V$368,$A228)</f>
        <v>48</v>
      </c>
      <c r="AA228" s="4" cm="1">
        <f t="array" ref="AA228">INDEX(Data!W$2:W$368,$A228)</f>
        <v>0</v>
      </c>
      <c r="AB228" s="4" cm="1">
        <f t="array" ref="AB228">INDEX(Data!X$2:X$368,$A228)</f>
        <v>56</v>
      </c>
      <c r="AC228" s="4" cm="1">
        <f t="array" ref="AC228">INDEX(Data!Y$2:Y$368,$A228)</f>
        <v>56</v>
      </c>
      <c r="AD228" s="4" cm="1">
        <f t="array" ref="AD228">INDEX(Data!Z$2:Z$368,$A228)</f>
        <v>0</v>
      </c>
      <c r="AE228" s="4" cm="1">
        <f t="array" ref="AE228">INDEX(Data!AA$2:AA$368,$A228)</f>
        <v>24</v>
      </c>
      <c r="AF228" s="4" cm="1">
        <f t="array" ref="AF228">INDEX(Data!AB$2:AB$368,$A228)</f>
        <v>24</v>
      </c>
      <c r="AG228" s="4" cm="1">
        <f t="array" ref="AG228">INDEX(Data!AC$2:AC$368,$A228)</f>
        <v>24</v>
      </c>
      <c r="AH228" s="4" cm="1">
        <f t="array" ref="AH228">INDEX(Data!AD$2:AD$368,$A228)</f>
        <v>0</v>
      </c>
      <c r="AI228" s="4" cm="1">
        <f t="array" ref="AI228">INDEX(Data!AE$2:AE$368,$A228)</f>
        <v>32</v>
      </c>
      <c r="AJ228" s="4" cm="1">
        <f t="array" ref="AJ228">INDEX(Data!AF$2:AF$368,$A228)</f>
        <v>0</v>
      </c>
      <c r="AK228" s="4" cm="1">
        <f t="array" ref="AK228">INDEX(Data!AG$2:AG$368,$A228)</f>
        <v>24</v>
      </c>
      <c r="AL228" s="4" cm="1">
        <f t="array" ref="AL228">INDEX(Data!AH$2:AH$368,$A228)</f>
        <v>0</v>
      </c>
      <c r="AM228" s="4" cm="1">
        <f t="array" ref="AM228">INDEX(Data!AI$2:AI$368,$A228)</f>
        <v>32</v>
      </c>
      <c r="AN228" s="4" cm="1">
        <f t="array" ref="AN228">INDEX(Data!AJ$2:AJ$368,$A228)</f>
        <v>24</v>
      </c>
      <c r="AO228" s="4" cm="1">
        <f t="array" ref="AO228">INDEX(Data!AK$2:AK$368,$A228)</f>
        <v>32</v>
      </c>
      <c r="AP228" s="4" cm="1">
        <f t="array" ref="AP228">INDEX(Data!AL$2:AL$368,$A228)</f>
        <v>16</v>
      </c>
      <c r="AQ228" s="4" cm="1">
        <f t="array" ref="AQ228">INDEX(Data!AM$2:AM$368,$A228)</f>
        <v>8</v>
      </c>
      <c r="AR228" s="4" cm="1">
        <f t="array" ref="AR228">INDEX(Data!AN$2:AN$368,$A228)</f>
        <v>16</v>
      </c>
      <c r="AS228" s="4" cm="1">
        <f t="array" ref="AS228">INDEX(Data!AO$2:AO$368,$A228)</f>
        <v>24</v>
      </c>
      <c r="AT228" s="4" cm="1">
        <f t="array" ref="AT228">INDEX(Data!AP$2:AP$368,$A228)</f>
        <v>73</v>
      </c>
      <c r="AU228" s="4" cm="1">
        <f t="array" ref="AU228">INDEX(Data!AQ$2:AQ$368,$A228)</f>
        <v>16</v>
      </c>
      <c r="AV228" s="4" cm="1">
        <f t="array" ref="AV228">INDEX(Data!AR$2:AR$368,$A228)</f>
        <v>65</v>
      </c>
      <c r="AW228" s="4" cm="1">
        <f t="array" ref="AW228">INDEX(Data!AS$2:AS$368,$A228)</f>
        <v>24</v>
      </c>
      <c r="AX228" s="4" cm="1">
        <f t="array" ref="AX228">INDEX(Data!AT$2:AT$368,$A228)</f>
        <v>8</v>
      </c>
      <c r="AY228" s="4" cm="1">
        <f t="array" ref="AY228">INDEX(Data!AU$2:AU$368,$A228)</f>
        <v>56</v>
      </c>
      <c r="AZ228" s="4" cm="1">
        <f t="array" ref="AZ228">INDEX(Data!AV$2:AV$368,$A228)</f>
        <v>0</v>
      </c>
      <c r="BA228" s="4" cm="1">
        <f t="array" ref="BA228">INDEX(Data!AW$2:AW$368,$A228)</f>
        <v>0</v>
      </c>
      <c r="BB228" s="4" cm="1">
        <f t="array" ref="BB228">INDEX(Data!AX$2:AX$368,$A228)</f>
        <v>52</v>
      </c>
    </row>
    <row r="229" spans="1:54" x14ac:dyDescent="0.25">
      <c r="A229">
        <v>207</v>
      </c>
      <c r="B229" s="3">
        <v>45498</v>
      </c>
      <c r="C229" s="4">
        <v>2024</v>
      </c>
      <c r="D229" s="4" t="s">
        <v>10</v>
      </c>
      <c r="E229" s="4">
        <v>25</v>
      </c>
      <c r="F229" s="4" cm="1">
        <f t="array" ref="F229">INDEX(Data!B$2:B$368,$A229)</f>
        <v>1063</v>
      </c>
      <c r="G229" s="4" cm="1">
        <f t="array" ref="G229">INDEX(Data!C$2:C$368,$A229)</f>
        <v>822</v>
      </c>
      <c r="H229" s="4" cm="1">
        <f t="array" ref="H229">INDEX(Data!D$2:D$368,$A229)</f>
        <v>233</v>
      </c>
      <c r="I229" s="4" cm="1">
        <f t="array" ref="I229">INDEX(Data!E$2:E$368,$A229)</f>
        <v>724</v>
      </c>
      <c r="J229" s="4" cm="1">
        <f t="array" ref="J229">INDEX(Data!F$2:F$368,$A229)</f>
        <v>106</v>
      </c>
      <c r="K229" s="4" cm="1">
        <f t="array" ref="K229">INDEX(Data!G$2:G$368,$A229)</f>
        <v>221</v>
      </c>
      <c r="L229" s="4" cm="1">
        <f t="array" ref="L229">INDEX(Data!H$2:H$368,$A229)</f>
        <v>478</v>
      </c>
      <c r="M229" s="4" cm="1">
        <f t="array" ref="M229">INDEX(Data!I$2:I$368,$A229)</f>
        <v>123</v>
      </c>
      <c r="N229" s="4" cm="1">
        <f t="array" ref="N229">INDEX(Data!J$2:J$368,$A229)</f>
        <v>336</v>
      </c>
      <c r="O229" s="4" cm="1">
        <f t="array" ref="O229">INDEX(Data!K$2:K$368,$A229)</f>
        <v>204</v>
      </c>
      <c r="P229" s="4" cm="1">
        <f t="array" ref="P229">INDEX(Data!L$2:L$368,$A229)</f>
        <v>72</v>
      </c>
      <c r="Q229" s="4" cm="1">
        <f t="array" ref="Q229">INDEX(Data!M$2:M$368,$A229)</f>
        <v>46</v>
      </c>
      <c r="R229" s="4" cm="1">
        <f t="array" ref="R229">INDEX(Data!N$2:N$368,$A229)</f>
        <v>32</v>
      </c>
      <c r="S229" s="4" cm="1">
        <f t="array" ref="S229">INDEX(Data!O$2:O$368,$A229)</f>
        <v>145</v>
      </c>
      <c r="T229" s="4" cm="1">
        <f t="array" ref="T229">INDEX(Data!P$2:P$368,$A229)</f>
        <v>44</v>
      </c>
      <c r="U229" s="4" cm="1">
        <f t="array" ref="U229">INDEX(Data!Q$2:Q$368,$A229)</f>
        <v>60</v>
      </c>
      <c r="V229" s="4" cm="1">
        <f t="array" ref="V229">INDEX(Data!R$2:R$368,$A229)</f>
        <v>60</v>
      </c>
      <c r="W229" s="4" cm="1">
        <f t="array" ref="W229">INDEX(Data!S$2:S$368,$A229)</f>
        <v>64</v>
      </c>
      <c r="X229" s="4" cm="1">
        <f t="array" ref="X229">INDEX(Data!T$2:T$368,$A229)</f>
        <v>106</v>
      </c>
      <c r="Y229" s="4" cm="1">
        <f t="array" ref="Y229">INDEX(Data!U$2:U$368,$A229)</f>
        <v>16</v>
      </c>
      <c r="Z229" s="4" cm="1">
        <f t="array" ref="Z229">INDEX(Data!V$2:V$368,$A229)</f>
        <v>49</v>
      </c>
      <c r="AA229" s="4" cm="1">
        <f t="array" ref="AA229">INDEX(Data!W$2:W$368,$A229)</f>
        <v>16</v>
      </c>
      <c r="AB229" s="4" cm="1">
        <f t="array" ref="AB229">INDEX(Data!X$2:X$368,$A229)</f>
        <v>37</v>
      </c>
      <c r="AC229" s="4" cm="1">
        <f t="array" ref="AC229">INDEX(Data!Y$2:Y$368,$A229)</f>
        <v>57</v>
      </c>
      <c r="AD229" s="4" cm="1">
        <f t="array" ref="AD229">INDEX(Data!Z$2:Z$368,$A229)</f>
        <v>0</v>
      </c>
      <c r="AE229" s="4" cm="1">
        <f t="array" ref="AE229">INDEX(Data!AA$2:AA$368,$A229)</f>
        <v>8</v>
      </c>
      <c r="AF229" s="4" cm="1">
        <f t="array" ref="AF229">INDEX(Data!AB$2:AB$368,$A229)</f>
        <v>49</v>
      </c>
      <c r="AG229" s="4" cm="1">
        <f t="array" ref="AG229">INDEX(Data!AC$2:AC$368,$A229)</f>
        <v>8</v>
      </c>
      <c r="AH229" s="4" cm="1">
        <f t="array" ref="AH229">INDEX(Data!AD$2:AD$368,$A229)</f>
        <v>0</v>
      </c>
      <c r="AI229" s="4" cm="1">
        <f t="array" ref="AI229">INDEX(Data!AE$2:AE$368,$A229)</f>
        <v>16</v>
      </c>
      <c r="AJ229" s="4" cm="1">
        <f t="array" ref="AJ229">INDEX(Data!AF$2:AF$368,$A229)</f>
        <v>24</v>
      </c>
      <c r="AK229" s="4" cm="1">
        <f t="array" ref="AK229">INDEX(Data!AG$2:AG$368,$A229)</f>
        <v>16</v>
      </c>
      <c r="AL229" s="4" cm="1">
        <f t="array" ref="AL229">INDEX(Data!AH$2:AH$368,$A229)</f>
        <v>16</v>
      </c>
      <c r="AM229" s="4" cm="1">
        <f t="array" ref="AM229">INDEX(Data!AI$2:AI$368,$A229)</f>
        <v>32</v>
      </c>
      <c r="AN229" s="4" cm="1">
        <f t="array" ref="AN229">INDEX(Data!AJ$2:AJ$368,$A229)</f>
        <v>49</v>
      </c>
      <c r="AO229" s="4" cm="1">
        <f t="array" ref="AO229">INDEX(Data!AK$2:AK$368,$A229)</f>
        <v>8</v>
      </c>
      <c r="AP229" s="4" cm="1">
        <f t="array" ref="AP229">INDEX(Data!AL$2:AL$368,$A229)</f>
        <v>8</v>
      </c>
      <c r="AQ229" s="4" cm="1">
        <f t="array" ref="AQ229">INDEX(Data!AM$2:AM$368,$A229)</f>
        <v>8</v>
      </c>
      <c r="AR229" s="4" cm="1">
        <f t="array" ref="AR229">INDEX(Data!AN$2:AN$368,$A229)</f>
        <v>32</v>
      </c>
      <c r="AS229" s="4" cm="1">
        <f t="array" ref="AS229">INDEX(Data!AO$2:AO$368,$A229)</f>
        <v>32</v>
      </c>
      <c r="AT229" s="4" cm="1">
        <f t="array" ref="AT229">INDEX(Data!AP$2:AP$368,$A229)</f>
        <v>82</v>
      </c>
      <c r="AU229" s="4" cm="1">
        <f t="array" ref="AU229">INDEX(Data!AQ$2:AQ$368,$A229)</f>
        <v>16</v>
      </c>
      <c r="AV229" s="4" cm="1">
        <f t="array" ref="AV229">INDEX(Data!AR$2:AR$368,$A229)</f>
        <v>41</v>
      </c>
      <c r="AW229" s="4" cm="1">
        <f t="array" ref="AW229">INDEX(Data!AS$2:AS$368,$A229)</f>
        <v>32</v>
      </c>
      <c r="AX229" s="4" cm="1">
        <f t="array" ref="AX229">INDEX(Data!AT$2:AT$368,$A229)</f>
        <v>8</v>
      </c>
      <c r="AY229" s="4" cm="1">
        <f t="array" ref="AY229">INDEX(Data!AU$2:AU$368,$A229)</f>
        <v>24</v>
      </c>
      <c r="AZ229" s="4" cm="1">
        <f t="array" ref="AZ229">INDEX(Data!AV$2:AV$368,$A229)</f>
        <v>0</v>
      </c>
      <c r="BA229" s="4" cm="1">
        <f t="array" ref="BA229">INDEX(Data!AW$2:AW$368,$A229)</f>
        <v>32</v>
      </c>
      <c r="BB229" s="4" cm="1">
        <f t="array" ref="BB229">INDEX(Data!AX$2:AX$368,$A229)</f>
        <v>0</v>
      </c>
    </row>
    <row r="230" spans="1:54" x14ac:dyDescent="0.25">
      <c r="A230">
        <v>208</v>
      </c>
      <c r="B230" s="3">
        <v>45499</v>
      </c>
      <c r="C230" s="4">
        <v>2024</v>
      </c>
      <c r="D230" s="4" t="s">
        <v>10</v>
      </c>
      <c r="E230" s="4">
        <v>26</v>
      </c>
      <c r="F230" s="4" cm="1">
        <f t="array" ref="F230">INDEX(Data!B$2:B$368,$A230)</f>
        <v>1055</v>
      </c>
      <c r="G230" s="4" cm="1">
        <f t="array" ref="G230">INDEX(Data!C$2:C$368,$A230)</f>
        <v>827</v>
      </c>
      <c r="H230" s="4" cm="1">
        <f t="array" ref="H230">INDEX(Data!D$2:D$368,$A230)</f>
        <v>495</v>
      </c>
      <c r="I230" s="4" cm="1">
        <f t="array" ref="I230">INDEX(Data!E$2:E$368,$A230)</f>
        <v>392</v>
      </c>
      <c r="J230" s="4" cm="1">
        <f t="array" ref="J230">INDEX(Data!F$2:F$368,$A230)</f>
        <v>168</v>
      </c>
      <c r="K230" s="4" cm="1">
        <f t="array" ref="K230">INDEX(Data!G$2:G$368,$A230)</f>
        <v>339</v>
      </c>
      <c r="L230" s="4" cm="1">
        <f t="array" ref="L230">INDEX(Data!H$2:H$368,$A230)</f>
        <v>298</v>
      </c>
      <c r="M230" s="4" cm="1">
        <f t="array" ref="M230">INDEX(Data!I$2:I$368,$A230)</f>
        <v>190</v>
      </c>
      <c r="N230" s="4" cm="1">
        <f t="array" ref="N230">INDEX(Data!J$2:J$368,$A230)</f>
        <v>346</v>
      </c>
      <c r="O230" s="4" cm="1">
        <f t="array" ref="O230">INDEX(Data!K$2:K$368,$A230)</f>
        <v>39</v>
      </c>
      <c r="P230" s="4" cm="1">
        <f t="array" ref="P230">INDEX(Data!L$2:L$368,$A230)</f>
        <v>71</v>
      </c>
      <c r="Q230" s="4" cm="1">
        <f t="array" ref="Q230">INDEX(Data!M$2:M$368,$A230)</f>
        <v>58</v>
      </c>
      <c r="R230" s="4" cm="1">
        <f t="array" ref="R230">INDEX(Data!N$2:N$368,$A230)</f>
        <v>19</v>
      </c>
      <c r="S230" s="4" cm="1">
        <f t="array" ref="S230">INDEX(Data!O$2:O$368,$A230)</f>
        <v>152</v>
      </c>
      <c r="T230" s="4" cm="1">
        <f t="array" ref="T230">INDEX(Data!P$2:P$368,$A230)</f>
        <v>112</v>
      </c>
      <c r="U230" s="4" cm="1">
        <f t="array" ref="U230">INDEX(Data!Q$2:Q$368,$A230)</f>
        <v>36</v>
      </c>
      <c r="V230" s="4" cm="1">
        <f t="array" ref="V230">INDEX(Data!R$2:R$368,$A230)</f>
        <v>56</v>
      </c>
      <c r="W230" s="4" cm="1">
        <f t="array" ref="W230">INDEX(Data!S$2:S$368,$A230)</f>
        <v>166</v>
      </c>
      <c r="X230" s="4" cm="1">
        <f t="array" ref="X230">INDEX(Data!T$2:T$368,$A230)</f>
        <v>66</v>
      </c>
      <c r="Y230" s="4" cm="1">
        <f t="array" ref="Y230">INDEX(Data!U$2:U$368,$A230)</f>
        <v>8</v>
      </c>
      <c r="Z230" s="4" cm="1">
        <f t="array" ref="Z230">INDEX(Data!V$2:V$368,$A230)</f>
        <v>24</v>
      </c>
      <c r="AA230" s="4" cm="1">
        <f t="array" ref="AA230">INDEX(Data!W$2:W$368,$A230)</f>
        <v>0</v>
      </c>
      <c r="AB230" s="4" cm="1">
        <f t="array" ref="AB230">INDEX(Data!X$2:X$368,$A230)</f>
        <v>57</v>
      </c>
      <c r="AC230" s="4" cm="1">
        <f t="array" ref="AC230">INDEX(Data!Y$2:Y$368,$A230)</f>
        <v>41</v>
      </c>
      <c r="AD230" s="4" cm="1">
        <f t="array" ref="AD230">INDEX(Data!Z$2:Z$368,$A230)</f>
        <v>8</v>
      </c>
      <c r="AE230" s="4" cm="1">
        <f t="array" ref="AE230">INDEX(Data!AA$2:AA$368,$A230)</f>
        <v>24</v>
      </c>
      <c r="AF230" s="4" cm="1">
        <f t="array" ref="AF230">INDEX(Data!AB$2:AB$368,$A230)</f>
        <v>33</v>
      </c>
      <c r="AG230" s="4" cm="1">
        <f t="array" ref="AG230">INDEX(Data!AC$2:AC$368,$A230)</f>
        <v>24</v>
      </c>
      <c r="AH230" s="4" cm="1">
        <f t="array" ref="AH230">INDEX(Data!AD$2:AD$368,$A230)</f>
        <v>0</v>
      </c>
      <c r="AI230" s="4" cm="1">
        <f t="array" ref="AI230">INDEX(Data!AE$2:AE$368,$A230)</f>
        <v>41</v>
      </c>
      <c r="AJ230" s="4" cm="1">
        <f t="array" ref="AJ230">INDEX(Data!AF$2:AF$368,$A230)</f>
        <v>0</v>
      </c>
      <c r="AK230" s="4" cm="1">
        <f t="array" ref="AK230">INDEX(Data!AG$2:AG$368,$A230)</f>
        <v>16</v>
      </c>
      <c r="AL230" s="4" cm="1">
        <f t="array" ref="AL230">INDEX(Data!AH$2:AH$368,$A230)</f>
        <v>0</v>
      </c>
      <c r="AM230" s="4" cm="1">
        <f t="array" ref="AM230">INDEX(Data!AI$2:AI$368,$A230)</f>
        <v>82</v>
      </c>
      <c r="AN230" s="4" cm="1">
        <f t="array" ref="AN230">INDEX(Data!AJ$2:AJ$368,$A230)</f>
        <v>16</v>
      </c>
      <c r="AO230" s="4" cm="1">
        <f t="array" ref="AO230">INDEX(Data!AK$2:AK$368,$A230)</f>
        <v>33</v>
      </c>
      <c r="AP230" s="4" cm="1">
        <f t="array" ref="AP230">INDEX(Data!AL$2:AL$368,$A230)</f>
        <v>16</v>
      </c>
      <c r="AQ230" s="4" cm="1">
        <f t="array" ref="AQ230">INDEX(Data!AM$2:AM$368,$A230)</f>
        <v>0</v>
      </c>
      <c r="AR230" s="4" cm="1">
        <f t="array" ref="AR230">INDEX(Data!AN$2:AN$368,$A230)</f>
        <v>33</v>
      </c>
      <c r="AS230" s="4" cm="1">
        <f t="array" ref="AS230">INDEX(Data!AO$2:AO$368,$A230)</f>
        <v>16</v>
      </c>
      <c r="AT230" s="4" cm="1">
        <f t="array" ref="AT230">INDEX(Data!AP$2:AP$368,$A230)</f>
        <v>74</v>
      </c>
      <c r="AU230" s="4" cm="1">
        <f t="array" ref="AU230">INDEX(Data!AQ$2:AQ$368,$A230)</f>
        <v>24</v>
      </c>
      <c r="AV230" s="4" cm="1">
        <f t="array" ref="AV230">INDEX(Data!AR$2:AR$368,$A230)</f>
        <v>24</v>
      </c>
      <c r="AW230" s="4" cm="1">
        <f t="array" ref="AW230">INDEX(Data!AS$2:AS$368,$A230)</f>
        <v>24</v>
      </c>
      <c r="AX230" s="4" cm="1">
        <f t="array" ref="AX230">INDEX(Data!AT$2:AT$368,$A230)</f>
        <v>8</v>
      </c>
      <c r="AY230" s="4" cm="1">
        <f t="array" ref="AY230">INDEX(Data!AU$2:AU$368,$A230)</f>
        <v>8</v>
      </c>
      <c r="AZ230" s="4" cm="1">
        <f t="array" ref="AZ230">INDEX(Data!AV$2:AV$368,$A230)</f>
        <v>8</v>
      </c>
      <c r="BA230" s="4" cm="1">
        <f t="array" ref="BA230">INDEX(Data!AW$2:AW$368,$A230)</f>
        <v>16</v>
      </c>
      <c r="BB230" s="4" cm="1">
        <f t="array" ref="BB230">INDEX(Data!AX$2:AX$368,$A230)</f>
        <v>103</v>
      </c>
    </row>
    <row r="231" spans="1:54" x14ac:dyDescent="0.25">
      <c r="A231">
        <v>209</v>
      </c>
      <c r="B231" s="3">
        <v>45500</v>
      </c>
      <c r="C231" s="4">
        <v>2024</v>
      </c>
      <c r="D231" s="4" t="s">
        <v>10</v>
      </c>
      <c r="E231" s="4">
        <v>27</v>
      </c>
      <c r="F231" s="4" cm="1">
        <f t="array" ref="F231">INDEX(Data!B$2:B$368,$A231)</f>
        <v>1033</v>
      </c>
      <c r="G231" s="4" cm="1">
        <f t="array" ref="G231">INDEX(Data!C$2:C$368,$A231)</f>
        <v>825</v>
      </c>
      <c r="H231" s="4" cm="1">
        <f t="array" ref="H231">INDEX(Data!D$2:D$368,$A231)</f>
        <v>247</v>
      </c>
      <c r="I231" s="4" cm="1">
        <f t="array" ref="I231">INDEX(Data!E$2:E$368,$A231)</f>
        <v>683</v>
      </c>
      <c r="J231" s="4" cm="1">
        <f t="array" ref="J231">INDEX(Data!F$2:F$368,$A231)</f>
        <v>103</v>
      </c>
      <c r="K231" s="4" cm="1">
        <f t="array" ref="K231">INDEX(Data!G$2:G$368,$A231)</f>
        <v>247</v>
      </c>
      <c r="L231" s="4" cm="1">
        <f t="array" ref="L231">INDEX(Data!H$2:H$368,$A231)</f>
        <v>422</v>
      </c>
      <c r="M231" s="4" cm="1">
        <f t="array" ref="M231">INDEX(Data!I$2:I$368,$A231)</f>
        <v>156</v>
      </c>
      <c r="N231" s="4" cm="1">
        <f t="array" ref="N231">INDEX(Data!J$2:J$368,$A231)</f>
        <v>230</v>
      </c>
      <c r="O231" s="4" cm="1">
        <f t="array" ref="O231">INDEX(Data!K$2:K$368,$A231)</f>
        <v>44</v>
      </c>
      <c r="P231" s="4" cm="1">
        <f t="array" ref="P231">INDEX(Data!L$2:L$368,$A231)</f>
        <v>76</v>
      </c>
      <c r="Q231" s="4" cm="1">
        <f t="array" ref="Q231">INDEX(Data!M$2:M$368,$A231)</f>
        <v>70</v>
      </c>
      <c r="R231" s="4" cm="1">
        <f t="array" ref="R231">INDEX(Data!N$2:N$368,$A231)</f>
        <v>38</v>
      </c>
      <c r="S231" s="4" cm="1">
        <f t="array" ref="S231">INDEX(Data!O$2:O$368,$A231)</f>
        <v>211</v>
      </c>
      <c r="T231" s="4" cm="1">
        <f t="array" ref="T231">INDEX(Data!P$2:P$368,$A231)</f>
        <v>125</v>
      </c>
      <c r="U231" s="4" cm="1">
        <f t="array" ref="U231">INDEX(Data!Q$2:Q$368,$A231)</f>
        <v>35</v>
      </c>
      <c r="V231" s="4" cm="1">
        <f t="array" ref="V231">INDEX(Data!R$2:R$368,$A231)</f>
        <v>39</v>
      </c>
      <c r="W231" s="4" cm="1">
        <f t="array" ref="W231">INDEX(Data!S$2:S$368,$A231)</f>
        <v>165</v>
      </c>
      <c r="X231" s="4" cm="1">
        <f t="array" ref="X231">INDEX(Data!T$2:T$368,$A231)</f>
        <v>107</v>
      </c>
      <c r="Y231" s="4" cm="1">
        <f t="array" ref="Y231">INDEX(Data!U$2:U$368,$A231)</f>
        <v>8</v>
      </c>
      <c r="Z231" s="4" cm="1">
        <f t="array" ref="Z231">INDEX(Data!V$2:V$368,$A231)</f>
        <v>24</v>
      </c>
      <c r="AA231" s="4" cm="1">
        <f t="array" ref="AA231">INDEX(Data!W$2:W$368,$A231)</f>
        <v>16</v>
      </c>
      <c r="AB231" s="4" cm="1">
        <f t="array" ref="AB231">INDEX(Data!X$2:X$368,$A231)</f>
        <v>26</v>
      </c>
      <c r="AC231" s="4" cm="1">
        <f t="array" ref="AC231">INDEX(Data!Y$2:Y$368,$A231)</f>
        <v>74</v>
      </c>
      <c r="AD231" s="4" cm="1">
        <f t="array" ref="AD231">INDEX(Data!Z$2:Z$368,$A231)</f>
        <v>24</v>
      </c>
      <c r="AE231" s="4" cm="1">
        <f t="array" ref="AE231">INDEX(Data!AA$2:AA$368,$A231)</f>
        <v>0</v>
      </c>
      <c r="AF231" s="4" cm="1">
        <f t="array" ref="AF231">INDEX(Data!AB$2:AB$368,$A231)</f>
        <v>41</v>
      </c>
      <c r="AG231" s="4" cm="1">
        <f t="array" ref="AG231">INDEX(Data!AC$2:AC$368,$A231)</f>
        <v>8</v>
      </c>
      <c r="AH231" s="4" cm="1">
        <f t="array" ref="AH231">INDEX(Data!AD$2:AD$368,$A231)</f>
        <v>0</v>
      </c>
      <c r="AI231" s="4" cm="1">
        <f t="array" ref="AI231">INDEX(Data!AE$2:AE$368,$A231)</f>
        <v>16</v>
      </c>
      <c r="AJ231" s="4" cm="1">
        <f t="array" ref="AJ231">INDEX(Data!AF$2:AF$368,$A231)</f>
        <v>8</v>
      </c>
      <c r="AK231" s="4" cm="1">
        <f t="array" ref="AK231">INDEX(Data!AG$2:AG$368,$A231)</f>
        <v>24</v>
      </c>
      <c r="AL231" s="4" cm="1">
        <f t="array" ref="AL231">INDEX(Data!AH$2:AH$368,$A231)</f>
        <v>8</v>
      </c>
      <c r="AM231" s="4" cm="1">
        <f t="array" ref="AM231">INDEX(Data!AI$2:AI$368,$A231)</f>
        <v>82</v>
      </c>
      <c r="AN231" s="4" cm="1">
        <f t="array" ref="AN231">INDEX(Data!AJ$2:AJ$368,$A231)</f>
        <v>33</v>
      </c>
      <c r="AO231" s="4" cm="1">
        <f t="array" ref="AO231">INDEX(Data!AK$2:AK$368,$A231)</f>
        <v>33</v>
      </c>
      <c r="AP231" s="4" cm="1">
        <f t="array" ref="AP231">INDEX(Data!AL$2:AL$368,$A231)</f>
        <v>0</v>
      </c>
      <c r="AQ231" s="4" cm="1">
        <f t="array" ref="AQ231">INDEX(Data!AM$2:AM$368,$A231)</f>
        <v>8</v>
      </c>
      <c r="AR231" s="4" cm="1">
        <f t="array" ref="AR231">INDEX(Data!AN$2:AN$368,$A231)</f>
        <v>16</v>
      </c>
      <c r="AS231" s="4" cm="1">
        <f t="array" ref="AS231">INDEX(Data!AO$2:AO$368,$A231)</f>
        <v>8</v>
      </c>
      <c r="AT231" s="4" cm="1">
        <f t="array" ref="AT231">INDEX(Data!AP$2:AP$368,$A231)</f>
        <v>74</v>
      </c>
      <c r="AU231" s="4" cm="1">
        <f t="array" ref="AU231">INDEX(Data!AQ$2:AQ$368,$A231)</f>
        <v>24</v>
      </c>
      <c r="AV231" s="4" cm="1">
        <f t="array" ref="AV231">INDEX(Data!AR$2:AR$368,$A231)</f>
        <v>74</v>
      </c>
      <c r="AW231" s="4" cm="1">
        <f t="array" ref="AW231">INDEX(Data!AS$2:AS$368,$A231)</f>
        <v>24</v>
      </c>
      <c r="AX231" s="4" cm="1">
        <f t="array" ref="AX231">INDEX(Data!AT$2:AT$368,$A231)</f>
        <v>0</v>
      </c>
      <c r="AY231" s="4" cm="1">
        <f t="array" ref="AY231">INDEX(Data!AU$2:AU$368,$A231)</f>
        <v>16</v>
      </c>
      <c r="AZ231" s="4" cm="1">
        <f t="array" ref="AZ231">INDEX(Data!AV$2:AV$368,$A231)</f>
        <v>33</v>
      </c>
      <c r="BA231" s="4" cm="1">
        <f t="array" ref="BA231">INDEX(Data!AW$2:AW$368,$A231)</f>
        <v>16</v>
      </c>
      <c r="BB231" s="4" cm="1">
        <f t="array" ref="BB231">INDEX(Data!AX$2:AX$368,$A231)</f>
        <v>0</v>
      </c>
    </row>
    <row r="232" spans="1:54" x14ac:dyDescent="0.25">
      <c r="A232">
        <v>210</v>
      </c>
      <c r="B232" s="3">
        <v>45501</v>
      </c>
      <c r="C232" s="4">
        <v>2024</v>
      </c>
      <c r="D232" s="4" t="s">
        <v>10</v>
      </c>
      <c r="E232" s="4">
        <v>28</v>
      </c>
      <c r="F232" s="4" cm="1">
        <f t="array" ref="F232">INDEX(Data!B$2:B$368,$A232)</f>
        <v>1007</v>
      </c>
      <c r="G232" s="4" cm="1">
        <f t="array" ref="G232">INDEX(Data!C$2:C$368,$A232)</f>
        <v>811</v>
      </c>
      <c r="H232" s="4" cm="1">
        <f t="array" ref="H232">INDEX(Data!D$2:D$368,$A232)</f>
        <v>211</v>
      </c>
      <c r="I232" s="4" cm="1">
        <f t="array" ref="I232">INDEX(Data!E$2:E$368,$A232)</f>
        <v>726</v>
      </c>
      <c r="J232" s="4" cm="1">
        <f t="array" ref="J232">INDEX(Data!F$2:F$368,$A232)</f>
        <v>70</v>
      </c>
      <c r="K232" s="4" cm="1">
        <f t="array" ref="K232">INDEX(Data!G$2:G$368,$A232)</f>
        <v>162</v>
      </c>
      <c r="L232" s="4" cm="1">
        <f t="array" ref="L232">INDEX(Data!H$2:H$368,$A232)</f>
        <v>495</v>
      </c>
      <c r="M232" s="4" cm="1">
        <f t="array" ref="M232">INDEX(Data!I$2:I$368,$A232)</f>
        <v>154</v>
      </c>
      <c r="N232" s="4" cm="1">
        <f t="array" ref="N232">INDEX(Data!J$2:J$368,$A232)</f>
        <v>280</v>
      </c>
      <c r="O232" s="4" cm="1">
        <f t="array" ref="O232">INDEX(Data!K$2:K$368,$A232)</f>
        <v>43</v>
      </c>
      <c r="P232" s="4" cm="1">
        <f t="array" ref="P232">INDEX(Data!L$2:L$368,$A232)</f>
        <v>74</v>
      </c>
      <c r="Q232" s="4" cm="1">
        <f t="array" ref="Q232">INDEX(Data!M$2:M$368,$A232)</f>
        <v>37</v>
      </c>
      <c r="R232" s="4" cm="1">
        <f t="array" ref="R232">INDEX(Data!N$2:N$368,$A232)</f>
        <v>43</v>
      </c>
      <c r="S232" s="4" cm="1">
        <f t="array" ref="S232">INDEX(Data!O$2:O$368,$A232)</f>
        <v>198</v>
      </c>
      <c r="T232" s="4" cm="1">
        <f t="array" ref="T232">INDEX(Data!P$2:P$368,$A232)</f>
        <v>99</v>
      </c>
      <c r="U232" s="4" cm="1">
        <f t="array" ref="U232">INDEX(Data!Q$2:Q$368,$A232)</f>
        <v>38</v>
      </c>
      <c r="V232" s="4" cm="1">
        <f t="array" ref="V232">INDEX(Data!R$2:R$368,$A232)</f>
        <v>38</v>
      </c>
      <c r="W232" s="4" cm="1">
        <f t="array" ref="W232">INDEX(Data!S$2:S$368,$A232)</f>
        <v>157</v>
      </c>
      <c r="X232" s="4" cm="1">
        <f t="array" ref="X232">INDEX(Data!T$2:T$368,$A232)</f>
        <v>81</v>
      </c>
      <c r="Y232" s="4" cm="1">
        <f t="array" ref="Y232">INDEX(Data!U$2:U$368,$A232)</f>
        <v>16</v>
      </c>
      <c r="Z232" s="4" cm="1">
        <f t="array" ref="Z232">INDEX(Data!V$2:V$368,$A232)</f>
        <v>40</v>
      </c>
      <c r="AA232" s="4" cm="1">
        <f t="array" ref="AA232">INDEX(Data!W$2:W$368,$A232)</f>
        <v>24</v>
      </c>
      <c r="AB232" s="4" cm="1">
        <f t="array" ref="AB232">INDEX(Data!X$2:X$368,$A232)</f>
        <v>81</v>
      </c>
      <c r="AC232" s="4" cm="1">
        <f t="array" ref="AC232">INDEX(Data!Y$2:Y$368,$A232)</f>
        <v>72</v>
      </c>
      <c r="AD232" s="4" cm="1">
        <f t="array" ref="AD232">INDEX(Data!Z$2:Z$368,$A232)</f>
        <v>8</v>
      </c>
      <c r="AE232" s="4" cm="1">
        <f t="array" ref="AE232">INDEX(Data!AA$2:AA$368,$A232)</f>
        <v>8</v>
      </c>
      <c r="AF232" s="4" cm="1">
        <f t="array" ref="AF232">INDEX(Data!AB$2:AB$368,$A232)</f>
        <v>48</v>
      </c>
      <c r="AG232" s="4" cm="1">
        <f t="array" ref="AG232">INDEX(Data!AC$2:AC$368,$A232)</f>
        <v>16</v>
      </c>
      <c r="AH232" s="4" cm="1">
        <f t="array" ref="AH232">INDEX(Data!AD$2:AD$368,$A232)</f>
        <v>0</v>
      </c>
      <c r="AI232" s="4" cm="1">
        <f t="array" ref="AI232">INDEX(Data!AE$2:AE$368,$A232)</f>
        <v>16</v>
      </c>
      <c r="AJ232" s="4" cm="1">
        <f t="array" ref="AJ232">INDEX(Data!AF$2:AF$368,$A232)</f>
        <v>0</v>
      </c>
      <c r="AK232" s="4" cm="1">
        <f t="array" ref="AK232">INDEX(Data!AG$2:AG$368,$A232)</f>
        <v>16</v>
      </c>
      <c r="AL232" s="4" cm="1">
        <f t="array" ref="AL232">INDEX(Data!AH$2:AH$368,$A232)</f>
        <v>8</v>
      </c>
      <c r="AM232" s="4" cm="1">
        <f t="array" ref="AM232">INDEX(Data!AI$2:AI$368,$A232)</f>
        <v>48</v>
      </c>
      <c r="AN232" s="4" cm="1">
        <f t="array" ref="AN232">INDEX(Data!AJ$2:AJ$368,$A232)</f>
        <v>56</v>
      </c>
      <c r="AO232" s="4" cm="1">
        <f t="array" ref="AO232">INDEX(Data!AK$2:AK$368,$A232)</f>
        <v>8</v>
      </c>
      <c r="AP232" s="4" cm="1">
        <f t="array" ref="AP232">INDEX(Data!AL$2:AL$368,$A232)</f>
        <v>16</v>
      </c>
      <c r="AQ232" s="4" cm="1">
        <f t="array" ref="AQ232">INDEX(Data!AM$2:AM$368,$A232)</f>
        <v>0</v>
      </c>
      <c r="AR232" s="4" cm="1">
        <f t="array" ref="AR232">INDEX(Data!AN$2:AN$368,$A232)</f>
        <v>16</v>
      </c>
      <c r="AS232" s="4" cm="1">
        <f t="array" ref="AS232">INDEX(Data!AO$2:AO$368,$A232)</f>
        <v>24</v>
      </c>
      <c r="AT232" s="4" cm="1">
        <f t="array" ref="AT232">INDEX(Data!AP$2:AP$368,$A232)</f>
        <v>0</v>
      </c>
      <c r="AU232" s="4" cm="1">
        <f t="array" ref="AU232">INDEX(Data!AQ$2:AQ$368,$A232)</f>
        <v>24</v>
      </c>
      <c r="AV232" s="4" cm="1">
        <f t="array" ref="AV232">INDEX(Data!AR$2:AR$368,$A232)</f>
        <v>72</v>
      </c>
      <c r="AW232" s="4" cm="1">
        <f t="array" ref="AW232">INDEX(Data!AS$2:AS$368,$A232)</f>
        <v>9</v>
      </c>
      <c r="AX232" s="4" cm="1">
        <f t="array" ref="AX232">INDEX(Data!AT$2:AT$368,$A232)</f>
        <v>8</v>
      </c>
      <c r="AY232" s="4" cm="1">
        <f t="array" ref="AY232">INDEX(Data!AU$2:AU$368,$A232)</f>
        <v>56</v>
      </c>
      <c r="AZ232" s="4" cm="1">
        <f t="array" ref="AZ232">INDEX(Data!AV$2:AV$368,$A232)</f>
        <v>24</v>
      </c>
      <c r="BA232" s="4" cm="1">
        <f t="array" ref="BA232">INDEX(Data!AW$2:AW$368,$A232)</f>
        <v>16</v>
      </c>
      <c r="BB232" s="4" cm="1">
        <f t="array" ref="BB232">INDEX(Data!AX$2:AX$368,$A232)</f>
        <v>0</v>
      </c>
    </row>
    <row r="233" spans="1:54" x14ac:dyDescent="0.25">
      <c r="A233">
        <v>211</v>
      </c>
      <c r="B233" s="3">
        <v>45502</v>
      </c>
      <c r="C233" s="4">
        <v>2024</v>
      </c>
      <c r="D233" s="4" t="s">
        <v>10</v>
      </c>
      <c r="E233" s="4">
        <v>29</v>
      </c>
      <c r="F233" s="4" cm="1">
        <f t="array" ref="F233">INDEX(Data!B$2:B$368,$A233)</f>
        <v>990</v>
      </c>
      <c r="G233" s="4" cm="1">
        <f t="array" ref="G233">INDEX(Data!C$2:C$368,$A233)</f>
        <v>790</v>
      </c>
      <c r="H233" s="4" cm="1">
        <f t="array" ref="H233">INDEX(Data!D$2:D$368,$A233)</f>
        <v>405</v>
      </c>
      <c r="I233" s="4" cm="1">
        <f t="array" ref="I233">INDEX(Data!E$2:E$368,$A233)</f>
        <v>427</v>
      </c>
      <c r="J233" s="4" cm="1">
        <f t="array" ref="J233">INDEX(Data!F$2:F$368,$A233)</f>
        <v>158</v>
      </c>
      <c r="K233" s="4" cm="1">
        <f t="array" ref="K233">INDEX(Data!G$2:G$368,$A233)</f>
        <v>308</v>
      </c>
      <c r="L233" s="4" cm="1">
        <f t="array" ref="L233">INDEX(Data!H$2:H$368,$A233)</f>
        <v>443</v>
      </c>
      <c r="M233" s="4" cm="1">
        <f t="array" ref="M233">INDEX(Data!I$2:I$368,$A233)</f>
        <v>39</v>
      </c>
      <c r="N233" s="4" cm="1">
        <f t="array" ref="N233">INDEX(Data!J$2:J$368,$A233)</f>
        <v>300</v>
      </c>
      <c r="O233" s="4" cm="1">
        <f t="array" ref="O233">INDEX(Data!K$2:K$368,$A233)</f>
        <v>184</v>
      </c>
      <c r="P233" s="4" cm="1">
        <f t="array" ref="P233">INDEX(Data!L$2:L$368,$A233)</f>
        <v>61</v>
      </c>
      <c r="Q233" s="4" cm="1">
        <f t="array" ref="Q233">INDEX(Data!M$2:M$368,$A233)</f>
        <v>61</v>
      </c>
      <c r="R233" s="4" cm="1">
        <f t="array" ref="R233">INDEX(Data!N$2:N$368,$A233)</f>
        <v>49</v>
      </c>
      <c r="S233" s="4" cm="1">
        <f t="array" ref="S233">INDEX(Data!O$2:O$368,$A233)</f>
        <v>199</v>
      </c>
      <c r="T233" s="4" cm="1">
        <f t="array" ref="T233">INDEX(Data!P$2:P$368,$A233)</f>
        <v>37</v>
      </c>
      <c r="U233" s="4" cm="1">
        <f t="array" ref="U233">INDEX(Data!Q$2:Q$368,$A233)</f>
        <v>26</v>
      </c>
      <c r="V233" s="4" cm="1">
        <f t="array" ref="V233">INDEX(Data!R$2:R$368,$A233)</f>
        <v>37</v>
      </c>
      <c r="W233" s="4" cm="1">
        <f t="array" ref="W233">INDEX(Data!S$2:S$368,$A233)</f>
        <v>36</v>
      </c>
      <c r="X233" s="4" cm="1">
        <f t="array" ref="X233">INDEX(Data!T$2:T$368,$A233)</f>
        <v>31</v>
      </c>
      <c r="Y233" s="4" cm="1">
        <f t="array" ref="Y233">INDEX(Data!U$2:U$368,$A233)</f>
        <v>15</v>
      </c>
      <c r="Z233" s="4" cm="1">
        <f t="array" ref="Z233">INDEX(Data!V$2:V$368,$A233)</f>
        <v>39</v>
      </c>
      <c r="AA233" s="4" cm="1">
        <f t="array" ref="AA233">INDEX(Data!W$2:W$368,$A233)</f>
        <v>0</v>
      </c>
      <c r="AB233" s="4" cm="1">
        <f t="array" ref="AB233">INDEX(Data!X$2:X$368,$A233)</f>
        <v>126</v>
      </c>
      <c r="AC233" s="4" cm="1">
        <f t="array" ref="AC233">INDEX(Data!Y$2:Y$368,$A233)</f>
        <v>47</v>
      </c>
      <c r="AD233" s="4" cm="1">
        <f t="array" ref="AD233">INDEX(Data!Z$2:Z$368,$A233)</f>
        <v>23</v>
      </c>
      <c r="AE233" s="4" cm="1">
        <f t="array" ref="AE233">INDEX(Data!AA$2:AA$368,$A233)</f>
        <v>0</v>
      </c>
      <c r="AF233" s="4" cm="1">
        <f t="array" ref="AF233">INDEX(Data!AB$2:AB$368,$A233)</f>
        <v>23</v>
      </c>
      <c r="AG233" s="4" cm="1">
        <f t="array" ref="AG233">INDEX(Data!AC$2:AC$368,$A233)</f>
        <v>15</v>
      </c>
      <c r="AH233" s="4" cm="1">
        <f t="array" ref="AH233">INDEX(Data!AD$2:AD$368,$A233)</f>
        <v>7</v>
      </c>
      <c r="AI233" s="4" cm="1">
        <f t="array" ref="AI233">INDEX(Data!AE$2:AE$368,$A233)</f>
        <v>7</v>
      </c>
      <c r="AJ233" s="4" cm="1">
        <f t="array" ref="AJ233">INDEX(Data!AF$2:AF$368,$A233)</f>
        <v>7</v>
      </c>
      <c r="AK233" s="4" cm="1">
        <f t="array" ref="AK233">INDEX(Data!AG$2:AG$368,$A233)</f>
        <v>0</v>
      </c>
      <c r="AL233" s="4" cm="1">
        <f t="array" ref="AL233">INDEX(Data!AH$2:AH$368,$A233)</f>
        <v>7</v>
      </c>
      <c r="AM233" s="4" cm="1">
        <f t="array" ref="AM233">INDEX(Data!AI$2:AI$368,$A233)</f>
        <v>39</v>
      </c>
      <c r="AN233" s="4" cm="1">
        <f t="array" ref="AN233">INDEX(Data!AJ$2:AJ$368,$A233)</f>
        <v>23</v>
      </c>
      <c r="AO233" s="4" cm="1">
        <f t="array" ref="AO233">INDEX(Data!AK$2:AK$368,$A233)</f>
        <v>31</v>
      </c>
      <c r="AP233" s="4" cm="1">
        <f t="array" ref="AP233">INDEX(Data!AL$2:AL$368,$A233)</f>
        <v>23</v>
      </c>
      <c r="AQ233" s="4" cm="1">
        <f t="array" ref="AQ233">INDEX(Data!AM$2:AM$368,$A233)</f>
        <v>7</v>
      </c>
      <c r="AR233" s="4" cm="1">
        <f t="array" ref="AR233">INDEX(Data!AN$2:AN$368,$A233)</f>
        <v>0</v>
      </c>
      <c r="AS233" s="4" cm="1">
        <f t="array" ref="AS233">INDEX(Data!AO$2:AO$368,$A233)</f>
        <v>7</v>
      </c>
      <c r="AT233" s="4" cm="1">
        <f t="array" ref="AT233">INDEX(Data!AP$2:AP$368,$A233)</f>
        <v>79</v>
      </c>
      <c r="AU233" s="4" cm="1">
        <f t="array" ref="AU233">INDEX(Data!AQ$2:AQ$368,$A233)</f>
        <v>15</v>
      </c>
      <c r="AV233" s="4" cm="1">
        <f t="array" ref="AV233">INDEX(Data!AR$2:AR$368,$A233)</f>
        <v>31</v>
      </c>
      <c r="AW233" s="4" cm="1">
        <f t="array" ref="AW233">INDEX(Data!AS$2:AS$368,$A233)</f>
        <v>7</v>
      </c>
      <c r="AX233" s="4" cm="1">
        <f t="array" ref="AX233">INDEX(Data!AT$2:AT$368,$A233)</f>
        <v>0</v>
      </c>
      <c r="AY233" s="4" cm="1">
        <f t="array" ref="AY233">INDEX(Data!AU$2:AU$368,$A233)</f>
        <v>39</v>
      </c>
      <c r="AZ233" s="4" cm="1">
        <f t="array" ref="AZ233">INDEX(Data!AV$2:AV$368,$A233)</f>
        <v>23</v>
      </c>
      <c r="BA233" s="4" cm="1">
        <f t="array" ref="BA233">INDEX(Data!AW$2:AW$368,$A233)</f>
        <v>0</v>
      </c>
      <c r="BB233" s="4" cm="1">
        <f t="array" ref="BB233">INDEX(Data!AX$2:AX$368,$A233)</f>
        <v>119</v>
      </c>
    </row>
    <row r="234" spans="1:54" x14ac:dyDescent="0.25">
      <c r="A234">
        <v>212</v>
      </c>
      <c r="B234" s="3">
        <v>45503</v>
      </c>
      <c r="C234" s="4">
        <v>2024</v>
      </c>
      <c r="D234" s="4" t="s">
        <v>10</v>
      </c>
      <c r="E234" s="4">
        <v>30</v>
      </c>
      <c r="F234" s="4" cm="1">
        <f t="array" ref="F234">INDEX(Data!B$2:B$368,$A234)</f>
        <v>984</v>
      </c>
      <c r="G234" s="4" cm="1">
        <f t="array" ref="G234">INDEX(Data!C$2:C$368,$A234)</f>
        <v>757</v>
      </c>
      <c r="H234" s="4" cm="1">
        <f t="array" ref="H234">INDEX(Data!D$2:D$368,$A234)</f>
        <v>511</v>
      </c>
      <c r="I234" s="4" cm="1">
        <f t="array" ref="I234">INDEX(Data!E$2:E$368,$A234)</f>
        <v>395</v>
      </c>
      <c r="J234" s="4" cm="1">
        <f t="array" ref="J234">INDEX(Data!F$2:F$368,$A234)</f>
        <v>78</v>
      </c>
      <c r="K234" s="4" cm="1">
        <f t="array" ref="K234">INDEX(Data!G$2:G$368,$A234)</f>
        <v>295</v>
      </c>
      <c r="L234" s="4" cm="1">
        <f t="array" ref="L234">INDEX(Data!H$2:H$368,$A234)</f>
        <v>394</v>
      </c>
      <c r="M234" s="4" cm="1">
        <f t="array" ref="M234">INDEX(Data!I$2:I$368,$A234)</f>
        <v>68</v>
      </c>
      <c r="N234" s="4" cm="1">
        <f t="array" ref="N234">INDEX(Data!J$2:J$368,$A234)</f>
        <v>311</v>
      </c>
      <c r="O234" s="4" cm="1">
        <f t="array" ref="O234">INDEX(Data!K$2:K$368,$A234)</f>
        <v>54</v>
      </c>
      <c r="P234" s="4" cm="1">
        <f t="array" ref="P234">INDEX(Data!L$2:L$368,$A234)</f>
        <v>48</v>
      </c>
      <c r="Q234" s="4" cm="1">
        <f t="array" ref="Q234">INDEX(Data!M$2:M$368,$A234)</f>
        <v>85</v>
      </c>
      <c r="R234" s="4" cm="1">
        <f t="array" ref="R234">INDEX(Data!N$2:N$368,$A234)</f>
        <v>54</v>
      </c>
      <c r="S234" s="4" cm="1">
        <f t="array" ref="S234">INDEX(Data!O$2:O$368,$A234)</f>
        <v>183</v>
      </c>
      <c r="T234" s="4" cm="1">
        <f t="array" ref="T234">INDEX(Data!P$2:P$368,$A234)</f>
        <v>104</v>
      </c>
      <c r="U234" s="4" cm="1">
        <f t="array" ref="U234">INDEX(Data!Q$2:Q$368,$A234)</f>
        <v>44</v>
      </c>
      <c r="V234" s="4" cm="1">
        <f t="array" ref="V234">INDEX(Data!R$2:R$368,$A234)</f>
        <v>44</v>
      </c>
      <c r="W234" s="4" cm="1">
        <f t="array" ref="W234">INDEX(Data!S$2:S$368,$A234)</f>
        <v>57</v>
      </c>
      <c r="X234" s="4" cm="1">
        <f t="array" ref="X234">INDEX(Data!T$2:T$368,$A234)</f>
        <v>68</v>
      </c>
      <c r="Y234" s="4" cm="1">
        <f t="array" ref="Y234">INDEX(Data!U$2:U$368,$A234)</f>
        <v>7</v>
      </c>
      <c r="Z234" s="4" cm="1">
        <f t="array" ref="Z234">INDEX(Data!V$2:V$368,$A234)</f>
        <v>22</v>
      </c>
      <c r="AA234" s="4" cm="1">
        <f t="array" ref="AA234">INDEX(Data!W$2:W$368,$A234)</f>
        <v>15</v>
      </c>
      <c r="AB234" s="4" cm="1">
        <f t="array" ref="AB234">INDEX(Data!X$2:X$368,$A234)</f>
        <v>57</v>
      </c>
      <c r="AC234" s="4" cm="1">
        <f t="array" ref="AC234">INDEX(Data!Y$2:Y$368,$A234)</f>
        <v>60</v>
      </c>
      <c r="AD234" s="4" cm="1">
        <f t="array" ref="AD234">INDEX(Data!Z$2:Z$368,$A234)</f>
        <v>15</v>
      </c>
      <c r="AE234" s="4" cm="1">
        <f t="array" ref="AE234">INDEX(Data!AA$2:AA$368,$A234)</f>
        <v>15</v>
      </c>
      <c r="AF234" s="4" cm="1">
        <f t="array" ref="AF234">INDEX(Data!AB$2:AB$368,$A234)</f>
        <v>37</v>
      </c>
      <c r="AG234" s="4" cm="1">
        <f t="array" ref="AG234">INDEX(Data!AC$2:AC$368,$A234)</f>
        <v>15</v>
      </c>
      <c r="AH234" s="4" cm="1">
        <f t="array" ref="AH234">INDEX(Data!AD$2:AD$368,$A234)</f>
        <v>7</v>
      </c>
      <c r="AI234" s="4" cm="1">
        <f t="array" ref="AI234">INDEX(Data!AE$2:AE$368,$A234)</f>
        <v>15</v>
      </c>
      <c r="AJ234" s="4" cm="1">
        <f t="array" ref="AJ234">INDEX(Data!AF$2:AF$368,$A234)</f>
        <v>22</v>
      </c>
      <c r="AK234" s="4" cm="1">
        <f t="array" ref="AK234">INDEX(Data!AG$2:AG$368,$A234)</f>
        <v>0</v>
      </c>
      <c r="AL234" s="4" cm="1">
        <f t="array" ref="AL234">INDEX(Data!AH$2:AH$368,$A234)</f>
        <v>22</v>
      </c>
      <c r="AM234" s="4" cm="1">
        <f t="array" ref="AM234">INDEX(Data!AI$2:AI$368,$A234)</f>
        <v>60</v>
      </c>
      <c r="AN234" s="4" cm="1">
        <f t="array" ref="AN234">INDEX(Data!AJ$2:AJ$368,$A234)</f>
        <v>45</v>
      </c>
      <c r="AO234" s="4" cm="1">
        <f t="array" ref="AO234">INDEX(Data!AK$2:AK$368,$A234)</f>
        <v>22</v>
      </c>
      <c r="AP234" s="4" cm="1">
        <f t="array" ref="AP234">INDEX(Data!AL$2:AL$368,$A234)</f>
        <v>0</v>
      </c>
      <c r="AQ234" s="4" cm="1">
        <f t="array" ref="AQ234">INDEX(Data!AM$2:AM$368,$A234)</f>
        <v>7</v>
      </c>
      <c r="AR234" s="4" cm="1">
        <f t="array" ref="AR234">INDEX(Data!AN$2:AN$368,$A234)</f>
        <v>0</v>
      </c>
      <c r="AS234" s="4" cm="1">
        <f t="array" ref="AS234">INDEX(Data!AO$2:AO$368,$A234)</f>
        <v>15</v>
      </c>
      <c r="AT234" s="4" cm="1">
        <f t="array" ref="AT234">INDEX(Data!AP$2:AP$368,$A234)</f>
        <v>68</v>
      </c>
      <c r="AU234" s="4" cm="1">
        <f t="array" ref="AU234">INDEX(Data!AQ$2:AQ$368,$A234)</f>
        <v>22</v>
      </c>
      <c r="AV234" s="4" cm="1">
        <f t="array" ref="AV234">INDEX(Data!AR$2:AR$368,$A234)</f>
        <v>60</v>
      </c>
      <c r="AW234" s="4" cm="1">
        <f t="array" ref="AW234">INDEX(Data!AS$2:AS$368,$A234)</f>
        <v>7</v>
      </c>
      <c r="AX234" s="4" cm="1">
        <f t="array" ref="AX234">INDEX(Data!AT$2:AT$368,$A234)</f>
        <v>7</v>
      </c>
      <c r="AY234" s="4" cm="1">
        <f t="array" ref="AY234">INDEX(Data!AU$2:AU$368,$A234)</f>
        <v>22</v>
      </c>
      <c r="AZ234" s="4" cm="1">
        <f t="array" ref="AZ234">INDEX(Data!AV$2:AV$368,$A234)</f>
        <v>30</v>
      </c>
      <c r="BA234" s="4" cm="1">
        <f t="array" ref="BA234">INDEX(Data!AW$2:AW$368,$A234)</f>
        <v>15</v>
      </c>
      <c r="BB234" s="4" cm="1">
        <f t="array" ref="BB234">INDEX(Data!AX$2:AX$368,$A234)</f>
        <v>0</v>
      </c>
    </row>
    <row r="235" spans="1:54" x14ac:dyDescent="0.25">
      <c r="A235">
        <v>213</v>
      </c>
      <c r="B235" s="3">
        <v>45504</v>
      </c>
      <c r="C235" s="4">
        <v>2024</v>
      </c>
      <c r="D235" s="4" t="s">
        <v>10</v>
      </c>
      <c r="E235" s="4">
        <v>31</v>
      </c>
      <c r="F235" s="4" cm="1">
        <f t="array" ref="F235">INDEX(Data!B$2:B$368,$A235)</f>
        <v>982</v>
      </c>
      <c r="G235" s="4" cm="1">
        <f t="array" ref="G235">INDEX(Data!C$2:C$368,$A235)</f>
        <v>718</v>
      </c>
      <c r="H235" s="4" cm="1">
        <f t="array" ref="H235">INDEX(Data!D$2:D$368,$A235)</f>
        <v>441</v>
      </c>
      <c r="I235" s="4" cm="1">
        <f t="array" ref="I235">INDEX(Data!E$2:E$368,$A235)</f>
        <v>306</v>
      </c>
      <c r="J235" s="4" cm="1">
        <f t="array" ref="J235">INDEX(Data!F$2:F$368,$A235)</f>
        <v>235</v>
      </c>
      <c r="K235" s="4" cm="1">
        <f t="array" ref="K235">INDEX(Data!G$2:G$368,$A235)</f>
        <v>165</v>
      </c>
      <c r="L235" s="4" cm="1">
        <f t="array" ref="L235">INDEX(Data!H$2:H$368,$A235)</f>
        <v>467</v>
      </c>
      <c r="M235" s="4" cm="1">
        <f t="array" ref="M235">INDEX(Data!I$2:I$368,$A235)</f>
        <v>86</v>
      </c>
      <c r="N235" s="4" cm="1">
        <f t="array" ref="N235">INDEX(Data!J$2:J$368,$A235)</f>
        <v>286</v>
      </c>
      <c r="O235" s="4" cm="1">
        <f t="array" ref="O235">INDEX(Data!K$2:K$368,$A235)</f>
        <v>103</v>
      </c>
      <c r="P235" s="4" cm="1">
        <f t="array" ref="P235">INDEX(Data!L$2:L$368,$A235)</f>
        <v>66</v>
      </c>
      <c r="Q235" s="4" cm="1">
        <f t="array" ref="Q235">INDEX(Data!M$2:M$368,$A235)</f>
        <v>30</v>
      </c>
      <c r="R235" s="4" cm="1">
        <f t="array" ref="R235">INDEX(Data!N$2:N$368,$A235)</f>
        <v>42</v>
      </c>
      <c r="S235" s="4" cm="1">
        <f t="array" ref="S235">INDEX(Data!O$2:O$368,$A235)</f>
        <v>167</v>
      </c>
      <c r="T235" s="4" cm="1">
        <f t="array" ref="T235">INDEX(Data!P$2:P$368,$A235)</f>
        <v>41</v>
      </c>
      <c r="U235" s="4" cm="1">
        <f t="array" ref="U235">INDEX(Data!Q$2:Q$368,$A235)</f>
        <v>52</v>
      </c>
      <c r="V235" s="4" cm="1">
        <f t="array" ref="V235">INDEX(Data!R$2:R$368,$A235)</f>
        <v>52</v>
      </c>
      <c r="W235" s="4" cm="1">
        <f t="array" ref="W235">INDEX(Data!S$2:S$368,$A235)</f>
        <v>143</v>
      </c>
      <c r="X235" s="4" cm="1">
        <f t="array" ref="X235">INDEX(Data!T$2:T$368,$A235)</f>
        <v>100</v>
      </c>
      <c r="Y235" s="4" cm="1">
        <f t="array" ref="Y235">INDEX(Data!U$2:U$368,$A235)</f>
        <v>21</v>
      </c>
      <c r="Z235" s="4" cm="1">
        <f t="array" ref="Z235">INDEX(Data!V$2:V$368,$A235)</f>
        <v>43</v>
      </c>
      <c r="AA235" s="4" cm="1">
        <f t="array" ref="AA235">INDEX(Data!W$2:W$368,$A235)</f>
        <v>14</v>
      </c>
      <c r="AB235" s="4" cm="1">
        <f t="array" ref="AB235">INDEX(Data!X$2:X$368,$A235)</f>
        <v>57</v>
      </c>
      <c r="AC235" s="4" cm="1">
        <f t="array" ref="AC235">INDEX(Data!Y$2:Y$368,$A235)</f>
        <v>50</v>
      </c>
      <c r="AD235" s="4" cm="1">
        <f t="array" ref="AD235">INDEX(Data!Z$2:Z$368,$A235)</f>
        <v>0</v>
      </c>
      <c r="AE235" s="4" cm="1">
        <f t="array" ref="AE235">INDEX(Data!AA$2:AA$368,$A235)</f>
        <v>14</v>
      </c>
      <c r="AF235" s="4" cm="1">
        <f t="array" ref="AF235">INDEX(Data!AB$2:AB$368,$A235)</f>
        <v>28</v>
      </c>
      <c r="AG235" s="4" cm="1">
        <f t="array" ref="AG235">INDEX(Data!AC$2:AC$368,$A235)</f>
        <v>21</v>
      </c>
      <c r="AH235" s="4" cm="1">
        <f t="array" ref="AH235">INDEX(Data!AD$2:AD$368,$A235)</f>
        <v>7</v>
      </c>
      <c r="AI235" s="4" cm="1">
        <f t="array" ref="AI235">INDEX(Data!AE$2:AE$368,$A235)</f>
        <v>14</v>
      </c>
      <c r="AJ235" s="4" cm="1">
        <f t="array" ref="AJ235">INDEX(Data!AF$2:AF$368,$A235)</f>
        <v>14</v>
      </c>
      <c r="AK235" s="4" cm="1">
        <f t="array" ref="AK235">INDEX(Data!AG$2:AG$368,$A235)</f>
        <v>0</v>
      </c>
      <c r="AL235" s="4" cm="1">
        <f t="array" ref="AL235">INDEX(Data!AH$2:AH$368,$A235)</f>
        <v>7</v>
      </c>
      <c r="AM235" s="4" cm="1">
        <f t="array" ref="AM235">INDEX(Data!AI$2:AI$368,$A235)</f>
        <v>43</v>
      </c>
      <c r="AN235" s="4" cm="1">
        <f t="array" ref="AN235">INDEX(Data!AJ$2:AJ$368,$A235)</f>
        <v>21</v>
      </c>
      <c r="AO235" s="4" cm="1">
        <f t="array" ref="AO235">INDEX(Data!AK$2:AK$368,$A235)</f>
        <v>35</v>
      </c>
      <c r="AP235" s="4" cm="1">
        <f t="array" ref="AP235">INDEX(Data!AL$2:AL$368,$A235)</f>
        <v>7</v>
      </c>
      <c r="AQ235" s="4" cm="1">
        <f t="array" ref="AQ235">INDEX(Data!AM$2:AM$368,$A235)</f>
        <v>7</v>
      </c>
      <c r="AR235" s="4" cm="1">
        <f t="array" ref="AR235">INDEX(Data!AN$2:AN$368,$A235)</f>
        <v>21</v>
      </c>
      <c r="AS235" s="4" cm="1">
        <f t="array" ref="AS235">INDEX(Data!AO$2:AO$368,$A235)</f>
        <v>7</v>
      </c>
      <c r="AT235" s="4" cm="1">
        <f t="array" ref="AT235">INDEX(Data!AP$2:AP$368,$A235)</f>
        <v>57</v>
      </c>
      <c r="AU235" s="4" cm="1">
        <f t="array" ref="AU235">INDEX(Data!AQ$2:AQ$368,$A235)</f>
        <v>14</v>
      </c>
      <c r="AV235" s="4" cm="1">
        <f t="array" ref="AV235">INDEX(Data!AR$2:AR$368,$A235)</f>
        <v>21</v>
      </c>
      <c r="AW235" s="4" cm="1">
        <f t="array" ref="AW235">INDEX(Data!AS$2:AS$368,$A235)</f>
        <v>35</v>
      </c>
      <c r="AX235" s="4" cm="1">
        <f t="array" ref="AX235">INDEX(Data!AT$2:AT$368,$A235)</f>
        <v>0</v>
      </c>
      <c r="AY235" s="4" cm="1">
        <f t="array" ref="AY235">INDEX(Data!AU$2:AU$368,$A235)</f>
        <v>21</v>
      </c>
      <c r="AZ235" s="4" cm="1">
        <f t="array" ref="AZ235">INDEX(Data!AV$2:AV$368,$A235)</f>
        <v>0</v>
      </c>
      <c r="BA235" s="4" cm="1">
        <f t="array" ref="BA235">INDEX(Data!AW$2:AW$368,$A235)</f>
        <v>14</v>
      </c>
      <c r="BB235" s="4" cm="1">
        <f t="array" ref="BB235">INDEX(Data!AX$2:AX$368,$A235)</f>
        <v>25</v>
      </c>
    </row>
    <row r="236" spans="1:54" x14ac:dyDescent="0.25">
      <c r="A236">
        <v>367</v>
      </c>
      <c r="C236" s="4">
        <v>2024</v>
      </c>
      <c r="D236" s="4" t="s">
        <v>11</v>
      </c>
      <c r="E236" s="4">
        <v>0.01</v>
      </c>
      <c r="F236" s="4" cm="1">
        <f t="array" ref="F236">INDEX(Data!B$2:B$368,$A236)</f>
        <v>0</v>
      </c>
      <c r="G236" s="4" cm="1">
        <f t="array" ref="G236">INDEX(Data!C$2:C$368,$A236)</f>
        <v>0</v>
      </c>
      <c r="H236" s="4" cm="1">
        <f t="array" ref="H236">INDEX(Data!D$2:D$368,$A236)</f>
        <v>0</v>
      </c>
      <c r="I236" s="4" cm="1">
        <f t="array" ref="I236">INDEX(Data!E$2:E$368,$A236)</f>
        <v>0</v>
      </c>
      <c r="J236" s="4" cm="1">
        <f t="array" ref="J236">INDEX(Data!F$2:F$368,$A236)</f>
        <v>0</v>
      </c>
      <c r="K236" s="4" cm="1">
        <f t="array" ref="K236">INDEX(Data!G$2:G$368,$A236)</f>
        <v>0</v>
      </c>
      <c r="L236" s="4" cm="1">
        <f t="array" ref="L236">INDEX(Data!H$2:H$368,$A236)</f>
        <v>0</v>
      </c>
      <c r="M236" s="4" cm="1">
        <f t="array" ref="M236">INDEX(Data!I$2:I$368,$A236)</f>
        <v>0</v>
      </c>
      <c r="N236" s="4" cm="1">
        <f t="array" ref="N236">INDEX(Data!J$2:J$368,$A236)</f>
        <v>0</v>
      </c>
      <c r="O236" s="4" cm="1">
        <f t="array" ref="O236">INDEX(Data!K$2:K$368,$A236)</f>
        <v>0</v>
      </c>
      <c r="P236" s="4" cm="1">
        <f t="array" ref="P236">INDEX(Data!L$2:L$368,$A236)</f>
        <v>0</v>
      </c>
      <c r="Q236" s="4" cm="1">
        <f t="array" ref="Q236">INDEX(Data!M$2:M$368,$A236)</f>
        <v>0</v>
      </c>
      <c r="R236" s="4" cm="1">
        <f t="array" ref="R236">INDEX(Data!N$2:N$368,$A236)</f>
        <v>0</v>
      </c>
      <c r="S236" s="4" cm="1">
        <f t="array" ref="S236">INDEX(Data!O$2:O$368,$A236)</f>
        <v>0</v>
      </c>
      <c r="T236" s="4" cm="1">
        <f t="array" ref="T236">INDEX(Data!P$2:P$368,$A236)</f>
        <v>0</v>
      </c>
      <c r="U236" s="4" cm="1">
        <f t="array" ref="U236">INDEX(Data!Q$2:Q$368,$A236)</f>
        <v>0</v>
      </c>
      <c r="V236" s="4" cm="1">
        <f t="array" ref="V236">INDEX(Data!R$2:R$368,$A236)</f>
        <v>0</v>
      </c>
      <c r="W236" s="4" cm="1">
        <f t="array" ref="W236">INDEX(Data!S$2:S$368,$A236)</f>
        <v>0</v>
      </c>
      <c r="X236" s="4" cm="1">
        <f t="array" ref="X236">INDEX(Data!T$2:T$368,$A236)</f>
        <v>0</v>
      </c>
      <c r="Y236" s="4" cm="1">
        <f t="array" ref="Y236">INDEX(Data!U$2:U$368,$A236)</f>
        <v>0</v>
      </c>
      <c r="Z236" s="4" cm="1">
        <f t="array" ref="Z236">INDEX(Data!V$2:V$368,$A236)</f>
        <v>0</v>
      </c>
      <c r="AA236" s="4" cm="1">
        <f t="array" ref="AA236">INDEX(Data!W$2:W$368,$A236)</f>
        <v>0</v>
      </c>
      <c r="AB236" s="4" cm="1">
        <f t="array" ref="AB236">INDEX(Data!X$2:X$368,$A236)</f>
        <v>0</v>
      </c>
      <c r="AC236" s="4" cm="1">
        <f t="array" ref="AC236">INDEX(Data!Y$2:Y$368,$A236)</f>
        <v>0</v>
      </c>
      <c r="AD236" s="4" cm="1">
        <f t="array" ref="AD236">INDEX(Data!Z$2:Z$368,$A236)</f>
        <v>0</v>
      </c>
      <c r="AE236" s="4" cm="1">
        <f t="array" ref="AE236">INDEX(Data!AA$2:AA$368,$A236)</f>
        <v>0</v>
      </c>
      <c r="AF236" s="4" cm="1">
        <f t="array" ref="AF236">INDEX(Data!AB$2:AB$368,$A236)</f>
        <v>0</v>
      </c>
      <c r="AG236" s="4" cm="1">
        <f t="array" ref="AG236">INDEX(Data!AC$2:AC$368,$A236)</f>
        <v>0</v>
      </c>
      <c r="AH236" s="4" cm="1">
        <f t="array" ref="AH236">INDEX(Data!AD$2:AD$368,$A236)</f>
        <v>0</v>
      </c>
      <c r="AI236" s="4" cm="1">
        <f t="array" ref="AI236">INDEX(Data!AE$2:AE$368,$A236)</f>
        <v>0</v>
      </c>
      <c r="AJ236" s="4" cm="1">
        <f t="array" ref="AJ236">INDEX(Data!AF$2:AF$368,$A236)</f>
        <v>0</v>
      </c>
      <c r="AK236" s="4" cm="1">
        <f t="array" ref="AK236">INDEX(Data!AG$2:AG$368,$A236)</f>
        <v>0</v>
      </c>
      <c r="AL236" s="4" cm="1">
        <f t="array" ref="AL236">INDEX(Data!AH$2:AH$368,$A236)</f>
        <v>0</v>
      </c>
      <c r="AM236" s="4" cm="1">
        <f t="array" ref="AM236">INDEX(Data!AI$2:AI$368,$A236)</f>
        <v>0</v>
      </c>
      <c r="AN236" s="4" cm="1">
        <f t="array" ref="AN236">INDEX(Data!AJ$2:AJ$368,$A236)</f>
        <v>0</v>
      </c>
      <c r="AO236" s="4" cm="1">
        <f t="array" ref="AO236">INDEX(Data!AK$2:AK$368,$A236)</f>
        <v>0</v>
      </c>
      <c r="AP236" s="4" cm="1">
        <f t="array" ref="AP236">INDEX(Data!AL$2:AL$368,$A236)</f>
        <v>0</v>
      </c>
      <c r="AQ236" s="4" cm="1">
        <f t="array" ref="AQ236">INDEX(Data!AM$2:AM$368,$A236)</f>
        <v>0</v>
      </c>
      <c r="AR236" s="4" cm="1">
        <f t="array" ref="AR236">INDEX(Data!AN$2:AN$368,$A236)</f>
        <v>0</v>
      </c>
      <c r="AS236" s="4" cm="1">
        <f t="array" ref="AS236">INDEX(Data!AO$2:AO$368,$A236)</f>
        <v>0</v>
      </c>
      <c r="AT236" s="4" cm="1">
        <f t="array" ref="AT236">INDEX(Data!AP$2:AP$368,$A236)</f>
        <v>0</v>
      </c>
      <c r="AU236" s="4" cm="1">
        <f t="array" ref="AU236">INDEX(Data!AQ$2:AQ$368,$A236)</f>
        <v>0</v>
      </c>
      <c r="AV236" s="4" cm="1">
        <f t="array" ref="AV236">INDEX(Data!AR$2:AR$368,$A236)</f>
        <v>0</v>
      </c>
      <c r="AW236" s="4" cm="1">
        <f t="array" ref="AW236">INDEX(Data!AS$2:AS$368,$A236)</f>
        <v>0</v>
      </c>
      <c r="AX236" s="4" cm="1">
        <f t="array" ref="AX236">INDEX(Data!AT$2:AT$368,$A236)</f>
        <v>0</v>
      </c>
      <c r="AY236" s="4" cm="1">
        <f t="array" ref="AY236">INDEX(Data!AU$2:AU$368,$A236)</f>
        <v>0</v>
      </c>
      <c r="AZ236" s="4" cm="1">
        <f t="array" ref="AZ236">INDEX(Data!AV$2:AV$368,$A236)</f>
        <v>0</v>
      </c>
      <c r="BA236" s="4" cm="1">
        <f t="array" ref="BA236">INDEX(Data!AW$2:AW$368,$A236)</f>
        <v>0</v>
      </c>
      <c r="BB236" s="4" cm="1">
        <f t="array" ref="BB236">INDEX(Data!AX$2:AX$368,$A236)</f>
        <v>0</v>
      </c>
    </row>
    <row r="237" spans="1:54" x14ac:dyDescent="0.25">
      <c r="A237">
        <v>367</v>
      </c>
      <c r="C237" s="4">
        <v>2024</v>
      </c>
      <c r="D237" s="4" t="s">
        <v>11</v>
      </c>
      <c r="E237" s="4">
        <v>0.02</v>
      </c>
      <c r="F237" s="4" cm="1">
        <f t="array" ref="F237">INDEX(Data!B$2:B$368,$A237)</f>
        <v>0</v>
      </c>
      <c r="G237" s="4" cm="1">
        <f t="array" ref="G237">INDEX(Data!C$2:C$368,$A237)</f>
        <v>0</v>
      </c>
      <c r="H237" s="4" cm="1">
        <f t="array" ref="H237">INDEX(Data!D$2:D$368,$A237)</f>
        <v>0</v>
      </c>
      <c r="I237" s="4" cm="1">
        <f t="array" ref="I237">INDEX(Data!E$2:E$368,$A237)</f>
        <v>0</v>
      </c>
      <c r="J237" s="4" cm="1">
        <f t="array" ref="J237">INDEX(Data!F$2:F$368,$A237)</f>
        <v>0</v>
      </c>
      <c r="K237" s="4" cm="1">
        <f t="array" ref="K237">INDEX(Data!G$2:G$368,$A237)</f>
        <v>0</v>
      </c>
      <c r="L237" s="4" cm="1">
        <f t="array" ref="L237">INDEX(Data!H$2:H$368,$A237)</f>
        <v>0</v>
      </c>
      <c r="M237" s="4" cm="1">
        <f t="array" ref="M237">INDEX(Data!I$2:I$368,$A237)</f>
        <v>0</v>
      </c>
      <c r="N237" s="4" cm="1">
        <f t="array" ref="N237">INDEX(Data!J$2:J$368,$A237)</f>
        <v>0</v>
      </c>
      <c r="O237" s="4" cm="1">
        <f t="array" ref="O237">INDEX(Data!K$2:K$368,$A237)</f>
        <v>0</v>
      </c>
      <c r="P237" s="4" cm="1">
        <f t="array" ref="P237">INDEX(Data!L$2:L$368,$A237)</f>
        <v>0</v>
      </c>
      <c r="Q237" s="4" cm="1">
        <f t="array" ref="Q237">INDEX(Data!M$2:M$368,$A237)</f>
        <v>0</v>
      </c>
      <c r="R237" s="4" cm="1">
        <f t="array" ref="R237">INDEX(Data!N$2:N$368,$A237)</f>
        <v>0</v>
      </c>
      <c r="S237" s="4" cm="1">
        <f t="array" ref="S237">INDEX(Data!O$2:O$368,$A237)</f>
        <v>0</v>
      </c>
      <c r="T237" s="4" cm="1">
        <f t="array" ref="T237">INDEX(Data!P$2:P$368,$A237)</f>
        <v>0</v>
      </c>
      <c r="U237" s="4" cm="1">
        <f t="array" ref="U237">INDEX(Data!Q$2:Q$368,$A237)</f>
        <v>0</v>
      </c>
      <c r="V237" s="4" cm="1">
        <f t="array" ref="V237">INDEX(Data!R$2:R$368,$A237)</f>
        <v>0</v>
      </c>
      <c r="W237" s="4" cm="1">
        <f t="array" ref="W237">INDEX(Data!S$2:S$368,$A237)</f>
        <v>0</v>
      </c>
      <c r="X237" s="4" cm="1">
        <f t="array" ref="X237">INDEX(Data!T$2:T$368,$A237)</f>
        <v>0</v>
      </c>
      <c r="Y237" s="4" cm="1">
        <f t="array" ref="Y237">INDEX(Data!U$2:U$368,$A237)</f>
        <v>0</v>
      </c>
      <c r="Z237" s="4" cm="1">
        <f t="array" ref="Z237">INDEX(Data!V$2:V$368,$A237)</f>
        <v>0</v>
      </c>
      <c r="AA237" s="4" cm="1">
        <f t="array" ref="AA237">INDEX(Data!W$2:W$368,$A237)</f>
        <v>0</v>
      </c>
      <c r="AB237" s="4" cm="1">
        <f t="array" ref="AB237">INDEX(Data!X$2:X$368,$A237)</f>
        <v>0</v>
      </c>
      <c r="AC237" s="4" cm="1">
        <f t="array" ref="AC237">INDEX(Data!Y$2:Y$368,$A237)</f>
        <v>0</v>
      </c>
      <c r="AD237" s="4" cm="1">
        <f t="array" ref="AD237">INDEX(Data!Z$2:Z$368,$A237)</f>
        <v>0</v>
      </c>
      <c r="AE237" s="4" cm="1">
        <f t="array" ref="AE237">INDEX(Data!AA$2:AA$368,$A237)</f>
        <v>0</v>
      </c>
      <c r="AF237" s="4" cm="1">
        <f t="array" ref="AF237">INDEX(Data!AB$2:AB$368,$A237)</f>
        <v>0</v>
      </c>
      <c r="AG237" s="4" cm="1">
        <f t="array" ref="AG237">INDEX(Data!AC$2:AC$368,$A237)</f>
        <v>0</v>
      </c>
      <c r="AH237" s="4" cm="1">
        <f t="array" ref="AH237">INDEX(Data!AD$2:AD$368,$A237)</f>
        <v>0</v>
      </c>
      <c r="AI237" s="4" cm="1">
        <f t="array" ref="AI237">INDEX(Data!AE$2:AE$368,$A237)</f>
        <v>0</v>
      </c>
      <c r="AJ237" s="4" cm="1">
        <f t="array" ref="AJ237">INDEX(Data!AF$2:AF$368,$A237)</f>
        <v>0</v>
      </c>
      <c r="AK237" s="4" cm="1">
        <f t="array" ref="AK237">INDEX(Data!AG$2:AG$368,$A237)</f>
        <v>0</v>
      </c>
      <c r="AL237" s="4" cm="1">
        <f t="array" ref="AL237">INDEX(Data!AH$2:AH$368,$A237)</f>
        <v>0</v>
      </c>
      <c r="AM237" s="4" cm="1">
        <f t="array" ref="AM237">INDEX(Data!AI$2:AI$368,$A237)</f>
        <v>0</v>
      </c>
      <c r="AN237" s="4" cm="1">
        <f t="array" ref="AN237">INDEX(Data!AJ$2:AJ$368,$A237)</f>
        <v>0</v>
      </c>
      <c r="AO237" s="4" cm="1">
        <f t="array" ref="AO237">INDEX(Data!AK$2:AK$368,$A237)</f>
        <v>0</v>
      </c>
      <c r="AP237" s="4" cm="1">
        <f t="array" ref="AP237">INDEX(Data!AL$2:AL$368,$A237)</f>
        <v>0</v>
      </c>
      <c r="AQ237" s="4" cm="1">
        <f t="array" ref="AQ237">INDEX(Data!AM$2:AM$368,$A237)</f>
        <v>0</v>
      </c>
      <c r="AR237" s="4" cm="1">
        <f t="array" ref="AR237">INDEX(Data!AN$2:AN$368,$A237)</f>
        <v>0</v>
      </c>
      <c r="AS237" s="4" cm="1">
        <f t="array" ref="AS237">INDEX(Data!AO$2:AO$368,$A237)</f>
        <v>0</v>
      </c>
      <c r="AT237" s="4" cm="1">
        <f t="array" ref="AT237">INDEX(Data!AP$2:AP$368,$A237)</f>
        <v>0</v>
      </c>
      <c r="AU237" s="4" cm="1">
        <f t="array" ref="AU237">INDEX(Data!AQ$2:AQ$368,$A237)</f>
        <v>0</v>
      </c>
      <c r="AV237" s="4" cm="1">
        <f t="array" ref="AV237">INDEX(Data!AR$2:AR$368,$A237)</f>
        <v>0</v>
      </c>
      <c r="AW237" s="4" cm="1">
        <f t="array" ref="AW237">INDEX(Data!AS$2:AS$368,$A237)</f>
        <v>0</v>
      </c>
      <c r="AX237" s="4" cm="1">
        <f t="array" ref="AX237">INDEX(Data!AT$2:AT$368,$A237)</f>
        <v>0</v>
      </c>
      <c r="AY237" s="4" cm="1">
        <f t="array" ref="AY237">INDEX(Data!AU$2:AU$368,$A237)</f>
        <v>0</v>
      </c>
      <c r="AZ237" s="4" cm="1">
        <f t="array" ref="AZ237">INDEX(Data!AV$2:AV$368,$A237)</f>
        <v>0</v>
      </c>
      <c r="BA237" s="4" cm="1">
        <f t="array" ref="BA237">INDEX(Data!AW$2:AW$368,$A237)</f>
        <v>0</v>
      </c>
      <c r="BB237" s="4" cm="1">
        <f t="array" ref="BB237">INDEX(Data!AX$2:AX$368,$A237)</f>
        <v>0</v>
      </c>
    </row>
    <row r="238" spans="1:54" x14ac:dyDescent="0.25">
      <c r="A238">
        <v>367</v>
      </c>
      <c r="C238" s="4">
        <v>2024</v>
      </c>
      <c r="D238" s="4" t="s">
        <v>11</v>
      </c>
      <c r="E238" s="4">
        <v>0.03</v>
      </c>
      <c r="F238" s="4" cm="1">
        <f t="array" ref="F238">INDEX(Data!B$2:B$368,$A238)</f>
        <v>0</v>
      </c>
      <c r="G238" s="4" cm="1">
        <f t="array" ref="G238">INDEX(Data!C$2:C$368,$A238)</f>
        <v>0</v>
      </c>
      <c r="H238" s="4" cm="1">
        <f t="array" ref="H238">INDEX(Data!D$2:D$368,$A238)</f>
        <v>0</v>
      </c>
      <c r="I238" s="4" cm="1">
        <f t="array" ref="I238">INDEX(Data!E$2:E$368,$A238)</f>
        <v>0</v>
      </c>
      <c r="J238" s="4" cm="1">
        <f t="array" ref="J238">INDEX(Data!F$2:F$368,$A238)</f>
        <v>0</v>
      </c>
      <c r="K238" s="4" cm="1">
        <f t="array" ref="K238">INDEX(Data!G$2:G$368,$A238)</f>
        <v>0</v>
      </c>
      <c r="L238" s="4" cm="1">
        <f t="array" ref="L238">INDEX(Data!H$2:H$368,$A238)</f>
        <v>0</v>
      </c>
      <c r="M238" s="4" cm="1">
        <f t="array" ref="M238">INDEX(Data!I$2:I$368,$A238)</f>
        <v>0</v>
      </c>
      <c r="N238" s="4" cm="1">
        <f t="array" ref="N238">INDEX(Data!J$2:J$368,$A238)</f>
        <v>0</v>
      </c>
      <c r="O238" s="4" cm="1">
        <f t="array" ref="O238">INDEX(Data!K$2:K$368,$A238)</f>
        <v>0</v>
      </c>
      <c r="P238" s="4" cm="1">
        <f t="array" ref="P238">INDEX(Data!L$2:L$368,$A238)</f>
        <v>0</v>
      </c>
      <c r="Q238" s="4" cm="1">
        <f t="array" ref="Q238">INDEX(Data!M$2:M$368,$A238)</f>
        <v>0</v>
      </c>
      <c r="R238" s="4" cm="1">
        <f t="array" ref="R238">INDEX(Data!N$2:N$368,$A238)</f>
        <v>0</v>
      </c>
      <c r="S238" s="4" cm="1">
        <f t="array" ref="S238">INDEX(Data!O$2:O$368,$A238)</f>
        <v>0</v>
      </c>
      <c r="T238" s="4" cm="1">
        <f t="array" ref="T238">INDEX(Data!P$2:P$368,$A238)</f>
        <v>0</v>
      </c>
      <c r="U238" s="4" cm="1">
        <f t="array" ref="U238">INDEX(Data!Q$2:Q$368,$A238)</f>
        <v>0</v>
      </c>
      <c r="V238" s="4" cm="1">
        <f t="array" ref="V238">INDEX(Data!R$2:R$368,$A238)</f>
        <v>0</v>
      </c>
      <c r="W238" s="4" cm="1">
        <f t="array" ref="W238">INDEX(Data!S$2:S$368,$A238)</f>
        <v>0</v>
      </c>
      <c r="X238" s="4" cm="1">
        <f t="array" ref="X238">INDEX(Data!T$2:T$368,$A238)</f>
        <v>0</v>
      </c>
      <c r="Y238" s="4" cm="1">
        <f t="array" ref="Y238">INDEX(Data!U$2:U$368,$A238)</f>
        <v>0</v>
      </c>
      <c r="Z238" s="4" cm="1">
        <f t="array" ref="Z238">INDEX(Data!V$2:V$368,$A238)</f>
        <v>0</v>
      </c>
      <c r="AA238" s="4" cm="1">
        <f t="array" ref="AA238">INDEX(Data!W$2:W$368,$A238)</f>
        <v>0</v>
      </c>
      <c r="AB238" s="4" cm="1">
        <f t="array" ref="AB238">INDEX(Data!X$2:X$368,$A238)</f>
        <v>0</v>
      </c>
      <c r="AC238" s="4" cm="1">
        <f t="array" ref="AC238">INDEX(Data!Y$2:Y$368,$A238)</f>
        <v>0</v>
      </c>
      <c r="AD238" s="4" cm="1">
        <f t="array" ref="AD238">INDEX(Data!Z$2:Z$368,$A238)</f>
        <v>0</v>
      </c>
      <c r="AE238" s="4" cm="1">
        <f t="array" ref="AE238">INDEX(Data!AA$2:AA$368,$A238)</f>
        <v>0</v>
      </c>
      <c r="AF238" s="4" cm="1">
        <f t="array" ref="AF238">INDEX(Data!AB$2:AB$368,$A238)</f>
        <v>0</v>
      </c>
      <c r="AG238" s="4" cm="1">
        <f t="array" ref="AG238">INDEX(Data!AC$2:AC$368,$A238)</f>
        <v>0</v>
      </c>
      <c r="AH238" s="4" cm="1">
        <f t="array" ref="AH238">INDEX(Data!AD$2:AD$368,$A238)</f>
        <v>0</v>
      </c>
      <c r="AI238" s="4" cm="1">
        <f t="array" ref="AI238">INDEX(Data!AE$2:AE$368,$A238)</f>
        <v>0</v>
      </c>
      <c r="AJ238" s="4" cm="1">
        <f t="array" ref="AJ238">INDEX(Data!AF$2:AF$368,$A238)</f>
        <v>0</v>
      </c>
      <c r="AK238" s="4" cm="1">
        <f t="array" ref="AK238">INDEX(Data!AG$2:AG$368,$A238)</f>
        <v>0</v>
      </c>
      <c r="AL238" s="4" cm="1">
        <f t="array" ref="AL238">INDEX(Data!AH$2:AH$368,$A238)</f>
        <v>0</v>
      </c>
      <c r="AM238" s="4" cm="1">
        <f t="array" ref="AM238">INDEX(Data!AI$2:AI$368,$A238)</f>
        <v>0</v>
      </c>
      <c r="AN238" s="4" cm="1">
        <f t="array" ref="AN238">INDEX(Data!AJ$2:AJ$368,$A238)</f>
        <v>0</v>
      </c>
      <c r="AO238" s="4" cm="1">
        <f t="array" ref="AO238">INDEX(Data!AK$2:AK$368,$A238)</f>
        <v>0</v>
      </c>
      <c r="AP238" s="4" cm="1">
        <f t="array" ref="AP238">INDEX(Data!AL$2:AL$368,$A238)</f>
        <v>0</v>
      </c>
      <c r="AQ238" s="4" cm="1">
        <f t="array" ref="AQ238">INDEX(Data!AM$2:AM$368,$A238)</f>
        <v>0</v>
      </c>
      <c r="AR238" s="4" cm="1">
        <f t="array" ref="AR238">INDEX(Data!AN$2:AN$368,$A238)</f>
        <v>0</v>
      </c>
      <c r="AS238" s="4" cm="1">
        <f t="array" ref="AS238">INDEX(Data!AO$2:AO$368,$A238)</f>
        <v>0</v>
      </c>
      <c r="AT238" s="4" cm="1">
        <f t="array" ref="AT238">INDEX(Data!AP$2:AP$368,$A238)</f>
        <v>0</v>
      </c>
      <c r="AU238" s="4" cm="1">
        <f t="array" ref="AU238">INDEX(Data!AQ$2:AQ$368,$A238)</f>
        <v>0</v>
      </c>
      <c r="AV238" s="4" cm="1">
        <f t="array" ref="AV238">INDEX(Data!AR$2:AR$368,$A238)</f>
        <v>0</v>
      </c>
      <c r="AW238" s="4" cm="1">
        <f t="array" ref="AW238">INDEX(Data!AS$2:AS$368,$A238)</f>
        <v>0</v>
      </c>
      <c r="AX238" s="4" cm="1">
        <f t="array" ref="AX238">INDEX(Data!AT$2:AT$368,$A238)</f>
        <v>0</v>
      </c>
      <c r="AY238" s="4" cm="1">
        <f t="array" ref="AY238">INDEX(Data!AU$2:AU$368,$A238)</f>
        <v>0</v>
      </c>
      <c r="AZ238" s="4" cm="1">
        <f t="array" ref="AZ238">INDEX(Data!AV$2:AV$368,$A238)</f>
        <v>0</v>
      </c>
      <c r="BA238" s="4" cm="1">
        <f t="array" ref="BA238">INDEX(Data!AW$2:AW$368,$A238)</f>
        <v>0</v>
      </c>
      <c r="BB238" s="4" cm="1">
        <f t="array" ref="BB238">INDEX(Data!AX$2:AX$368,$A238)</f>
        <v>0</v>
      </c>
    </row>
    <row r="239" spans="1:54" x14ac:dyDescent="0.25">
      <c r="A239">
        <v>367</v>
      </c>
      <c r="C239" s="4">
        <v>2024</v>
      </c>
      <c r="D239" s="4" t="s">
        <v>11</v>
      </c>
      <c r="E239" s="4">
        <v>0.04</v>
      </c>
      <c r="F239" s="4" cm="1">
        <f t="array" ref="F239">INDEX(Data!B$2:B$368,$A239)</f>
        <v>0</v>
      </c>
      <c r="G239" s="4" cm="1">
        <f t="array" ref="G239">INDEX(Data!C$2:C$368,$A239)</f>
        <v>0</v>
      </c>
      <c r="H239" s="4" cm="1">
        <f t="array" ref="H239">INDEX(Data!D$2:D$368,$A239)</f>
        <v>0</v>
      </c>
      <c r="I239" s="4" cm="1">
        <f t="array" ref="I239">INDEX(Data!E$2:E$368,$A239)</f>
        <v>0</v>
      </c>
      <c r="J239" s="4" cm="1">
        <f t="array" ref="J239">INDEX(Data!F$2:F$368,$A239)</f>
        <v>0</v>
      </c>
      <c r="K239" s="4" cm="1">
        <f t="array" ref="K239">INDEX(Data!G$2:G$368,$A239)</f>
        <v>0</v>
      </c>
      <c r="L239" s="4" cm="1">
        <f t="array" ref="L239">INDEX(Data!H$2:H$368,$A239)</f>
        <v>0</v>
      </c>
      <c r="M239" s="4" cm="1">
        <f t="array" ref="M239">INDEX(Data!I$2:I$368,$A239)</f>
        <v>0</v>
      </c>
      <c r="N239" s="4" cm="1">
        <f t="array" ref="N239">INDEX(Data!J$2:J$368,$A239)</f>
        <v>0</v>
      </c>
      <c r="O239" s="4" cm="1">
        <f t="array" ref="O239">INDEX(Data!K$2:K$368,$A239)</f>
        <v>0</v>
      </c>
      <c r="P239" s="4" cm="1">
        <f t="array" ref="P239">INDEX(Data!L$2:L$368,$A239)</f>
        <v>0</v>
      </c>
      <c r="Q239" s="4" cm="1">
        <f t="array" ref="Q239">INDEX(Data!M$2:M$368,$A239)</f>
        <v>0</v>
      </c>
      <c r="R239" s="4" cm="1">
        <f t="array" ref="R239">INDEX(Data!N$2:N$368,$A239)</f>
        <v>0</v>
      </c>
      <c r="S239" s="4" cm="1">
        <f t="array" ref="S239">INDEX(Data!O$2:O$368,$A239)</f>
        <v>0</v>
      </c>
      <c r="T239" s="4" cm="1">
        <f t="array" ref="T239">INDEX(Data!P$2:P$368,$A239)</f>
        <v>0</v>
      </c>
      <c r="U239" s="4" cm="1">
        <f t="array" ref="U239">INDEX(Data!Q$2:Q$368,$A239)</f>
        <v>0</v>
      </c>
      <c r="V239" s="4" cm="1">
        <f t="array" ref="V239">INDEX(Data!R$2:R$368,$A239)</f>
        <v>0</v>
      </c>
      <c r="W239" s="4" cm="1">
        <f t="array" ref="W239">INDEX(Data!S$2:S$368,$A239)</f>
        <v>0</v>
      </c>
      <c r="X239" s="4" cm="1">
        <f t="array" ref="X239">INDEX(Data!T$2:T$368,$A239)</f>
        <v>0</v>
      </c>
      <c r="Y239" s="4" cm="1">
        <f t="array" ref="Y239">INDEX(Data!U$2:U$368,$A239)</f>
        <v>0</v>
      </c>
      <c r="Z239" s="4" cm="1">
        <f t="array" ref="Z239">INDEX(Data!V$2:V$368,$A239)</f>
        <v>0</v>
      </c>
      <c r="AA239" s="4" cm="1">
        <f t="array" ref="AA239">INDEX(Data!W$2:W$368,$A239)</f>
        <v>0</v>
      </c>
      <c r="AB239" s="4" cm="1">
        <f t="array" ref="AB239">INDEX(Data!X$2:X$368,$A239)</f>
        <v>0</v>
      </c>
      <c r="AC239" s="4" cm="1">
        <f t="array" ref="AC239">INDEX(Data!Y$2:Y$368,$A239)</f>
        <v>0</v>
      </c>
      <c r="AD239" s="4" cm="1">
        <f t="array" ref="AD239">INDEX(Data!Z$2:Z$368,$A239)</f>
        <v>0</v>
      </c>
      <c r="AE239" s="4" cm="1">
        <f t="array" ref="AE239">INDEX(Data!AA$2:AA$368,$A239)</f>
        <v>0</v>
      </c>
      <c r="AF239" s="4" cm="1">
        <f t="array" ref="AF239">INDEX(Data!AB$2:AB$368,$A239)</f>
        <v>0</v>
      </c>
      <c r="AG239" s="4" cm="1">
        <f t="array" ref="AG239">INDEX(Data!AC$2:AC$368,$A239)</f>
        <v>0</v>
      </c>
      <c r="AH239" s="4" cm="1">
        <f t="array" ref="AH239">INDEX(Data!AD$2:AD$368,$A239)</f>
        <v>0</v>
      </c>
      <c r="AI239" s="4" cm="1">
        <f t="array" ref="AI239">INDEX(Data!AE$2:AE$368,$A239)</f>
        <v>0</v>
      </c>
      <c r="AJ239" s="4" cm="1">
        <f t="array" ref="AJ239">INDEX(Data!AF$2:AF$368,$A239)</f>
        <v>0</v>
      </c>
      <c r="AK239" s="4" cm="1">
        <f t="array" ref="AK239">INDEX(Data!AG$2:AG$368,$A239)</f>
        <v>0</v>
      </c>
      <c r="AL239" s="4" cm="1">
        <f t="array" ref="AL239">INDEX(Data!AH$2:AH$368,$A239)</f>
        <v>0</v>
      </c>
      <c r="AM239" s="4" cm="1">
        <f t="array" ref="AM239">INDEX(Data!AI$2:AI$368,$A239)</f>
        <v>0</v>
      </c>
      <c r="AN239" s="4" cm="1">
        <f t="array" ref="AN239">INDEX(Data!AJ$2:AJ$368,$A239)</f>
        <v>0</v>
      </c>
      <c r="AO239" s="4" cm="1">
        <f t="array" ref="AO239">INDEX(Data!AK$2:AK$368,$A239)</f>
        <v>0</v>
      </c>
      <c r="AP239" s="4" cm="1">
        <f t="array" ref="AP239">INDEX(Data!AL$2:AL$368,$A239)</f>
        <v>0</v>
      </c>
      <c r="AQ239" s="4" cm="1">
        <f t="array" ref="AQ239">INDEX(Data!AM$2:AM$368,$A239)</f>
        <v>0</v>
      </c>
      <c r="AR239" s="4" cm="1">
        <f t="array" ref="AR239">INDEX(Data!AN$2:AN$368,$A239)</f>
        <v>0</v>
      </c>
      <c r="AS239" s="4" cm="1">
        <f t="array" ref="AS239">INDEX(Data!AO$2:AO$368,$A239)</f>
        <v>0</v>
      </c>
      <c r="AT239" s="4" cm="1">
        <f t="array" ref="AT239">INDEX(Data!AP$2:AP$368,$A239)</f>
        <v>0</v>
      </c>
      <c r="AU239" s="4" cm="1">
        <f t="array" ref="AU239">INDEX(Data!AQ$2:AQ$368,$A239)</f>
        <v>0</v>
      </c>
      <c r="AV239" s="4" cm="1">
        <f t="array" ref="AV239">INDEX(Data!AR$2:AR$368,$A239)</f>
        <v>0</v>
      </c>
      <c r="AW239" s="4" cm="1">
        <f t="array" ref="AW239">INDEX(Data!AS$2:AS$368,$A239)</f>
        <v>0</v>
      </c>
      <c r="AX239" s="4" cm="1">
        <f t="array" ref="AX239">INDEX(Data!AT$2:AT$368,$A239)</f>
        <v>0</v>
      </c>
      <c r="AY239" s="4" cm="1">
        <f t="array" ref="AY239">INDEX(Data!AU$2:AU$368,$A239)</f>
        <v>0</v>
      </c>
      <c r="AZ239" s="4" cm="1">
        <f t="array" ref="AZ239">INDEX(Data!AV$2:AV$368,$A239)</f>
        <v>0</v>
      </c>
      <c r="BA239" s="4" cm="1">
        <f t="array" ref="BA239">INDEX(Data!AW$2:AW$368,$A239)</f>
        <v>0</v>
      </c>
      <c r="BB239" s="4" cm="1">
        <f t="array" ref="BB239">INDEX(Data!AX$2:AX$368,$A239)</f>
        <v>0</v>
      </c>
    </row>
    <row r="240" spans="1:54" x14ac:dyDescent="0.25">
      <c r="A240">
        <v>214</v>
      </c>
      <c r="B240" s="3">
        <v>45505</v>
      </c>
      <c r="C240" s="4">
        <v>2024</v>
      </c>
      <c r="D240" s="4" t="s">
        <v>11</v>
      </c>
      <c r="E240" s="4">
        <v>1</v>
      </c>
      <c r="F240" s="4" cm="1">
        <f t="array" ref="F240">INDEX(Data!B$2:B$368,$A240)</f>
        <v>988</v>
      </c>
      <c r="G240" s="4" cm="1">
        <f t="array" ref="G240">INDEX(Data!C$2:C$368,$A240)</f>
        <v>686</v>
      </c>
      <c r="H240" s="4" cm="1">
        <f t="array" ref="H240">INDEX(Data!D$2:D$368,$A240)</f>
        <v>316</v>
      </c>
      <c r="I240" s="4" cm="1">
        <f t="array" ref="I240">INDEX(Data!E$2:E$368,$A240)</f>
        <v>584</v>
      </c>
      <c r="J240" s="4" cm="1">
        <f t="array" ref="J240">INDEX(Data!F$2:F$368,$A240)</f>
        <v>88</v>
      </c>
      <c r="K240" s="4" cm="1">
        <f t="array" ref="K240">INDEX(Data!G$2:G$368,$A240)</f>
        <v>260</v>
      </c>
      <c r="L240" s="4" cm="1">
        <f t="array" ref="L240">INDEX(Data!H$2:H$368,$A240)</f>
        <v>337</v>
      </c>
      <c r="M240" s="4" cm="1">
        <f t="array" ref="M240">INDEX(Data!I$2:I$368,$A240)</f>
        <v>89</v>
      </c>
      <c r="N240" s="4" cm="1">
        <f t="array" ref="N240">INDEX(Data!J$2:J$368,$A240)</f>
        <v>295</v>
      </c>
      <c r="O240" s="4" cm="1">
        <f t="array" ref="O240">INDEX(Data!K$2:K$368,$A240)</f>
        <v>208</v>
      </c>
      <c r="P240" s="4" cm="1">
        <f t="array" ref="P240">INDEX(Data!L$2:L$368,$A240)</f>
        <v>49</v>
      </c>
      <c r="Q240" s="4" cm="1">
        <f t="array" ref="Q240">INDEX(Data!M$2:M$368,$A240)</f>
        <v>67</v>
      </c>
      <c r="R240" s="4" cm="1">
        <f t="array" ref="R240">INDEX(Data!N$2:N$368,$A240)</f>
        <v>30</v>
      </c>
      <c r="S240" s="4" cm="1">
        <f t="array" ref="S240">INDEX(Data!O$2:O$368,$A240)</f>
        <v>202</v>
      </c>
      <c r="T240" s="4" cm="1">
        <f t="array" ref="T240">INDEX(Data!P$2:P$368,$A240)</f>
        <v>48</v>
      </c>
      <c r="U240" s="4" cm="1">
        <f t="array" ref="U240">INDEX(Data!Q$2:Q$368,$A240)</f>
        <v>37</v>
      </c>
      <c r="V240" s="4" cm="1">
        <f t="array" ref="V240">INDEX(Data!R$2:R$368,$A240)</f>
        <v>52</v>
      </c>
      <c r="W240" s="4" cm="1">
        <f t="array" ref="W240">INDEX(Data!S$2:S$368,$A240)</f>
        <v>0</v>
      </c>
      <c r="X240" s="4" cm="1">
        <f t="array" ref="X240">INDEX(Data!T$2:T$368,$A240)</f>
        <v>96</v>
      </c>
      <c r="Y240" s="4" cm="1">
        <f t="array" ref="Y240">INDEX(Data!U$2:U$368,$A240)</f>
        <v>20</v>
      </c>
      <c r="Z240" s="4" cm="1">
        <f t="array" ref="Z240">INDEX(Data!V$2:V$368,$A240)</f>
        <v>41</v>
      </c>
      <c r="AA240" s="4" cm="1">
        <f t="array" ref="AA240">INDEX(Data!W$2:W$368,$A240)</f>
        <v>6</v>
      </c>
      <c r="AB240" s="4" cm="1">
        <f t="array" ref="AB240">INDEX(Data!X$2:X$368,$A240)</f>
        <v>14</v>
      </c>
      <c r="AC240" s="4" cm="1">
        <f t="array" ref="AC240">INDEX(Data!Y$2:Y$368,$A240)</f>
        <v>61</v>
      </c>
      <c r="AD240" s="4" cm="1">
        <f t="array" ref="AD240">INDEX(Data!Z$2:Z$368,$A240)</f>
        <v>6</v>
      </c>
      <c r="AE240" s="4" cm="1">
        <f t="array" ref="AE240">INDEX(Data!AA$2:AA$368,$A240)</f>
        <v>20</v>
      </c>
      <c r="AF240" s="4" cm="1">
        <f t="array" ref="AF240">INDEX(Data!AB$2:AB$368,$A240)</f>
        <v>34</v>
      </c>
      <c r="AG240" s="4" cm="1">
        <f t="array" ref="AG240">INDEX(Data!AC$2:AC$368,$A240)</f>
        <v>20</v>
      </c>
      <c r="AH240" s="4" cm="1">
        <f t="array" ref="AH240">INDEX(Data!AD$2:AD$368,$A240)</f>
        <v>0</v>
      </c>
      <c r="AI240" s="4" cm="1">
        <f t="array" ref="AI240">INDEX(Data!AE$2:AE$368,$A240)</f>
        <v>6</v>
      </c>
      <c r="AJ240" s="4" cm="1">
        <f t="array" ref="AJ240">INDEX(Data!AF$2:AF$368,$A240)</f>
        <v>0</v>
      </c>
      <c r="AK240" s="4" cm="1">
        <f t="array" ref="AK240">INDEX(Data!AG$2:AG$368,$A240)</f>
        <v>13</v>
      </c>
      <c r="AL240" s="4" cm="1">
        <f t="array" ref="AL240">INDEX(Data!AH$2:AH$368,$A240)</f>
        <v>0</v>
      </c>
      <c r="AM240" s="4" cm="1">
        <f t="array" ref="AM240">INDEX(Data!AI$2:AI$368,$A240)</f>
        <v>34</v>
      </c>
      <c r="AN240" s="4" cm="1">
        <f t="array" ref="AN240">INDEX(Data!AJ$2:AJ$368,$A240)</f>
        <v>27</v>
      </c>
      <c r="AO240" s="4" cm="1">
        <f t="array" ref="AO240">INDEX(Data!AK$2:AK$368,$A240)</f>
        <v>13</v>
      </c>
      <c r="AP240" s="4" cm="1">
        <f t="array" ref="AP240">INDEX(Data!AL$2:AL$368,$A240)</f>
        <v>20</v>
      </c>
      <c r="AQ240" s="4" cm="1">
        <f t="array" ref="AQ240">INDEX(Data!AM$2:AM$368,$A240)</f>
        <v>0</v>
      </c>
      <c r="AR240" s="4" cm="1">
        <f t="array" ref="AR240">INDEX(Data!AN$2:AN$368,$A240)</f>
        <v>0</v>
      </c>
      <c r="AS240" s="4" cm="1">
        <f t="array" ref="AS240">INDEX(Data!AO$2:AO$368,$A240)</f>
        <v>27</v>
      </c>
      <c r="AT240" s="4" cm="1">
        <f t="array" ref="AT240">INDEX(Data!AP$2:AP$368,$A240)</f>
        <v>68</v>
      </c>
      <c r="AU240" s="4" cm="1">
        <f t="array" ref="AU240">INDEX(Data!AQ$2:AQ$368,$A240)</f>
        <v>6</v>
      </c>
      <c r="AV240" s="4" cm="1">
        <f t="array" ref="AV240">INDEX(Data!AR$2:AR$368,$A240)</f>
        <v>61</v>
      </c>
      <c r="AW240" s="4" cm="1">
        <f t="array" ref="AW240">INDEX(Data!AS$2:AS$368,$A240)</f>
        <v>20</v>
      </c>
      <c r="AX240" s="4" cm="1">
        <f t="array" ref="AX240">INDEX(Data!AT$2:AT$368,$A240)</f>
        <v>6</v>
      </c>
      <c r="AY240" s="4" cm="1">
        <f t="array" ref="AY240">INDEX(Data!AU$2:AU$368,$A240)</f>
        <v>34</v>
      </c>
      <c r="AZ240" s="4" cm="1">
        <f t="array" ref="AZ240">INDEX(Data!AV$2:AV$368,$A240)</f>
        <v>27</v>
      </c>
      <c r="BA240" s="4" cm="1">
        <f t="array" ref="BA240">INDEX(Data!AW$2:AW$368,$A240)</f>
        <v>6</v>
      </c>
      <c r="BB240" s="4" cm="1">
        <f t="array" ref="BB240">INDEX(Data!AX$2:AX$368,$A240)</f>
        <v>0</v>
      </c>
    </row>
    <row r="241" spans="1:54" x14ac:dyDescent="0.25">
      <c r="A241">
        <v>215</v>
      </c>
      <c r="B241" s="3">
        <v>45506</v>
      </c>
      <c r="C241" s="4">
        <v>2024</v>
      </c>
      <c r="D241" s="4" t="s">
        <v>11</v>
      </c>
      <c r="E241" s="4">
        <v>2</v>
      </c>
      <c r="F241" s="4" cm="1">
        <f t="array" ref="F241">INDEX(Data!B$2:B$368,$A241)</f>
        <v>996</v>
      </c>
      <c r="G241" s="4" cm="1">
        <f t="array" ref="G241">INDEX(Data!C$2:C$368,$A241)</f>
        <v>671</v>
      </c>
      <c r="H241" s="4" cm="1">
        <f t="array" ref="H241">INDEX(Data!D$2:D$368,$A241)</f>
        <v>328</v>
      </c>
      <c r="I241" s="4" cm="1">
        <f t="array" ref="I241">INDEX(Data!E$2:E$368,$A241)</f>
        <v>419</v>
      </c>
      <c r="J241" s="4" cm="1">
        <f t="array" ref="J241">INDEX(Data!F$2:F$368,$A241)</f>
        <v>249</v>
      </c>
      <c r="K241" s="4" cm="1">
        <f t="array" ref="K241">INDEX(Data!G$2:G$368,$A241)</f>
        <v>248</v>
      </c>
      <c r="L241" s="4" cm="1">
        <f t="array" ref="L241">INDEX(Data!H$2:H$368,$A241)</f>
        <v>377</v>
      </c>
      <c r="M241" s="4" cm="1">
        <f t="array" ref="M241">INDEX(Data!I$2:I$368,$A241)</f>
        <v>46</v>
      </c>
      <c r="N241" s="4" cm="1">
        <f t="array" ref="N241">INDEX(Data!J$2:J$368,$A241)</f>
        <v>321</v>
      </c>
      <c r="O241" s="4" cm="1">
        <f t="array" ref="O241">INDEX(Data!K$2:K$368,$A241)</f>
        <v>55</v>
      </c>
      <c r="P241" s="4" cm="1">
        <f t="array" ref="P241">INDEX(Data!L$2:L$368,$A241)</f>
        <v>80</v>
      </c>
      <c r="Q241" s="4" cm="1">
        <f t="array" ref="Q241">INDEX(Data!M$2:M$368,$A241)</f>
        <v>61</v>
      </c>
      <c r="R241" s="4" cm="1">
        <f t="array" ref="R241">INDEX(Data!N$2:N$368,$A241)</f>
        <v>30</v>
      </c>
      <c r="S241" s="4" cm="1">
        <f t="array" ref="S241">INDEX(Data!O$2:O$368,$A241)</f>
        <v>140</v>
      </c>
      <c r="T241" s="4" cm="1">
        <f t="array" ref="T241">INDEX(Data!P$2:P$368,$A241)</f>
        <v>41</v>
      </c>
      <c r="U241" s="4" cm="1">
        <f t="array" ref="U241">INDEX(Data!Q$2:Q$368,$A241)</f>
        <v>56</v>
      </c>
      <c r="V241" s="4" cm="1">
        <f t="array" ref="V241">INDEX(Data!R$2:R$368,$A241)</f>
        <v>56</v>
      </c>
      <c r="W241" s="4" cm="1">
        <f t="array" ref="W241">INDEX(Data!S$2:S$368,$A241)</f>
        <v>156</v>
      </c>
      <c r="X241" s="4" cm="1">
        <f t="array" ref="X241">INDEX(Data!T$2:T$368,$A241)</f>
        <v>33</v>
      </c>
      <c r="Y241" s="4" cm="1">
        <f t="array" ref="Y241">INDEX(Data!U$2:U$368,$A241)</f>
        <v>20</v>
      </c>
      <c r="Z241" s="4" cm="1">
        <f t="array" ref="Z241">INDEX(Data!V$2:V$368,$A241)</f>
        <v>26</v>
      </c>
      <c r="AA241" s="4" cm="1">
        <f t="array" ref="AA241">INDEX(Data!W$2:W$368,$A241)</f>
        <v>20</v>
      </c>
      <c r="AB241" s="4" cm="1">
        <f t="array" ref="AB241">INDEX(Data!X$2:X$368,$A241)</f>
        <v>80</v>
      </c>
      <c r="AC241" s="4" cm="1">
        <f t="array" ref="AC241">INDEX(Data!Y$2:Y$368,$A241)</f>
        <v>46</v>
      </c>
      <c r="AD241" s="4" cm="1">
        <f t="array" ref="AD241">INDEX(Data!Z$2:Z$368,$A241)</f>
        <v>20</v>
      </c>
      <c r="AE241" s="4" cm="1">
        <f t="array" ref="AE241">INDEX(Data!AA$2:AA$368,$A241)</f>
        <v>6</v>
      </c>
      <c r="AF241" s="4" cm="1">
        <f t="array" ref="AF241">INDEX(Data!AB$2:AB$368,$A241)</f>
        <v>20</v>
      </c>
      <c r="AG241" s="4" cm="1">
        <f t="array" ref="AG241">INDEX(Data!AC$2:AC$368,$A241)</f>
        <v>13</v>
      </c>
      <c r="AH241" s="4" cm="1">
        <f t="array" ref="AH241">INDEX(Data!AD$2:AD$368,$A241)</f>
        <v>6</v>
      </c>
      <c r="AI241" s="4" cm="1">
        <f t="array" ref="AI241">INDEX(Data!AE$2:AE$368,$A241)</f>
        <v>6</v>
      </c>
      <c r="AJ241" s="4" cm="1">
        <f t="array" ref="AJ241">INDEX(Data!AF$2:AF$368,$A241)</f>
        <v>20</v>
      </c>
      <c r="AK241" s="4" cm="1">
        <f t="array" ref="AK241">INDEX(Data!AG$2:AG$368,$A241)</f>
        <v>6</v>
      </c>
      <c r="AL241" s="4" cm="1">
        <f t="array" ref="AL241">INDEX(Data!AH$2:AH$368,$A241)</f>
        <v>6</v>
      </c>
      <c r="AM241" s="4" cm="1">
        <f t="array" ref="AM241">INDEX(Data!AI$2:AI$368,$A241)</f>
        <v>60</v>
      </c>
      <c r="AN241" s="4" cm="1">
        <f t="array" ref="AN241">INDEX(Data!AJ$2:AJ$368,$A241)</f>
        <v>33</v>
      </c>
      <c r="AO241" s="4" cm="1">
        <f t="array" ref="AO241">INDEX(Data!AK$2:AK$368,$A241)</f>
        <v>13</v>
      </c>
      <c r="AP241" s="4" cm="1">
        <f t="array" ref="AP241">INDEX(Data!AL$2:AL$368,$A241)</f>
        <v>0</v>
      </c>
      <c r="AQ241" s="4" cm="1">
        <f t="array" ref="AQ241">INDEX(Data!AM$2:AM$368,$A241)</f>
        <v>0</v>
      </c>
      <c r="AR241" s="4" cm="1">
        <f t="array" ref="AR241">INDEX(Data!AN$2:AN$368,$A241)</f>
        <v>0</v>
      </c>
      <c r="AS241" s="4" cm="1">
        <f t="array" ref="AS241">INDEX(Data!AO$2:AO$368,$A241)</f>
        <v>6</v>
      </c>
      <c r="AT241" s="4" cm="1">
        <f t="array" ref="AT241">INDEX(Data!AP$2:AP$368,$A241)</f>
        <v>53</v>
      </c>
      <c r="AU241" s="4" cm="1">
        <f t="array" ref="AU241">INDEX(Data!AQ$2:AQ$368,$A241)</f>
        <v>6</v>
      </c>
      <c r="AV241" s="4" cm="1">
        <f t="array" ref="AV241">INDEX(Data!AR$2:AR$368,$A241)</f>
        <v>33</v>
      </c>
      <c r="AW241" s="4" cm="1">
        <f t="array" ref="AW241">INDEX(Data!AS$2:AS$368,$A241)</f>
        <v>13</v>
      </c>
      <c r="AX241" s="4" cm="1">
        <f t="array" ref="AX241">INDEX(Data!AT$2:AT$368,$A241)</f>
        <v>6</v>
      </c>
      <c r="AY241" s="4" cm="1">
        <f t="array" ref="AY241">INDEX(Data!AU$2:AU$368,$A241)</f>
        <v>6</v>
      </c>
      <c r="AZ241" s="4" cm="1">
        <f t="array" ref="AZ241">INDEX(Data!AV$2:AV$368,$A241)</f>
        <v>0</v>
      </c>
      <c r="BA241" s="4" cm="1">
        <f t="array" ref="BA241">INDEX(Data!AW$2:AW$368,$A241)</f>
        <v>20</v>
      </c>
      <c r="BB241" s="4" cm="1">
        <f t="array" ref="BB241">INDEX(Data!AX$2:AX$368,$A241)</f>
        <v>94</v>
      </c>
    </row>
    <row r="242" spans="1:54" x14ac:dyDescent="0.25">
      <c r="A242">
        <v>216</v>
      </c>
      <c r="B242" s="3">
        <v>45507</v>
      </c>
      <c r="C242" s="4">
        <v>2024</v>
      </c>
      <c r="D242" s="4" t="s">
        <v>11</v>
      </c>
      <c r="E242" s="4">
        <v>3</v>
      </c>
      <c r="F242" s="4" cm="1">
        <f t="array" ref="F242">INDEX(Data!B$2:B$368,$A242)</f>
        <v>1013</v>
      </c>
      <c r="G242" s="4" cm="1">
        <f t="array" ref="G242">INDEX(Data!C$2:C$368,$A242)</f>
        <v>663</v>
      </c>
      <c r="H242" s="4" cm="1">
        <f t="array" ref="H242">INDEX(Data!D$2:D$368,$A242)</f>
        <v>253</v>
      </c>
      <c r="I242" s="4" cm="1">
        <f t="array" ref="I242">INDEX(Data!E$2:E$368,$A242)</f>
        <v>649</v>
      </c>
      <c r="J242" s="4" cm="1">
        <f t="array" ref="J242">INDEX(Data!F$2:F$368,$A242)</f>
        <v>111</v>
      </c>
      <c r="K242" s="4" cm="1">
        <f t="array" ref="K242">INDEX(Data!G$2:G$368,$A242)</f>
        <v>278</v>
      </c>
      <c r="L242" s="4" cm="1">
        <f t="array" ref="L242">INDEX(Data!H$2:H$368,$A242)</f>
        <v>293</v>
      </c>
      <c r="M242" s="4" cm="1">
        <f t="array" ref="M242">INDEX(Data!I$2:I$368,$A242)</f>
        <v>92</v>
      </c>
      <c r="N242" s="4" cm="1">
        <f t="array" ref="N242">INDEX(Data!J$2:J$368,$A242)</f>
        <v>320</v>
      </c>
      <c r="O242" s="4" cm="1">
        <f t="array" ref="O242">INDEX(Data!K$2:K$368,$A242)</f>
        <v>43</v>
      </c>
      <c r="P242" s="4" cm="1">
        <f t="array" ref="P242">INDEX(Data!L$2:L$368,$A242)</f>
        <v>43</v>
      </c>
      <c r="Q242" s="4" cm="1">
        <f t="array" ref="Q242">INDEX(Data!M$2:M$368,$A242)</f>
        <v>75</v>
      </c>
      <c r="R242" s="4" cm="1">
        <f t="array" ref="R242">INDEX(Data!N$2:N$368,$A242)</f>
        <v>50</v>
      </c>
      <c r="S242" s="4" cm="1">
        <f t="array" ref="S242">INDEX(Data!O$2:O$368,$A242)</f>
        <v>165</v>
      </c>
      <c r="T242" s="4" cm="1">
        <f t="array" ref="T242">INDEX(Data!P$2:P$368,$A242)</f>
        <v>76</v>
      </c>
      <c r="U242" s="4" cm="1">
        <f t="array" ref="U242">INDEX(Data!Q$2:Q$368,$A242)</f>
        <v>57</v>
      </c>
      <c r="V242" s="4" cm="1">
        <f t="array" ref="V242">INDEX(Data!R$2:R$368,$A242)</f>
        <v>53</v>
      </c>
      <c r="W242" s="4" cm="1">
        <f t="array" ref="W242">INDEX(Data!S$2:S$368,$A242)</f>
        <v>131</v>
      </c>
      <c r="X242" s="4" cm="1">
        <f t="array" ref="X242">INDEX(Data!T$2:T$368,$A242)</f>
        <v>92</v>
      </c>
      <c r="Y242" s="4" cm="1">
        <f t="array" ref="Y242">INDEX(Data!U$2:U$368,$A242)</f>
        <v>13</v>
      </c>
      <c r="Z242" s="4" cm="1">
        <f t="array" ref="Z242">INDEX(Data!V$2:V$368,$A242)</f>
        <v>46</v>
      </c>
      <c r="AA242" s="4" cm="1">
        <f t="array" ref="AA242">INDEX(Data!W$2:W$368,$A242)</f>
        <v>0</v>
      </c>
      <c r="AB242" s="4" cm="1">
        <f t="array" ref="AB242">INDEX(Data!X$2:X$368,$A242)</f>
        <v>37</v>
      </c>
      <c r="AC242" s="4" cm="1">
        <f t="array" ref="AC242">INDEX(Data!Y$2:Y$368,$A242)</f>
        <v>33</v>
      </c>
      <c r="AD242" s="4" cm="1">
        <f t="array" ref="AD242">INDEX(Data!Z$2:Z$368,$A242)</f>
        <v>0</v>
      </c>
      <c r="AE242" s="4" cm="1">
        <f t="array" ref="AE242">INDEX(Data!AA$2:AA$368,$A242)</f>
        <v>19</v>
      </c>
      <c r="AF242" s="4" cm="1">
        <f t="array" ref="AF242">INDEX(Data!AB$2:AB$368,$A242)</f>
        <v>13</v>
      </c>
      <c r="AG242" s="4" cm="1">
        <f t="array" ref="AG242">INDEX(Data!AC$2:AC$368,$A242)</f>
        <v>13</v>
      </c>
      <c r="AH242" s="4" cm="1">
        <f t="array" ref="AH242">INDEX(Data!AD$2:AD$368,$A242)</f>
        <v>0</v>
      </c>
      <c r="AI242" s="4" cm="1">
        <f t="array" ref="AI242">INDEX(Data!AE$2:AE$368,$A242)</f>
        <v>19</v>
      </c>
      <c r="AJ242" s="4" cm="1">
        <f t="array" ref="AJ242">INDEX(Data!AF$2:AF$368,$A242)</f>
        <v>0</v>
      </c>
      <c r="AK242" s="4" cm="1">
        <f t="array" ref="AK242">INDEX(Data!AG$2:AG$368,$A242)</f>
        <v>0</v>
      </c>
      <c r="AL242" s="4" cm="1">
        <f t="array" ref="AL242">INDEX(Data!AH$2:AH$368,$A242)</f>
        <v>13</v>
      </c>
      <c r="AM242" s="4" cm="1">
        <f t="array" ref="AM242">INDEX(Data!AI$2:AI$368,$A242)</f>
        <v>39</v>
      </c>
      <c r="AN242" s="4" cm="1">
        <f t="array" ref="AN242">INDEX(Data!AJ$2:AJ$368,$A242)</f>
        <v>13</v>
      </c>
      <c r="AO242" s="4" cm="1">
        <f t="array" ref="AO242">INDEX(Data!AK$2:AK$368,$A242)</f>
        <v>13</v>
      </c>
      <c r="AP242" s="4" cm="1">
        <f t="array" ref="AP242">INDEX(Data!AL$2:AL$368,$A242)</f>
        <v>19</v>
      </c>
      <c r="AQ242" s="4" cm="1">
        <f t="array" ref="AQ242">INDEX(Data!AM$2:AM$368,$A242)</f>
        <v>0</v>
      </c>
      <c r="AR242" s="4" cm="1">
        <f t="array" ref="AR242">INDEX(Data!AN$2:AN$368,$A242)</f>
        <v>0</v>
      </c>
      <c r="AS242" s="4" cm="1">
        <f t="array" ref="AS242">INDEX(Data!AO$2:AO$368,$A242)</f>
        <v>26</v>
      </c>
      <c r="AT242" s="4" cm="1">
        <f t="array" ref="AT242">INDEX(Data!AP$2:AP$368,$A242)</f>
        <v>66</v>
      </c>
      <c r="AU242" s="4" cm="1">
        <f t="array" ref="AU242">INDEX(Data!AQ$2:AQ$368,$A242)</f>
        <v>13</v>
      </c>
      <c r="AV242" s="4" cm="1">
        <f t="array" ref="AV242">INDEX(Data!AR$2:AR$368,$A242)</f>
        <v>59</v>
      </c>
      <c r="AW242" s="4" cm="1">
        <f t="array" ref="AW242">INDEX(Data!AS$2:AS$368,$A242)</f>
        <v>33</v>
      </c>
      <c r="AX242" s="4" cm="1">
        <f t="array" ref="AX242">INDEX(Data!AT$2:AT$368,$A242)</f>
        <v>6</v>
      </c>
      <c r="AY242" s="4" cm="1">
        <f t="array" ref="AY242">INDEX(Data!AU$2:AU$368,$A242)</f>
        <v>46</v>
      </c>
      <c r="AZ242" s="4" cm="1">
        <f t="array" ref="AZ242">INDEX(Data!AV$2:AV$368,$A242)</f>
        <v>6</v>
      </c>
      <c r="BA242" s="4" cm="1">
        <f t="array" ref="BA242">INDEX(Data!AW$2:AW$368,$A242)</f>
        <v>26</v>
      </c>
      <c r="BB242" s="4" cm="1">
        <f t="array" ref="BB242">INDEX(Data!AX$2:AX$368,$A242)</f>
        <v>0</v>
      </c>
    </row>
    <row r="243" spans="1:54" x14ac:dyDescent="0.25">
      <c r="A243">
        <v>217</v>
      </c>
      <c r="B243" s="3">
        <v>45508</v>
      </c>
      <c r="C243" s="4">
        <v>2024</v>
      </c>
      <c r="D243" s="4" t="s">
        <v>11</v>
      </c>
      <c r="E243" s="4">
        <v>4</v>
      </c>
      <c r="F243" s="4" cm="1">
        <f t="array" ref="F243">INDEX(Data!B$2:B$368,$A243)</f>
        <v>1033</v>
      </c>
      <c r="G243" s="4" cm="1">
        <f t="array" ref="G243">INDEX(Data!C$2:C$368,$A243)</f>
        <v>666</v>
      </c>
      <c r="H243" s="4" cm="1">
        <f t="array" ref="H243">INDEX(Data!D$2:D$368,$A243)</f>
        <v>227</v>
      </c>
      <c r="I243" s="4" cm="1">
        <f t="array" ref="I243">INDEX(Data!E$2:E$368,$A243)</f>
        <v>600</v>
      </c>
      <c r="J243" s="4" cm="1">
        <f t="array" ref="J243">INDEX(Data!F$2:F$368,$A243)</f>
        <v>206</v>
      </c>
      <c r="K243" s="4" cm="1">
        <f t="array" ref="K243">INDEX(Data!G$2:G$368,$A243)</f>
        <v>173</v>
      </c>
      <c r="L243" s="4" cm="1">
        <f t="array" ref="L243">INDEX(Data!H$2:H$368,$A243)</f>
        <v>460</v>
      </c>
      <c r="M243" s="4" cm="1">
        <f t="array" ref="M243">INDEX(Data!I$2:I$368,$A243)</f>
        <v>33</v>
      </c>
      <c r="N243" s="4" cm="1">
        <f t="array" ref="N243">INDEX(Data!J$2:J$368,$A243)</f>
        <v>256</v>
      </c>
      <c r="O243" s="4" cm="1">
        <f t="array" ref="O243">INDEX(Data!K$2:K$368,$A243)</f>
        <v>64</v>
      </c>
      <c r="P243" s="4" cm="1">
        <f t="array" ref="P243">INDEX(Data!L$2:L$368,$A243)</f>
        <v>51</v>
      </c>
      <c r="Q243" s="4" cm="1">
        <f t="array" ref="Q243">INDEX(Data!M$2:M$368,$A243)</f>
        <v>83</v>
      </c>
      <c r="R243" s="4" cm="1">
        <f t="array" ref="R243">INDEX(Data!N$2:N$368,$A243)</f>
        <v>12</v>
      </c>
      <c r="S243" s="4" cm="1">
        <f t="array" ref="S243">INDEX(Data!O$2:O$368,$A243)</f>
        <v>133</v>
      </c>
      <c r="T243" s="4" cm="1">
        <f t="array" ref="T243">INDEX(Data!P$2:P$368,$A243)</f>
        <v>23</v>
      </c>
      <c r="U243" s="4" cm="1">
        <f t="array" ref="U243">INDEX(Data!Q$2:Q$368,$A243)</f>
        <v>51</v>
      </c>
      <c r="V243" s="4" cm="1">
        <f t="array" ref="V243">INDEX(Data!R$2:R$368,$A243)</f>
        <v>23</v>
      </c>
      <c r="W243" s="4" cm="1">
        <f t="array" ref="W243">INDEX(Data!S$2:S$368,$A243)</f>
        <v>337</v>
      </c>
      <c r="X243" s="4" cm="1">
        <f t="array" ref="X243">INDEX(Data!T$2:T$368,$A243)</f>
        <v>59</v>
      </c>
      <c r="Y243" s="4" cm="1">
        <f t="array" ref="Y243">INDEX(Data!U$2:U$368,$A243)</f>
        <v>0</v>
      </c>
      <c r="Z243" s="4" cm="1">
        <f t="array" ref="Z243">INDEX(Data!V$2:V$368,$A243)</f>
        <v>19</v>
      </c>
      <c r="AA243" s="4" cm="1">
        <f t="array" ref="AA243">INDEX(Data!W$2:W$368,$A243)</f>
        <v>13</v>
      </c>
      <c r="AB243" s="4" cm="1">
        <f t="array" ref="AB243">INDEX(Data!X$2:X$368,$A243)</f>
        <v>59</v>
      </c>
      <c r="AC243" s="4" cm="1">
        <f t="array" ref="AC243">INDEX(Data!Y$2:Y$368,$A243)</f>
        <v>33</v>
      </c>
      <c r="AD243" s="4" cm="1">
        <f t="array" ref="AD243">INDEX(Data!Z$2:Z$368,$A243)</f>
        <v>13</v>
      </c>
      <c r="AE243" s="4" cm="1">
        <f t="array" ref="AE243">INDEX(Data!AA$2:AA$368,$A243)</f>
        <v>19</v>
      </c>
      <c r="AF243" s="4" cm="1">
        <f t="array" ref="AF243">INDEX(Data!AB$2:AB$368,$A243)</f>
        <v>39</v>
      </c>
      <c r="AG243" s="4" cm="1">
        <f t="array" ref="AG243">INDEX(Data!AC$2:AC$368,$A243)</f>
        <v>6</v>
      </c>
      <c r="AH243" s="4" cm="1">
        <f t="array" ref="AH243">INDEX(Data!AD$2:AD$368,$A243)</f>
        <v>0</v>
      </c>
      <c r="AI243" s="4" cm="1">
        <f t="array" ref="AI243">INDEX(Data!AE$2:AE$368,$A243)</f>
        <v>6</v>
      </c>
      <c r="AJ243" s="4" cm="1">
        <f t="array" ref="AJ243">INDEX(Data!AF$2:AF$368,$A243)</f>
        <v>6</v>
      </c>
      <c r="AK243" s="4" cm="1">
        <f t="array" ref="AK243">INDEX(Data!AG$2:AG$368,$A243)</f>
        <v>0</v>
      </c>
      <c r="AL243" s="4" cm="1">
        <f t="array" ref="AL243">INDEX(Data!AH$2:AH$368,$A243)</f>
        <v>0</v>
      </c>
      <c r="AM243" s="4" cm="1">
        <f t="array" ref="AM243">INDEX(Data!AI$2:AI$368,$A243)</f>
        <v>53</v>
      </c>
      <c r="AN243" s="4" cm="1">
        <f t="array" ref="AN243">INDEX(Data!AJ$2:AJ$368,$A243)</f>
        <v>26</v>
      </c>
      <c r="AO243" s="4" cm="1">
        <f t="array" ref="AO243">INDEX(Data!AK$2:AK$368,$A243)</f>
        <v>26</v>
      </c>
      <c r="AP243" s="4" cm="1">
        <f t="array" ref="AP243">INDEX(Data!AL$2:AL$368,$A243)</f>
        <v>6</v>
      </c>
      <c r="AQ243" s="4" cm="1">
        <f t="array" ref="AQ243">INDEX(Data!AM$2:AM$368,$A243)</f>
        <v>6</v>
      </c>
      <c r="AR243" s="4" cm="1">
        <f t="array" ref="AR243">INDEX(Data!AN$2:AN$368,$A243)</f>
        <v>26</v>
      </c>
      <c r="AS243" s="4" cm="1">
        <f t="array" ref="AS243">INDEX(Data!AO$2:AO$368,$A243)</f>
        <v>19</v>
      </c>
      <c r="AT243" s="4" cm="1">
        <f t="array" ref="AT243">INDEX(Data!AP$2:AP$368,$A243)</f>
        <v>46</v>
      </c>
      <c r="AU243" s="4" cm="1">
        <f t="array" ref="AU243">INDEX(Data!AQ$2:AQ$368,$A243)</f>
        <v>13</v>
      </c>
      <c r="AV243" s="4" cm="1">
        <f t="array" ref="AV243">INDEX(Data!AR$2:AR$368,$A243)</f>
        <v>53</v>
      </c>
      <c r="AW243" s="4" cm="1">
        <f t="array" ref="AW243">INDEX(Data!AS$2:AS$368,$A243)</f>
        <v>19</v>
      </c>
      <c r="AX243" s="4" cm="1">
        <f t="array" ref="AX243">INDEX(Data!AT$2:AT$368,$A243)</f>
        <v>0</v>
      </c>
      <c r="AY243" s="4" cm="1">
        <f t="array" ref="AY243">INDEX(Data!AU$2:AU$368,$A243)</f>
        <v>33</v>
      </c>
      <c r="AZ243" s="4" cm="1">
        <f t="array" ref="AZ243">INDEX(Data!AV$2:AV$368,$A243)</f>
        <v>26</v>
      </c>
      <c r="BA243" s="4" cm="1">
        <f t="array" ref="BA243">INDEX(Data!AW$2:AW$368,$A243)</f>
        <v>0</v>
      </c>
      <c r="BB243" s="4" cm="1">
        <f t="array" ref="BB243">INDEX(Data!AX$2:AX$368,$A243)</f>
        <v>42</v>
      </c>
    </row>
    <row r="244" spans="1:54" x14ac:dyDescent="0.25">
      <c r="A244">
        <v>218</v>
      </c>
      <c r="B244" s="3">
        <v>45509</v>
      </c>
      <c r="C244" s="4">
        <v>2024</v>
      </c>
      <c r="D244" s="4" t="s">
        <v>11</v>
      </c>
      <c r="E244" s="4">
        <v>5</v>
      </c>
      <c r="F244" s="4" cm="1">
        <f t="array" ref="F244">INDEX(Data!B$2:B$368,$A244)</f>
        <v>1058</v>
      </c>
      <c r="G244" s="4" cm="1">
        <f t="array" ref="G244">INDEX(Data!C$2:C$368,$A244)</f>
        <v>680</v>
      </c>
      <c r="H244" s="4" cm="1">
        <f t="array" ref="H244">INDEX(Data!D$2:D$368,$A244)</f>
        <v>465</v>
      </c>
      <c r="I244" s="4" cm="1">
        <f t="array" ref="I244">INDEX(Data!E$2:E$368,$A244)</f>
        <v>509</v>
      </c>
      <c r="J244" s="4" cm="1">
        <f t="array" ref="J244">INDEX(Data!F$2:F$368,$A244)</f>
        <v>84</v>
      </c>
      <c r="K244" s="4" cm="1">
        <f t="array" ref="K244">INDEX(Data!G$2:G$368,$A244)</f>
        <v>251</v>
      </c>
      <c r="L244" s="4" cm="1">
        <f t="array" ref="L244">INDEX(Data!H$2:H$368,$A244)</f>
        <v>389</v>
      </c>
      <c r="M244" s="4" cm="1">
        <f t="array" ref="M244">INDEX(Data!I$2:I$368,$A244)</f>
        <v>40</v>
      </c>
      <c r="N244" s="4" cm="1">
        <f t="array" ref="N244">INDEX(Data!J$2:J$368,$A244)</f>
        <v>268</v>
      </c>
      <c r="O244" s="4" cm="1">
        <f t="array" ref="O244">INDEX(Data!K$2:K$368,$A244)</f>
        <v>137</v>
      </c>
      <c r="P244" s="4" cm="1">
        <f t="array" ref="P244">INDEX(Data!L$2:L$368,$A244)</f>
        <v>85</v>
      </c>
      <c r="Q244" s="4" cm="1">
        <f t="array" ref="Q244">INDEX(Data!M$2:M$368,$A244)</f>
        <v>52</v>
      </c>
      <c r="R244" s="4" cm="1">
        <f t="array" ref="R244">INDEX(Data!N$2:N$368,$A244)</f>
        <v>13</v>
      </c>
      <c r="S244" s="4" cm="1">
        <f t="array" ref="S244">INDEX(Data!O$2:O$368,$A244)</f>
        <v>156</v>
      </c>
      <c r="T244" s="4" cm="1">
        <f t="array" ref="T244">INDEX(Data!P$2:P$368,$A244)</f>
        <v>68</v>
      </c>
      <c r="U244" s="4" cm="1">
        <f t="array" ref="U244">INDEX(Data!Q$2:Q$368,$A244)</f>
        <v>40</v>
      </c>
      <c r="V244" s="4" cm="1">
        <f t="array" ref="V244">INDEX(Data!R$2:R$368,$A244)</f>
        <v>44</v>
      </c>
      <c r="W244" s="4" cm="1">
        <f t="array" ref="W244">INDEX(Data!S$2:S$368,$A244)</f>
        <v>195</v>
      </c>
      <c r="X244" s="4" cm="1">
        <f t="array" ref="X244">INDEX(Data!T$2:T$368,$A244)</f>
        <v>74</v>
      </c>
      <c r="Y244" s="4" cm="1">
        <f t="array" ref="Y244">INDEX(Data!U$2:U$368,$A244)</f>
        <v>20</v>
      </c>
      <c r="Z244" s="4" cm="1">
        <f t="array" ref="Z244">INDEX(Data!V$2:V$368,$A244)</f>
        <v>20</v>
      </c>
      <c r="AA244" s="4" cm="1">
        <f t="array" ref="AA244">INDEX(Data!W$2:W$368,$A244)</f>
        <v>20</v>
      </c>
      <c r="AB244" s="4" cm="1">
        <f t="array" ref="AB244">INDEX(Data!X$2:X$368,$A244)</f>
        <v>4</v>
      </c>
      <c r="AC244" s="4" cm="1">
        <f t="array" ref="AC244">INDEX(Data!Y$2:Y$368,$A244)</f>
        <v>34</v>
      </c>
      <c r="AD244" s="4" cm="1">
        <f t="array" ref="AD244">INDEX(Data!Z$2:Z$368,$A244)</f>
        <v>20</v>
      </c>
      <c r="AE244" s="4" cm="1">
        <f t="array" ref="AE244">INDEX(Data!AA$2:AA$368,$A244)</f>
        <v>6</v>
      </c>
      <c r="AF244" s="4" cm="1">
        <f t="array" ref="AF244">INDEX(Data!AB$2:AB$368,$A244)</f>
        <v>13</v>
      </c>
      <c r="AG244" s="4" cm="1">
        <f t="array" ref="AG244">INDEX(Data!AC$2:AC$368,$A244)</f>
        <v>0</v>
      </c>
      <c r="AH244" s="4" cm="1">
        <f t="array" ref="AH244">INDEX(Data!AD$2:AD$368,$A244)</f>
        <v>6</v>
      </c>
      <c r="AI244" s="4" cm="1">
        <f t="array" ref="AI244">INDEX(Data!AE$2:AE$368,$A244)</f>
        <v>20</v>
      </c>
      <c r="AJ244" s="4" cm="1">
        <f t="array" ref="AJ244">INDEX(Data!AF$2:AF$368,$A244)</f>
        <v>6</v>
      </c>
      <c r="AK244" s="4" cm="1">
        <f t="array" ref="AK244">INDEX(Data!AG$2:AG$368,$A244)</f>
        <v>20</v>
      </c>
      <c r="AL244" s="4" cm="1">
        <f t="array" ref="AL244">INDEX(Data!AH$2:AH$368,$A244)</f>
        <v>20</v>
      </c>
      <c r="AM244" s="4" cm="1">
        <f t="array" ref="AM244">INDEX(Data!AI$2:AI$368,$A244)</f>
        <v>68</v>
      </c>
      <c r="AN244" s="4" cm="1">
        <f t="array" ref="AN244">INDEX(Data!AJ$2:AJ$368,$A244)</f>
        <v>34</v>
      </c>
      <c r="AO244" s="4" cm="1">
        <f t="array" ref="AO244">INDEX(Data!AK$2:AK$368,$A244)</f>
        <v>34</v>
      </c>
      <c r="AP244" s="4" cm="1">
        <f t="array" ref="AP244">INDEX(Data!AL$2:AL$368,$A244)</f>
        <v>20</v>
      </c>
      <c r="AQ244" s="4" cm="1">
        <f t="array" ref="AQ244">INDEX(Data!AM$2:AM$368,$A244)</f>
        <v>0</v>
      </c>
      <c r="AR244" s="4" cm="1">
        <f t="array" ref="AR244">INDEX(Data!AN$2:AN$368,$A244)</f>
        <v>0</v>
      </c>
      <c r="AS244" s="4" cm="1">
        <f t="array" ref="AS244">INDEX(Data!AO$2:AO$368,$A244)</f>
        <v>13</v>
      </c>
      <c r="AT244" s="4" cm="1">
        <f t="array" ref="AT244">INDEX(Data!AP$2:AP$368,$A244)</f>
        <v>74</v>
      </c>
      <c r="AU244" s="4" cm="1">
        <f t="array" ref="AU244">INDEX(Data!AQ$2:AQ$368,$A244)</f>
        <v>13</v>
      </c>
      <c r="AV244" s="4" cm="1">
        <f t="array" ref="AV244">INDEX(Data!AR$2:AR$368,$A244)</f>
        <v>54</v>
      </c>
      <c r="AW244" s="4" cm="1">
        <f t="array" ref="AW244">INDEX(Data!AS$2:AS$368,$A244)</f>
        <v>20</v>
      </c>
      <c r="AX244" s="4" cm="1">
        <f t="array" ref="AX244">INDEX(Data!AT$2:AT$368,$A244)</f>
        <v>0</v>
      </c>
      <c r="AY244" s="4" cm="1">
        <f t="array" ref="AY244">INDEX(Data!AU$2:AU$368,$A244)</f>
        <v>34</v>
      </c>
      <c r="AZ244" s="4" cm="1">
        <f t="array" ref="AZ244">INDEX(Data!AV$2:AV$368,$A244)</f>
        <v>13</v>
      </c>
      <c r="BA244" s="4" cm="1">
        <f t="array" ref="BA244">INDEX(Data!AW$2:AW$368,$A244)</f>
        <v>20</v>
      </c>
      <c r="BB244" s="4" cm="1">
        <f t="array" ref="BB244">INDEX(Data!AX$2:AX$368,$A244)</f>
        <v>0</v>
      </c>
    </row>
    <row r="245" spans="1:54" x14ac:dyDescent="0.25">
      <c r="A245">
        <v>219</v>
      </c>
      <c r="B245" s="3">
        <v>45510</v>
      </c>
      <c r="C245" s="4">
        <v>2024</v>
      </c>
      <c r="D245" s="4" t="s">
        <v>11</v>
      </c>
      <c r="E245" s="4">
        <v>6</v>
      </c>
      <c r="F245" s="4" cm="1">
        <f t="array" ref="F245">INDEX(Data!B$2:B$368,$A245)</f>
        <v>1083</v>
      </c>
      <c r="G245" s="4" cm="1">
        <f t="array" ref="G245">INDEX(Data!C$2:C$368,$A245)</f>
        <v>706</v>
      </c>
      <c r="H245" s="4" cm="1">
        <f t="array" ref="H245">INDEX(Data!D$2:D$368,$A245)</f>
        <v>314</v>
      </c>
      <c r="I245" s="4" cm="1">
        <f t="array" ref="I245">INDEX(Data!E$2:E$368,$A245)</f>
        <v>596</v>
      </c>
      <c r="J245" s="4" cm="1">
        <f t="array" ref="J245">INDEX(Data!F$2:F$368,$A245)</f>
        <v>173</v>
      </c>
      <c r="K245" s="4" cm="1">
        <f t="array" ref="K245">INDEX(Data!G$2:G$368,$A245)</f>
        <v>225</v>
      </c>
      <c r="L245" s="4" cm="1">
        <f t="array" ref="L245">INDEX(Data!H$2:H$368,$A245)</f>
        <v>404</v>
      </c>
      <c r="M245" s="4" cm="1">
        <f t="array" ref="M245">INDEX(Data!I$2:I$368,$A245)</f>
        <v>77</v>
      </c>
      <c r="N245" s="4" cm="1">
        <f t="array" ref="N245">INDEX(Data!J$2:J$368,$A245)</f>
        <v>362</v>
      </c>
      <c r="O245" s="4" cm="1">
        <f t="array" ref="O245">INDEX(Data!K$2:K$368,$A245)</f>
        <v>100</v>
      </c>
      <c r="P245" s="4" cm="1">
        <f t="array" ref="P245">INDEX(Data!L$2:L$368,$A245)</f>
        <v>94</v>
      </c>
      <c r="Q245" s="4" cm="1">
        <f t="array" ref="Q245">INDEX(Data!M$2:M$368,$A245)</f>
        <v>47</v>
      </c>
      <c r="R245" s="4" cm="1">
        <f t="array" ref="R245">INDEX(Data!N$2:N$368,$A245)</f>
        <v>20</v>
      </c>
      <c r="S245" s="4" cm="1">
        <f t="array" ref="S245">INDEX(Data!O$2:O$368,$A245)</f>
        <v>193</v>
      </c>
      <c r="T245" s="4" cm="1">
        <f t="array" ref="T245">INDEX(Data!P$2:P$368,$A245)</f>
        <v>111</v>
      </c>
      <c r="U245" s="4" cm="1">
        <f t="array" ref="U245">INDEX(Data!Q$2:Q$368,$A245)</f>
        <v>45</v>
      </c>
      <c r="V245" s="4" cm="1">
        <f t="array" ref="V245">INDEX(Data!R$2:R$368,$A245)</f>
        <v>20</v>
      </c>
      <c r="W245" s="4" cm="1">
        <f t="array" ref="W245">INDEX(Data!S$2:S$368,$A245)</f>
        <v>91</v>
      </c>
      <c r="X245" s="4" cm="1">
        <f t="array" ref="X245">INDEX(Data!T$2:T$368,$A245)</f>
        <v>49</v>
      </c>
      <c r="Y245" s="4" cm="1">
        <f t="array" ref="Y245">INDEX(Data!U$2:U$368,$A245)</f>
        <v>14</v>
      </c>
      <c r="Z245" s="4" cm="1">
        <f t="array" ref="Z245">INDEX(Data!V$2:V$368,$A245)</f>
        <v>49</v>
      </c>
      <c r="AA245" s="4" cm="1">
        <f t="array" ref="AA245">INDEX(Data!W$2:W$368,$A245)</f>
        <v>21</v>
      </c>
      <c r="AB245" s="4" cm="1">
        <f t="array" ref="AB245">INDEX(Data!X$2:X$368,$A245)</f>
        <v>56</v>
      </c>
      <c r="AC245" s="4" cm="1">
        <f t="array" ref="AC245">INDEX(Data!Y$2:Y$368,$A245)</f>
        <v>56</v>
      </c>
      <c r="AD245" s="4" cm="1">
        <f t="array" ref="AD245">INDEX(Data!Z$2:Z$368,$A245)</f>
        <v>7</v>
      </c>
      <c r="AE245" s="4" cm="1">
        <f t="array" ref="AE245">INDEX(Data!AA$2:AA$368,$A245)</f>
        <v>14</v>
      </c>
      <c r="AF245" s="4" cm="1">
        <f t="array" ref="AF245">INDEX(Data!AB$2:AB$368,$A245)</f>
        <v>42</v>
      </c>
      <c r="AG245" s="4" cm="1">
        <f t="array" ref="AG245">INDEX(Data!AC$2:AC$368,$A245)</f>
        <v>7</v>
      </c>
      <c r="AH245" s="4" cm="1">
        <f t="array" ref="AH245">INDEX(Data!AD$2:AD$368,$A245)</f>
        <v>0</v>
      </c>
      <c r="AI245" s="4" cm="1">
        <f t="array" ref="AI245">INDEX(Data!AE$2:AE$368,$A245)</f>
        <v>28</v>
      </c>
      <c r="AJ245" s="4" cm="1">
        <f t="array" ref="AJ245">INDEX(Data!AF$2:AF$368,$A245)</f>
        <v>7</v>
      </c>
      <c r="AK245" s="4" cm="1">
        <f t="array" ref="AK245">INDEX(Data!AG$2:AG$368,$A245)</f>
        <v>14</v>
      </c>
      <c r="AL245" s="4" cm="1">
        <f t="array" ref="AL245">INDEX(Data!AH$2:AH$368,$A245)</f>
        <v>0</v>
      </c>
      <c r="AM245" s="4" cm="1">
        <f t="array" ref="AM245">INDEX(Data!AI$2:AI$368,$A245)</f>
        <v>56</v>
      </c>
      <c r="AN245" s="4" cm="1">
        <f t="array" ref="AN245">INDEX(Data!AJ$2:AJ$368,$A245)</f>
        <v>42</v>
      </c>
      <c r="AO245" s="4" cm="1">
        <f t="array" ref="AO245">INDEX(Data!AK$2:AK$368,$A245)</f>
        <v>28</v>
      </c>
      <c r="AP245" s="4" cm="1">
        <f t="array" ref="AP245">INDEX(Data!AL$2:AL$368,$A245)</f>
        <v>21</v>
      </c>
      <c r="AQ245" s="4" cm="1">
        <f t="array" ref="AQ245">INDEX(Data!AM$2:AM$368,$A245)</f>
        <v>0</v>
      </c>
      <c r="AR245" s="4" cm="1">
        <f t="array" ref="AR245">INDEX(Data!AN$2:AN$368,$A245)</f>
        <v>0</v>
      </c>
      <c r="AS245" s="4" cm="1">
        <f t="array" ref="AS245">INDEX(Data!AO$2:AO$368,$A245)</f>
        <v>21</v>
      </c>
      <c r="AT245" s="4" cm="1">
        <f t="array" ref="AT245">INDEX(Data!AP$2:AP$368,$A245)</f>
        <v>0</v>
      </c>
      <c r="AU245" s="4" cm="1">
        <f t="array" ref="AU245">INDEX(Data!AQ$2:AQ$368,$A245)</f>
        <v>7</v>
      </c>
      <c r="AV245" s="4" cm="1">
        <f t="array" ref="AV245">INDEX(Data!AR$2:AR$368,$A245)</f>
        <v>56</v>
      </c>
      <c r="AW245" s="4" cm="1">
        <f t="array" ref="AW245">INDEX(Data!AS$2:AS$368,$A245)</f>
        <v>28</v>
      </c>
      <c r="AX245" s="4" cm="1">
        <f t="array" ref="AX245">INDEX(Data!AT$2:AT$368,$A245)</f>
        <v>6</v>
      </c>
      <c r="AY245" s="4" cm="1">
        <f t="array" ref="AY245">INDEX(Data!AU$2:AU$368,$A245)</f>
        <v>28</v>
      </c>
      <c r="AZ245" s="4" cm="1">
        <f t="array" ref="AZ245">INDEX(Data!AV$2:AV$368,$A245)</f>
        <v>28</v>
      </c>
      <c r="BA245" s="4" cm="1">
        <f t="array" ref="BA245">INDEX(Data!AW$2:AW$368,$A245)</f>
        <v>21</v>
      </c>
      <c r="BB245" s="4" cm="1">
        <f t="array" ref="BB245">INDEX(Data!AX$2:AX$368,$A245)</f>
        <v>0</v>
      </c>
    </row>
    <row r="246" spans="1:54" x14ac:dyDescent="0.25">
      <c r="A246">
        <v>220</v>
      </c>
      <c r="B246" s="3">
        <v>45511</v>
      </c>
      <c r="C246" s="4">
        <v>2024</v>
      </c>
      <c r="D246" s="4" t="s">
        <v>11</v>
      </c>
      <c r="E246" s="4">
        <v>7</v>
      </c>
      <c r="F246" s="4" cm="1">
        <f t="array" ref="F246">INDEX(Data!B$2:B$368,$A246)</f>
        <v>1107</v>
      </c>
      <c r="G246" s="4" cm="1">
        <f t="array" ref="G246">INDEX(Data!C$2:C$368,$A246)</f>
        <v>737</v>
      </c>
      <c r="H246" s="4" cm="1">
        <f t="array" ref="H246">INDEX(Data!D$2:D$368,$A246)</f>
        <v>365</v>
      </c>
      <c r="I246" s="4" cm="1">
        <f t="array" ref="I246">INDEX(Data!E$2:E$368,$A246)</f>
        <v>521</v>
      </c>
      <c r="J246" s="4" cm="1">
        <f t="array" ref="J246">INDEX(Data!F$2:F$368,$A246)</f>
        <v>221</v>
      </c>
      <c r="K246" s="4" cm="1">
        <f t="array" ref="K246">INDEX(Data!G$2:G$368,$A246)</f>
        <v>162</v>
      </c>
      <c r="L246" s="4" cm="1">
        <f t="array" ref="L246">INDEX(Data!H$2:H$368,$A246)</f>
        <v>406</v>
      </c>
      <c r="M246" s="4" cm="1">
        <f t="array" ref="M246">INDEX(Data!I$2:I$368,$A246)</f>
        <v>169</v>
      </c>
      <c r="N246" s="4" cm="1">
        <f t="array" ref="N246">INDEX(Data!J$2:J$368,$A246)</f>
        <v>324</v>
      </c>
      <c r="O246" s="4" cm="1">
        <f t="array" ref="O246">INDEX(Data!K$2:K$368,$A246)</f>
        <v>157</v>
      </c>
      <c r="P246" s="4" cm="1">
        <f t="array" ref="P246">INDEX(Data!L$2:L$368,$A246)</f>
        <v>82</v>
      </c>
      <c r="Q246" s="4" cm="1">
        <f t="array" ref="Q246">INDEX(Data!M$2:M$368,$A246)</f>
        <v>48</v>
      </c>
      <c r="R246" s="4" cm="1">
        <f t="array" ref="R246">INDEX(Data!N$2:N$368,$A246)</f>
        <v>34</v>
      </c>
      <c r="S246" s="4" cm="1">
        <f t="array" ref="S246">INDEX(Data!O$2:O$368,$A246)</f>
        <v>227</v>
      </c>
      <c r="T246" s="4" cm="1">
        <f t="array" ref="T246">INDEX(Data!P$2:P$368,$A246)</f>
        <v>147</v>
      </c>
      <c r="U246" s="4" cm="1">
        <f t="array" ref="U246">INDEX(Data!Q$2:Q$368,$A246)</f>
        <v>63</v>
      </c>
      <c r="V246" s="4" cm="1">
        <f t="array" ref="V246">INDEX(Data!R$2:R$368,$A246)</f>
        <v>25</v>
      </c>
      <c r="W246" s="4" cm="1">
        <f t="array" ref="W246">INDEX(Data!S$2:S$368,$A246)</f>
        <v>0</v>
      </c>
      <c r="X246" s="4" cm="1">
        <f t="array" ref="X246">INDEX(Data!T$2:T$368,$A246)</f>
        <v>44</v>
      </c>
      <c r="Y246" s="4" cm="1">
        <f t="array" ref="Y246">INDEX(Data!U$2:U$368,$A246)</f>
        <v>14</v>
      </c>
      <c r="Z246" s="4" cm="1">
        <f t="array" ref="Z246">INDEX(Data!V$2:V$368,$A246)</f>
        <v>36</v>
      </c>
      <c r="AA246" s="4" cm="1">
        <f t="array" ref="AA246">INDEX(Data!W$2:W$368,$A246)</f>
        <v>22</v>
      </c>
      <c r="AB246" s="4" cm="1">
        <f t="array" ref="AB246">INDEX(Data!X$2:X$368,$A246)</f>
        <v>88</v>
      </c>
      <c r="AC246" s="4" cm="1">
        <f t="array" ref="AC246">INDEX(Data!Y$2:Y$368,$A246)</f>
        <v>36</v>
      </c>
      <c r="AD246" s="4" cm="1">
        <f t="array" ref="AD246">INDEX(Data!Z$2:Z$368,$A246)</f>
        <v>14</v>
      </c>
      <c r="AE246" s="4" cm="1">
        <f t="array" ref="AE246">INDEX(Data!AA$2:AA$368,$A246)</f>
        <v>7</v>
      </c>
      <c r="AF246" s="4" cm="1">
        <f t="array" ref="AF246">INDEX(Data!AB$2:AB$368,$A246)</f>
        <v>14</v>
      </c>
      <c r="AG246" s="4" cm="1">
        <f t="array" ref="AG246">INDEX(Data!AC$2:AC$368,$A246)</f>
        <v>14</v>
      </c>
      <c r="AH246" s="4" cm="1">
        <f t="array" ref="AH246">INDEX(Data!AD$2:AD$368,$A246)</f>
        <v>0</v>
      </c>
      <c r="AI246" s="4" cm="1">
        <f t="array" ref="AI246">INDEX(Data!AE$2:AE$368,$A246)</f>
        <v>29</v>
      </c>
      <c r="AJ246" s="4" cm="1">
        <f t="array" ref="AJ246">INDEX(Data!AF$2:AF$368,$A246)</f>
        <v>22</v>
      </c>
      <c r="AK246" s="4" cm="1">
        <f t="array" ref="AK246">INDEX(Data!AG$2:AG$368,$A246)</f>
        <v>0</v>
      </c>
      <c r="AL246" s="4" cm="1">
        <f t="array" ref="AL246">INDEX(Data!AH$2:AH$368,$A246)</f>
        <v>22</v>
      </c>
      <c r="AM246" s="4" cm="1">
        <f t="array" ref="AM246">INDEX(Data!AI$2:AI$368,$A246)</f>
        <v>29</v>
      </c>
      <c r="AN246" s="4" cm="1">
        <f t="array" ref="AN246">INDEX(Data!AJ$2:AJ$368,$A246)</f>
        <v>7</v>
      </c>
      <c r="AO246" s="4" cm="1">
        <f t="array" ref="AO246">INDEX(Data!AK$2:AK$368,$A246)</f>
        <v>22</v>
      </c>
      <c r="AP246" s="4" cm="1">
        <f t="array" ref="AP246">INDEX(Data!AL$2:AL$368,$A246)</f>
        <v>22</v>
      </c>
      <c r="AQ246" s="4" cm="1">
        <f t="array" ref="AQ246">INDEX(Data!AM$2:AM$368,$A246)</f>
        <v>7</v>
      </c>
      <c r="AR246" s="4" cm="1">
        <f t="array" ref="AR246">INDEX(Data!AN$2:AN$368,$A246)</f>
        <v>22</v>
      </c>
      <c r="AS246" s="4" cm="1">
        <f t="array" ref="AS246">INDEX(Data!AO$2:AO$368,$A246)</f>
        <v>7</v>
      </c>
      <c r="AT246" s="4" cm="1">
        <f t="array" ref="AT246">INDEX(Data!AP$2:AP$368,$A246)</f>
        <v>51</v>
      </c>
      <c r="AU246" s="4" cm="1">
        <f t="array" ref="AU246">INDEX(Data!AQ$2:AQ$368,$A246)</f>
        <v>22</v>
      </c>
      <c r="AV246" s="4" cm="1">
        <f t="array" ref="AV246">INDEX(Data!AR$2:AR$368,$A246)</f>
        <v>66</v>
      </c>
      <c r="AW246" s="4" cm="1">
        <f t="array" ref="AW246">INDEX(Data!AS$2:AS$368,$A246)</f>
        <v>22</v>
      </c>
      <c r="AX246" s="4" cm="1">
        <f t="array" ref="AX246">INDEX(Data!AT$2:AT$368,$A246)</f>
        <v>0</v>
      </c>
      <c r="AY246" s="4" cm="1">
        <f t="array" ref="AY246">INDEX(Data!AU$2:AU$368,$A246)</f>
        <v>51</v>
      </c>
      <c r="AZ246" s="4" cm="1">
        <f t="array" ref="AZ246">INDEX(Data!AV$2:AV$368,$A246)</f>
        <v>0</v>
      </c>
      <c r="BA246" s="4" cm="1">
        <f t="array" ref="BA246">INDEX(Data!AW$2:AW$368,$A246)</f>
        <v>22</v>
      </c>
      <c r="BB246" s="4" cm="1">
        <f t="array" ref="BB246">INDEX(Data!AX$2:AX$368,$A246)</f>
        <v>25</v>
      </c>
    </row>
    <row r="247" spans="1:54" x14ac:dyDescent="0.25">
      <c r="A247">
        <v>221</v>
      </c>
      <c r="B247" s="3">
        <v>45512</v>
      </c>
      <c r="C247" s="4">
        <v>2024</v>
      </c>
      <c r="D247" s="4" t="s">
        <v>11</v>
      </c>
      <c r="E247" s="4">
        <v>8</v>
      </c>
      <c r="F247" s="4" cm="1">
        <f t="array" ref="F247">INDEX(Data!B$2:B$368,$A247)</f>
        <v>1130</v>
      </c>
      <c r="G247" s="4" cm="1">
        <f t="array" ref="G247">INDEX(Data!C$2:C$368,$A247)</f>
        <v>768</v>
      </c>
      <c r="H247" s="4" cm="1">
        <f t="array" ref="H247">INDEX(Data!D$2:D$368,$A247)</f>
        <v>350</v>
      </c>
      <c r="I247" s="4" cm="1">
        <f t="array" ref="I247">INDEX(Data!E$2:E$368,$A247)</f>
        <v>566</v>
      </c>
      <c r="J247" s="4" cm="1">
        <f t="array" ref="J247">INDEX(Data!F$2:F$368,$A247)</f>
        <v>214</v>
      </c>
      <c r="K247" s="4" cm="1">
        <f t="array" ref="K247">INDEX(Data!G$2:G$368,$A247)</f>
        <v>376</v>
      </c>
      <c r="L247" s="4" cm="1">
        <f t="array" ref="L247">INDEX(Data!H$2:H$368,$A247)</f>
        <v>216</v>
      </c>
      <c r="M247" s="4" cm="1">
        <f t="array" ref="M247">INDEX(Data!I$2:I$368,$A247)</f>
        <v>176</v>
      </c>
      <c r="N247" s="4" cm="1">
        <f t="array" ref="N247">INDEX(Data!J$2:J$368,$A247)</f>
        <v>252</v>
      </c>
      <c r="O247" s="4" cm="1">
        <f t="array" ref="O247">INDEX(Data!K$2:K$368,$A247)</f>
        <v>182</v>
      </c>
      <c r="P247" s="4" cm="1">
        <f t="array" ref="P247">INDEX(Data!L$2:L$368,$A247)</f>
        <v>63</v>
      </c>
      <c r="Q247" s="4" cm="1">
        <f t="array" ref="Q247">INDEX(Data!M$2:M$368,$A247)</f>
        <v>56</v>
      </c>
      <c r="R247" s="4" cm="1">
        <f t="array" ref="R247">INDEX(Data!N$2:N$368,$A247)</f>
        <v>63</v>
      </c>
      <c r="S247" s="4" cm="1">
        <f t="array" ref="S247">INDEX(Data!O$2:O$368,$A247)</f>
        <v>201</v>
      </c>
      <c r="T247" s="4" cm="1">
        <f t="array" ref="T247">INDEX(Data!P$2:P$368,$A247)</f>
        <v>72</v>
      </c>
      <c r="U247" s="4" cm="1">
        <f t="array" ref="U247">INDEX(Data!Q$2:Q$368,$A247)</f>
        <v>64</v>
      </c>
      <c r="V247" s="4" cm="1">
        <f t="array" ref="V247">INDEX(Data!R$2:R$368,$A247)</f>
        <v>60</v>
      </c>
      <c r="W247" s="4" cm="1">
        <f t="array" ref="W247">INDEX(Data!S$2:S$368,$A247)</f>
        <v>117</v>
      </c>
      <c r="X247" s="4" cm="1">
        <f t="array" ref="X247">INDEX(Data!T$2:T$368,$A247)</f>
        <v>107</v>
      </c>
      <c r="Y247" s="4" cm="1">
        <f t="array" ref="Y247">INDEX(Data!U$2:U$368,$A247)</f>
        <v>7</v>
      </c>
      <c r="Z247" s="4" cm="1">
        <f t="array" ref="Z247">INDEX(Data!V$2:V$368,$A247)</f>
        <v>53</v>
      </c>
      <c r="AA247" s="4" cm="1">
        <f t="array" ref="AA247">INDEX(Data!W$2:W$368,$A247)</f>
        <v>7</v>
      </c>
      <c r="AB247" s="4" cm="1">
        <f t="array" ref="AB247">INDEX(Data!X$2:X$368,$A247)</f>
        <v>107</v>
      </c>
      <c r="AC247" s="4" cm="1">
        <f t="array" ref="AC247">INDEX(Data!Y$2:Y$368,$A247)</f>
        <v>53</v>
      </c>
      <c r="AD247" s="4" cm="1">
        <f t="array" ref="AD247">INDEX(Data!Z$2:Z$368,$A247)</f>
        <v>0</v>
      </c>
      <c r="AE247" s="4" cm="1">
        <f t="array" ref="AE247">INDEX(Data!AA$2:AA$368,$A247)</f>
        <v>15</v>
      </c>
      <c r="AF247" s="4" cm="1">
        <f t="array" ref="AF247">INDEX(Data!AB$2:AB$368,$A247)</f>
        <v>30</v>
      </c>
      <c r="AG247" s="4" cm="1">
        <f t="array" ref="AG247">INDEX(Data!AC$2:AC$368,$A247)</f>
        <v>7</v>
      </c>
      <c r="AH247" s="4" cm="1">
        <f t="array" ref="AH247">INDEX(Data!AD$2:AD$368,$A247)</f>
        <v>0</v>
      </c>
      <c r="AI247" s="4" cm="1">
        <f t="array" ref="AI247">INDEX(Data!AE$2:AE$368,$A247)</f>
        <v>7</v>
      </c>
      <c r="AJ247" s="4" cm="1">
        <f t="array" ref="AJ247">INDEX(Data!AF$2:AF$368,$A247)</f>
        <v>0</v>
      </c>
      <c r="AK247" s="4" cm="1">
        <f t="array" ref="AK247">INDEX(Data!AG$2:AG$368,$A247)</f>
        <v>7</v>
      </c>
      <c r="AL247" s="4" cm="1">
        <f t="array" ref="AL247">INDEX(Data!AH$2:AH$368,$A247)</f>
        <v>0</v>
      </c>
      <c r="AM247" s="4" cm="1">
        <f t="array" ref="AM247">INDEX(Data!AI$2:AI$368,$A247)</f>
        <v>76</v>
      </c>
      <c r="AN247" s="4" cm="1">
        <f t="array" ref="AN247">INDEX(Data!AJ$2:AJ$368,$A247)</f>
        <v>23</v>
      </c>
      <c r="AO247" s="4" cm="1">
        <f t="array" ref="AO247">INDEX(Data!AK$2:AK$368,$A247)</f>
        <v>30</v>
      </c>
      <c r="AP247" s="4" cm="1">
        <f t="array" ref="AP247">INDEX(Data!AL$2:AL$368,$A247)</f>
        <v>0</v>
      </c>
      <c r="AQ247" s="4" cm="1">
        <f t="array" ref="AQ247">INDEX(Data!AM$2:AM$368,$A247)</f>
        <v>7</v>
      </c>
      <c r="AR247" s="4" cm="1">
        <f t="array" ref="AR247">INDEX(Data!AN$2:AN$368,$A247)</f>
        <v>7</v>
      </c>
      <c r="AS247" s="4" cm="1">
        <f t="array" ref="AS247">INDEX(Data!AO$2:AO$368,$A247)</f>
        <v>7</v>
      </c>
      <c r="AT247" s="4" cm="1">
        <f t="array" ref="AT247">INDEX(Data!AP$2:AP$368,$A247)</f>
        <v>61</v>
      </c>
      <c r="AU247" s="4" cm="1">
        <f t="array" ref="AU247">INDEX(Data!AQ$2:AQ$368,$A247)</f>
        <v>7</v>
      </c>
      <c r="AV247" s="4" cm="1">
        <f t="array" ref="AV247">INDEX(Data!AR$2:AR$368,$A247)</f>
        <v>61</v>
      </c>
      <c r="AW247" s="4" cm="1">
        <f t="array" ref="AW247">INDEX(Data!AS$2:AS$368,$A247)</f>
        <v>23</v>
      </c>
      <c r="AX247" s="4" cm="1">
        <f t="array" ref="AX247">INDEX(Data!AT$2:AT$368,$A247)</f>
        <v>0</v>
      </c>
      <c r="AY247" s="4" cm="1">
        <f t="array" ref="AY247">INDEX(Data!AU$2:AU$368,$A247)</f>
        <v>46</v>
      </c>
      <c r="AZ247" s="4" cm="1">
        <f t="array" ref="AZ247">INDEX(Data!AV$2:AV$368,$A247)</f>
        <v>0</v>
      </c>
      <c r="BA247" s="4" cm="1">
        <f t="array" ref="BA247">INDEX(Data!AW$2:AW$368,$A247)</f>
        <v>0</v>
      </c>
      <c r="BB247" s="4" cm="1">
        <f t="array" ref="BB247">INDEX(Data!AX$2:AX$368,$A247)</f>
        <v>20</v>
      </c>
    </row>
    <row r="248" spans="1:54" x14ac:dyDescent="0.25">
      <c r="A248">
        <v>222</v>
      </c>
      <c r="B248" s="3">
        <v>45513</v>
      </c>
      <c r="C248" s="4">
        <v>2024</v>
      </c>
      <c r="D248" s="4" t="s">
        <v>11</v>
      </c>
      <c r="E248" s="4">
        <v>9</v>
      </c>
      <c r="F248" s="4" cm="1">
        <f t="array" ref="F248">INDEX(Data!B$2:B$368,$A248)</f>
        <v>1145</v>
      </c>
      <c r="G248" s="4" cm="1">
        <f t="array" ref="G248">INDEX(Data!C$2:C$368,$A248)</f>
        <v>782</v>
      </c>
      <c r="H248" s="4" cm="1">
        <f t="array" ref="H248">INDEX(Data!D$2:D$368,$A248)</f>
        <v>400</v>
      </c>
      <c r="I248" s="4" cm="1">
        <f t="array" ref="I248">INDEX(Data!E$2:E$368,$A248)</f>
        <v>665</v>
      </c>
      <c r="J248" s="4" cm="1">
        <f t="array" ref="J248">INDEX(Data!F$2:F$368,$A248)</f>
        <v>80</v>
      </c>
      <c r="K248" s="4" cm="1">
        <f t="array" ref="K248">INDEX(Data!G$2:G$368,$A248)</f>
        <v>195</v>
      </c>
      <c r="L248" s="4" cm="1">
        <f t="array" ref="L248">INDEX(Data!H$2:H$368,$A248)</f>
        <v>541</v>
      </c>
      <c r="M248" s="4" cm="1">
        <f t="array" ref="M248">INDEX(Data!I$2:I$368,$A248)</f>
        <v>46</v>
      </c>
      <c r="N248" s="4" cm="1">
        <f t="array" ref="N248">INDEX(Data!J$2:J$368,$A248)</f>
        <v>255</v>
      </c>
      <c r="O248" s="4" cm="1">
        <f t="array" ref="O248">INDEX(Data!K$2:K$368,$A248)</f>
        <v>78</v>
      </c>
      <c r="P248" s="4" cm="1">
        <f t="array" ref="P248">INDEX(Data!L$2:L$368,$A248)</f>
        <v>56</v>
      </c>
      <c r="Q248" s="4" cm="1">
        <f t="array" ref="Q248">INDEX(Data!M$2:M$368,$A248)</f>
        <v>85</v>
      </c>
      <c r="R248" s="4" cm="1">
        <f t="array" ref="R248">INDEX(Data!N$2:N$368,$A248)</f>
        <v>35</v>
      </c>
      <c r="S248" s="4" cm="1">
        <f t="array" ref="S248">INDEX(Data!O$2:O$368,$A248)</f>
        <v>182</v>
      </c>
      <c r="T248" s="4" cm="1">
        <f t="array" ref="T248">INDEX(Data!P$2:P$368,$A248)</f>
        <v>82</v>
      </c>
      <c r="U248" s="4" cm="1">
        <f t="array" ref="U248">INDEX(Data!Q$2:Q$368,$A248)</f>
        <v>39</v>
      </c>
      <c r="V248" s="4" cm="1">
        <f t="array" ref="V248">INDEX(Data!R$2:R$368,$A248)</f>
        <v>47</v>
      </c>
      <c r="W248" s="4" cm="1">
        <f t="array" ref="W248">INDEX(Data!S$2:S$368,$A248)</f>
        <v>286</v>
      </c>
      <c r="X248" s="4" cm="1">
        <f t="array" ref="X248">INDEX(Data!T$2:T$368,$A248)</f>
        <v>78</v>
      </c>
      <c r="Y248" s="4" cm="1">
        <f t="array" ref="Y248">INDEX(Data!U$2:U$368,$A248)</f>
        <v>0</v>
      </c>
      <c r="Z248" s="4" cm="1">
        <f t="array" ref="Z248">INDEX(Data!V$2:V$368,$A248)</f>
        <v>54</v>
      </c>
      <c r="AA248" s="4" cm="1">
        <f t="array" ref="AA248">INDEX(Data!W$2:W$368,$A248)</f>
        <v>7</v>
      </c>
      <c r="AB248" s="4" cm="1">
        <f t="array" ref="AB248">INDEX(Data!X$2:X$368,$A248)</f>
        <v>30</v>
      </c>
      <c r="AC248" s="4" cm="1">
        <f t="array" ref="AC248">INDEX(Data!Y$2:Y$368,$A248)</f>
        <v>62</v>
      </c>
      <c r="AD248" s="4" cm="1">
        <f t="array" ref="AD248">INDEX(Data!Z$2:Z$368,$A248)</f>
        <v>23</v>
      </c>
      <c r="AE248" s="4" cm="1">
        <f t="array" ref="AE248">INDEX(Data!AA$2:AA$368,$A248)</f>
        <v>7</v>
      </c>
      <c r="AF248" s="4" cm="1">
        <f t="array" ref="AF248">INDEX(Data!AB$2:AB$368,$A248)</f>
        <v>39</v>
      </c>
      <c r="AG248" s="4" cm="1">
        <f t="array" ref="AG248">INDEX(Data!AC$2:AC$368,$A248)</f>
        <v>7</v>
      </c>
      <c r="AH248" s="4" cm="1">
        <f t="array" ref="AH248">INDEX(Data!AD$2:AD$368,$A248)</f>
        <v>7</v>
      </c>
      <c r="AI248" s="4" cm="1">
        <f t="array" ref="AI248">INDEX(Data!AE$2:AE$368,$A248)</f>
        <v>23</v>
      </c>
      <c r="AJ248" s="4" cm="1">
        <f t="array" ref="AJ248">INDEX(Data!AF$2:AF$368,$A248)</f>
        <v>15</v>
      </c>
      <c r="AK248" s="4" cm="1">
        <f t="array" ref="AK248">INDEX(Data!AG$2:AG$368,$A248)</f>
        <v>7</v>
      </c>
      <c r="AL248" s="4" cm="1">
        <f t="array" ref="AL248">INDEX(Data!AH$2:AH$368,$A248)</f>
        <v>7</v>
      </c>
      <c r="AM248" s="4" cm="1">
        <f t="array" ref="AM248">INDEX(Data!AI$2:AI$368,$A248)</f>
        <v>31</v>
      </c>
      <c r="AN248" s="4" cm="1">
        <f t="array" ref="AN248">INDEX(Data!AJ$2:AJ$368,$A248)</f>
        <v>54</v>
      </c>
      <c r="AO248" s="4" cm="1">
        <f t="array" ref="AO248">INDEX(Data!AK$2:AK$368,$A248)</f>
        <v>31</v>
      </c>
      <c r="AP248" s="4" cm="1">
        <f t="array" ref="AP248">INDEX(Data!AL$2:AL$368,$A248)</f>
        <v>23</v>
      </c>
      <c r="AQ248" s="4" cm="1">
        <f t="array" ref="AQ248">INDEX(Data!AM$2:AM$368,$A248)</f>
        <v>7</v>
      </c>
      <c r="AR248" s="4" cm="1">
        <f t="array" ref="AR248">INDEX(Data!AN$2:AN$368,$A248)</f>
        <v>7</v>
      </c>
      <c r="AS248" s="4" cm="1">
        <f t="array" ref="AS248">INDEX(Data!AO$2:AO$368,$A248)</f>
        <v>15</v>
      </c>
      <c r="AT248" s="4" cm="1">
        <f t="array" ref="AT248">INDEX(Data!AP$2:AP$368,$A248)</f>
        <v>62</v>
      </c>
      <c r="AU248" s="4" cm="1">
        <f t="array" ref="AU248">INDEX(Data!AQ$2:AQ$368,$A248)</f>
        <v>7</v>
      </c>
      <c r="AV248" s="4" cm="1">
        <f t="array" ref="AV248">INDEX(Data!AR$2:AR$368,$A248)</f>
        <v>39</v>
      </c>
      <c r="AW248" s="4" cm="1">
        <f t="array" ref="AW248">INDEX(Data!AS$2:AS$368,$A248)</f>
        <v>39</v>
      </c>
      <c r="AX248" s="4" cm="1">
        <f t="array" ref="AX248">INDEX(Data!AT$2:AT$368,$A248)</f>
        <v>0</v>
      </c>
      <c r="AY248" s="4" cm="1">
        <f t="array" ref="AY248">INDEX(Data!AU$2:AU$368,$A248)</f>
        <v>39</v>
      </c>
      <c r="AZ248" s="4" cm="1">
        <f t="array" ref="AZ248">INDEX(Data!AV$2:AV$368,$A248)</f>
        <v>31</v>
      </c>
      <c r="BA248" s="4" cm="1">
        <f t="array" ref="BA248">INDEX(Data!AW$2:AW$368,$A248)</f>
        <v>31</v>
      </c>
      <c r="BB248" s="4" cm="1">
        <f t="array" ref="BB248">INDEX(Data!AX$2:AX$368,$A248)</f>
        <v>0</v>
      </c>
    </row>
    <row r="249" spans="1:54" x14ac:dyDescent="0.25">
      <c r="A249">
        <v>223</v>
      </c>
      <c r="B249" s="3">
        <v>45514</v>
      </c>
      <c r="C249" s="4">
        <v>2024</v>
      </c>
      <c r="D249" s="4" t="s">
        <v>11</v>
      </c>
      <c r="E249" s="4">
        <v>10</v>
      </c>
      <c r="F249" s="4" cm="1">
        <f t="array" ref="F249">INDEX(Data!B$2:B$368,$A249)</f>
        <v>1154</v>
      </c>
      <c r="G249" s="4" cm="1">
        <f t="array" ref="G249">INDEX(Data!C$2:C$368,$A249)</f>
        <v>784</v>
      </c>
      <c r="H249" s="4" cm="1">
        <f t="array" ref="H249">INDEX(Data!D$2:D$368,$A249)</f>
        <v>288</v>
      </c>
      <c r="I249" s="4" cm="1">
        <f t="array" ref="I249">INDEX(Data!E$2:E$368,$A249)</f>
        <v>659</v>
      </c>
      <c r="J249" s="4" cm="1">
        <f t="array" ref="J249">INDEX(Data!F$2:F$368,$A249)</f>
        <v>207</v>
      </c>
      <c r="K249" s="4" cm="1">
        <f t="array" ref="K249">INDEX(Data!G$2:G$368,$A249)</f>
        <v>368</v>
      </c>
      <c r="L249" s="4" cm="1">
        <f t="array" ref="L249">INDEX(Data!H$2:H$368,$A249)</f>
        <v>252</v>
      </c>
      <c r="M249" s="4" cm="1">
        <f t="array" ref="M249">INDEX(Data!I$2:I$368,$A249)</f>
        <v>164</v>
      </c>
      <c r="N249" s="4" cm="1">
        <f t="array" ref="N249">INDEX(Data!J$2:J$368,$A249)</f>
        <v>343</v>
      </c>
      <c r="O249" s="4" cm="1">
        <f t="array" ref="O249">INDEX(Data!K$2:K$368,$A249)</f>
        <v>186</v>
      </c>
      <c r="P249" s="4" cm="1">
        <f t="array" ref="P249">INDEX(Data!L$2:L$368,$A249)</f>
        <v>50</v>
      </c>
      <c r="Q249" s="4" cm="1">
        <f t="array" ref="Q249">INDEX(Data!M$2:M$368,$A249)</f>
        <v>57</v>
      </c>
      <c r="R249" s="4" cm="1">
        <f t="array" ref="R249">INDEX(Data!N$2:N$368,$A249)</f>
        <v>35</v>
      </c>
      <c r="S249" s="4" cm="1">
        <f t="array" ref="S249">INDEX(Data!O$2:O$368,$A249)</f>
        <v>179</v>
      </c>
      <c r="T249" s="4" cm="1">
        <f t="array" ref="T249">INDEX(Data!P$2:P$368,$A249)</f>
        <v>105</v>
      </c>
      <c r="U249" s="4" cm="1">
        <f t="array" ref="U249">INDEX(Data!Q$2:Q$368,$A249)</f>
        <v>48</v>
      </c>
      <c r="V249" s="4" cm="1">
        <f t="array" ref="V249">INDEX(Data!R$2:R$368,$A249)</f>
        <v>21</v>
      </c>
      <c r="W249" s="4" cm="1">
        <f t="array" ref="W249">INDEX(Data!S$2:S$368,$A249)</f>
        <v>130</v>
      </c>
      <c r="X249" s="4" cm="1">
        <f t="array" ref="X249">INDEX(Data!T$2:T$368,$A249)</f>
        <v>62</v>
      </c>
      <c r="Y249" s="4" cm="1">
        <f t="array" ref="Y249">INDEX(Data!U$2:U$368,$A249)</f>
        <v>15</v>
      </c>
      <c r="Z249" s="4" cm="1">
        <f t="array" ref="Z249">INDEX(Data!V$2:V$368,$A249)</f>
        <v>23</v>
      </c>
      <c r="AA249" s="4" cm="1">
        <f t="array" ref="AA249">INDEX(Data!W$2:W$368,$A249)</f>
        <v>0</v>
      </c>
      <c r="AB249" s="4" cm="1">
        <f t="array" ref="AB249">INDEX(Data!X$2:X$368,$A249)</f>
        <v>62</v>
      </c>
      <c r="AC249" s="4" cm="1">
        <f t="array" ref="AC249">INDEX(Data!Y$2:Y$368,$A249)</f>
        <v>39</v>
      </c>
      <c r="AD249" s="4" cm="1">
        <f t="array" ref="AD249">INDEX(Data!Z$2:Z$368,$A249)</f>
        <v>15</v>
      </c>
      <c r="AE249" s="4" cm="1">
        <f t="array" ref="AE249">INDEX(Data!AA$2:AA$368,$A249)</f>
        <v>15</v>
      </c>
      <c r="AF249" s="4" cm="1">
        <f t="array" ref="AF249">INDEX(Data!AB$2:AB$368,$A249)</f>
        <v>47</v>
      </c>
      <c r="AG249" s="4" cm="1">
        <f t="array" ref="AG249">INDEX(Data!AC$2:AC$368,$A249)</f>
        <v>0</v>
      </c>
      <c r="AH249" s="4" cm="1">
        <f t="array" ref="AH249">INDEX(Data!AD$2:AD$368,$A249)</f>
        <v>0</v>
      </c>
      <c r="AI249" s="4" cm="1">
        <f t="array" ref="AI249">INDEX(Data!AE$2:AE$368,$A249)</f>
        <v>7</v>
      </c>
      <c r="AJ249" s="4" cm="1">
        <f t="array" ref="AJ249">INDEX(Data!AF$2:AF$368,$A249)</f>
        <v>0</v>
      </c>
      <c r="AK249" s="4" cm="1">
        <f t="array" ref="AK249">INDEX(Data!AG$2:AG$368,$A249)</f>
        <v>23</v>
      </c>
      <c r="AL249" s="4" cm="1">
        <f t="array" ref="AL249">INDEX(Data!AH$2:AH$368,$A249)</f>
        <v>15</v>
      </c>
      <c r="AM249" s="4" cm="1">
        <f t="array" ref="AM249">INDEX(Data!AI$2:AI$368,$A249)</f>
        <v>70</v>
      </c>
      <c r="AN249" s="4" cm="1">
        <f t="array" ref="AN249">INDEX(Data!AJ$2:AJ$368,$A249)</f>
        <v>31</v>
      </c>
      <c r="AO249" s="4" cm="1">
        <f t="array" ref="AO249">INDEX(Data!AK$2:AK$368,$A249)</f>
        <v>23</v>
      </c>
      <c r="AP249" s="4" cm="1">
        <f t="array" ref="AP249">INDEX(Data!AL$2:AL$368,$A249)</f>
        <v>0</v>
      </c>
      <c r="AQ249" s="4" cm="1">
        <f t="array" ref="AQ249">INDEX(Data!AM$2:AM$368,$A249)</f>
        <v>0</v>
      </c>
      <c r="AR249" s="4" cm="1">
        <f t="array" ref="AR249">INDEX(Data!AN$2:AN$368,$A249)</f>
        <v>0</v>
      </c>
      <c r="AS249" s="4" cm="1">
        <f t="array" ref="AS249">INDEX(Data!AO$2:AO$368,$A249)</f>
        <v>15</v>
      </c>
      <c r="AT249" s="4" cm="1">
        <f t="array" ref="AT249">INDEX(Data!AP$2:AP$368,$A249)</f>
        <v>70</v>
      </c>
      <c r="AU249" s="4" cm="1">
        <f t="array" ref="AU249">INDEX(Data!AQ$2:AQ$368,$A249)</f>
        <v>7</v>
      </c>
      <c r="AV249" s="4" cm="1">
        <f t="array" ref="AV249">INDEX(Data!AR$2:AR$368,$A249)</f>
        <v>23</v>
      </c>
      <c r="AW249" s="4" cm="1">
        <f t="array" ref="AW249">INDEX(Data!AS$2:AS$368,$A249)</f>
        <v>7</v>
      </c>
      <c r="AX249" s="4" cm="1">
        <f t="array" ref="AX249">INDEX(Data!AT$2:AT$368,$A249)</f>
        <v>0</v>
      </c>
      <c r="AY249" s="4" cm="1">
        <f t="array" ref="AY249">INDEX(Data!AU$2:AU$368,$A249)</f>
        <v>54</v>
      </c>
      <c r="AZ249" s="4" cm="1">
        <f t="array" ref="AZ249">INDEX(Data!AV$2:AV$368,$A249)</f>
        <v>15</v>
      </c>
      <c r="BA249" s="4" cm="1">
        <f t="array" ref="BA249">INDEX(Data!AW$2:AW$368,$A249)</f>
        <v>23</v>
      </c>
      <c r="BB249" s="4" cm="1">
        <f t="array" ref="BB249">INDEX(Data!AX$2:AX$368,$A249)</f>
        <v>123</v>
      </c>
    </row>
    <row r="250" spans="1:54" x14ac:dyDescent="0.25">
      <c r="A250">
        <v>224</v>
      </c>
      <c r="B250" s="3">
        <v>45515</v>
      </c>
      <c r="C250" s="4">
        <v>2024</v>
      </c>
      <c r="D250" s="4" t="s">
        <v>11</v>
      </c>
      <c r="E250" s="4">
        <v>11</v>
      </c>
      <c r="F250" s="4" cm="1">
        <f t="array" ref="F250">INDEX(Data!B$2:B$368,$A250)</f>
        <v>1160</v>
      </c>
      <c r="G250" s="4" cm="1">
        <f t="array" ref="G250">INDEX(Data!C$2:C$368,$A250)</f>
        <v>774</v>
      </c>
      <c r="H250" s="4" cm="1">
        <f t="array" ref="H250">INDEX(Data!D$2:D$368,$A250)</f>
        <v>371</v>
      </c>
      <c r="I250" s="4" cm="1">
        <f t="array" ref="I250">INDEX(Data!E$2:E$368,$A250)</f>
        <v>581</v>
      </c>
      <c r="J250" s="4" cm="1">
        <f t="array" ref="J250">INDEX(Data!F$2:F$368,$A250)</f>
        <v>208</v>
      </c>
      <c r="K250" s="4" cm="1">
        <f t="array" ref="K250">INDEX(Data!G$2:G$368,$A250)</f>
        <v>363</v>
      </c>
      <c r="L250" s="4" cm="1">
        <f t="array" ref="L250">INDEX(Data!H$2:H$368,$A250)</f>
        <v>334</v>
      </c>
      <c r="M250" s="4" cm="1">
        <f t="array" ref="M250">INDEX(Data!I$2:I$368,$A250)</f>
        <v>77</v>
      </c>
      <c r="N250" s="4" cm="1">
        <f t="array" ref="N250">INDEX(Data!J$2:J$368,$A250)</f>
        <v>244</v>
      </c>
      <c r="O250" s="4" cm="1">
        <f t="array" ref="O250">INDEX(Data!K$2:K$368,$A250)</f>
        <v>136</v>
      </c>
      <c r="P250" s="4" cm="1">
        <f t="array" ref="P250">INDEX(Data!L$2:L$368,$A250)</f>
        <v>71</v>
      </c>
      <c r="Q250" s="4" cm="1">
        <f t="array" ref="Q250">INDEX(Data!M$2:M$368,$A250)</f>
        <v>86</v>
      </c>
      <c r="R250" s="4" cm="1">
        <f t="array" ref="R250">INDEX(Data!N$2:N$368,$A250)</f>
        <v>21</v>
      </c>
      <c r="S250" s="4" cm="1">
        <f t="array" ref="S250">INDEX(Data!O$2:O$368,$A250)</f>
        <v>185</v>
      </c>
      <c r="T250" s="4" cm="1">
        <f t="array" ref="T250">INDEX(Data!P$2:P$368,$A250)</f>
        <v>145</v>
      </c>
      <c r="U250" s="4" cm="1">
        <f t="array" ref="U250">INDEX(Data!Q$2:Q$368,$A250)</f>
        <v>39</v>
      </c>
      <c r="V250" s="4" cm="1">
        <f t="array" ref="V250">INDEX(Data!R$2:R$368,$A250)</f>
        <v>30</v>
      </c>
      <c r="W250" s="4" cm="1">
        <f t="array" ref="W250">INDEX(Data!S$2:S$368,$A250)</f>
        <v>203</v>
      </c>
      <c r="X250" s="4" cm="1">
        <f t="array" ref="X250">INDEX(Data!T$2:T$368,$A250)</f>
        <v>54</v>
      </c>
      <c r="Y250" s="4" cm="1">
        <f t="array" ref="Y250">INDEX(Data!U$2:U$368,$A250)</f>
        <v>0</v>
      </c>
      <c r="Z250" s="4" cm="1">
        <f t="array" ref="Z250">INDEX(Data!V$2:V$368,$A250)</f>
        <v>30</v>
      </c>
      <c r="AA250" s="4" cm="1">
        <f t="array" ref="AA250">INDEX(Data!W$2:W$368,$A250)</f>
        <v>0</v>
      </c>
      <c r="AB250" s="4" cm="1">
        <f t="array" ref="AB250">INDEX(Data!X$2:X$368,$A250)</f>
        <v>92</v>
      </c>
      <c r="AC250" s="4" cm="1">
        <f t="array" ref="AC250">INDEX(Data!Y$2:Y$368,$A250)</f>
        <v>38</v>
      </c>
      <c r="AD250" s="4" cm="1">
        <f t="array" ref="AD250">INDEX(Data!Z$2:Z$368,$A250)</f>
        <v>0</v>
      </c>
      <c r="AE250" s="4" cm="1">
        <f t="array" ref="AE250">INDEX(Data!AA$2:AA$368,$A250)</f>
        <v>23</v>
      </c>
      <c r="AF250" s="4" cm="1">
        <f t="array" ref="AF250">INDEX(Data!AB$2:AB$368,$A250)</f>
        <v>38</v>
      </c>
      <c r="AG250" s="4" cm="1">
        <f t="array" ref="AG250">INDEX(Data!AC$2:AC$368,$A250)</f>
        <v>23</v>
      </c>
      <c r="AH250" s="4" cm="1">
        <f t="array" ref="AH250">INDEX(Data!AD$2:AD$368,$A250)</f>
        <v>0</v>
      </c>
      <c r="AI250" s="4" cm="1">
        <f t="array" ref="AI250">INDEX(Data!AE$2:AE$368,$A250)</f>
        <v>30</v>
      </c>
      <c r="AJ250" s="4" cm="1">
        <f t="array" ref="AJ250">INDEX(Data!AF$2:AF$368,$A250)</f>
        <v>23</v>
      </c>
      <c r="AK250" s="4" cm="1">
        <f t="array" ref="AK250">INDEX(Data!AG$2:AG$368,$A250)</f>
        <v>23</v>
      </c>
      <c r="AL250" s="4" cm="1">
        <f t="array" ref="AL250">INDEX(Data!AH$2:AH$368,$A250)</f>
        <v>0</v>
      </c>
      <c r="AM250" s="4" cm="1">
        <f t="array" ref="AM250">INDEX(Data!AI$2:AI$368,$A250)</f>
        <v>54</v>
      </c>
      <c r="AN250" s="4" cm="1">
        <f t="array" ref="AN250">INDEX(Data!AJ$2:AJ$368,$A250)</f>
        <v>15</v>
      </c>
      <c r="AO250" s="4" cm="1">
        <f t="array" ref="AO250">INDEX(Data!AK$2:AK$368,$A250)</f>
        <v>15</v>
      </c>
      <c r="AP250" s="4" cm="1">
        <f t="array" ref="AP250">INDEX(Data!AL$2:AL$368,$A250)</f>
        <v>0</v>
      </c>
      <c r="AQ250" s="4" cm="1">
        <f t="array" ref="AQ250">INDEX(Data!AM$2:AM$368,$A250)</f>
        <v>0</v>
      </c>
      <c r="AR250" s="4" cm="1">
        <f t="array" ref="AR250">INDEX(Data!AN$2:AN$368,$A250)</f>
        <v>30</v>
      </c>
      <c r="AS250" s="4" cm="1">
        <f t="array" ref="AS250">INDEX(Data!AO$2:AO$368,$A250)</f>
        <v>15</v>
      </c>
      <c r="AT250" s="4" cm="1">
        <f t="array" ref="AT250">INDEX(Data!AP$2:AP$368,$A250)</f>
        <v>69</v>
      </c>
      <c r="AU250" s="4" cm="1">
        <f t="array" ref="AU250">INDEX(Data!AQ$2:AQ$368,$A250)</f>
        <v>23</v>
      </c>
      <c r="AV250" s="4" cm="1">
        <f t="array" ref="AV250">INDEX(Data!AR$2:AR$368,$A250)</f>
        <v>23</v>
      </c>
      <c r="AW250" s="4" cm="1">
        <f t="array" ref="AW250">INDEX(Data!AS$2:AS$368,$A250)</f>
        <v>15</v>
      </c>
      <c r="AX250" s="4" cm="1">
        <f t="array" ref="AX250">INDEX(Data!AT$2:AT$368,$A250)</f>
        <v>7</v>
      </c>
      <c r="AY250" s="4" cm="1">
        <f t="array" ref="AY250">INDEX(Data!AU$2:AU$368,$A250)</f>
        <v>54</v>
      </c>
      <c r="AZ250" s="4" cm="1">
        <f t="array" ref="AZ250">INDEX(Data!AV$2:AV$368,$A250)</f>
        <v>23</v>
      </c>
      <c r="BA250" s="4" cm="1">
        <f t="array" ref="BA250">INDEX(Data!AW$2:AW$368,$A250)</f>
        <v>23</v>
      </c>
      <c r="BB250" s="4" cm="1">
        <f t="array" ref="BB250">INDEX(Data!AX$2:AX$368,$A250)</f>
        <v>34</v>
      </c>
    </row>
    <row r="251" spans="1:54" x14ac:dyDescent="0.25">
      <c r="A251">
        <v>225</v>
      </c>
      <c r="B251" s="3">
        <v>45516</v>
      </c>
      <c r="C251" s="4">
        <v>2024</v>
      </c>
      <c r="D251" s="4" t="s">
        <v>11</v>
      </c>
      <c r="E251" s="4">
        <v>12</v>
      </c>
      <c r="F251" s="4" cm="1">
        <f t="array" ref="F251">INDEX(Data!B$2:B$368,$A251)</f>
        <v>1162</v>
      </c>
      <c r="G251" s="4" cm="1">
        <f t="array" ref="G251">INDEX(Data!C$2:C$368,$A251)</f>
        <v>748</v>
      </c>
      <c r="H251" s="4" cm="1">
        <f t="array" ref="H251">INDEX(Data!D$2:D$368,$A251)</f>
        <v>499</v>
      </c>
      <c r="I251" s="4" cm="1">
        <f t="array" ref="I251">INDEX(Data!E$2:E$368,$A251)</f>
        <v>419</v>
      </c>
      <c r="J251" s="4" cm="1">
        <f t="array" ref="J251">INDEX(Data!F$2:F$368,$A251)</f>
        <v>244</v>
      </c>
      <c r="K251" s="4" cm="1">
        <f t="array" ref="K251">INDEX(Data!G$2:G$368,$A251)</f>
        <v>321</v>
      </c>
      <c r="L251" s="4" cm="1">
        <f t="array" ref="L251">INDEX(Data!H$2:H$368,$A251)</f>
        <v>240</v>
      </c>
      <c r="M251" s="4" cm="1">
        <f t="array" ref="M251">INDEX(Data!I$2:I$368,$A251)</f>
        <v>187</v>
      </c>
      <c r="N251" s="4" cm="1">
        <f t="array" ref="N251">INDEX(Data!J$2:J$368,$A251)</f>
        <v>396</v>
      </c>
      <c r="O251" s="4" cm="1">
        <f t="array" ref="O251">INDEX(Data!K$2:K$368,$A251)</f>
        <v>72</v>
      </c>
      <c r="P251" s="4" cm="1">
        <f t="array" ref="P251">INDEX(Data!L$2:L$368,$A251)</f>
        <v>50</v>
      </c>
      <c r="Q251" s="4" cm="1">
        <f t="array" ref="Q251">INDEX(Data!M$2:M$368,$A251)</f>
        <v>72</v>
      </c>
      <c r="R251" s="4" cm="1">
        <f t="array" ref="R251">INDEX(Data!N$2:N$368,$A251)</f>
        <v>43</v>
      </c>
      <c r="S251" s="4" cm="1">
        <f t="array" ref="S251">INDEX(Data!O$2:O$368,$A251)</f>
        <v>194</v>
      </c>
      <c r="T251" s="4" cm="1">
        <f t="array" ref="T251">INDEX(Data!P$2:P$368,$A251)</f>
        <v>114</v>
      </c>
      <c r="U251" s="4" cm="1">
        <f t="array" ref="U251">INDEX(Data!Q$2:Q$368,$A251)</f>
        <v>48</v>
      </c>
      <c r="V251" s="4" cm="1">
        <f t="array" ref="V251">INDEX(Data!R$2:R$368,$A251)</f>
        <v>61</v>
      </c>
      <c r="W251" s="4" cm="1">
        <f t="array" ref="W251">INDEX(Data!S$2:S$368,$A251)</f>
        <v>112</v>
      </c>
      <c r="X251" s="4" cm="1">
        <f t="array" ref="X251">INDEX(Data!T$2:T$368,$A251)</f>
        <v>82</v>
      </c>
      <c r="Y251" s="4" cm="1">
        <f t="array" ref="Y251">INDEX(Data!U$2:U$368,$A251)</f>
        <v>0</v>
      </c>
      <c r="Z251" s="4" cm="1">
        <f t="array" ref="Z251">INDEX(Data!V$2:V$368,$A251)</f>
        <v>44</v>
      </c>
      <c r="AA251" s="4" cm="1">
        <f t="array" ref="AA251">INDEX(Data!W$2:W$368,$A251)</f>
        <v>22</v>
      </c>
      <c r="AB251" s="4" cm="1">
        <f t="array" ref="AB251">INDEX(Data!X$2:X$368,$A251)</f>
        <v>44</v>
      </c>
      <c r="AC251" s="4" cm="1">
        <f t="array" ref="AC251">INDEX(Data!Y$2:Y$368,$A251)</f>
        <v>44</v>
      </c>
      <c r="AD251" s="4" cm="1">
        <f t="array" ref="AD251">INDEX(Data!Z$2:Z$368,$A251)</f>
        <v>0</v>
      </c>
      <c r="AE251" s="4" cm="1">
        <f t="array" ref="AE251">INDEX(Data!AA$2:AA$368,$A251)</f>
        <v>22</v>
      </c>
      <c r="AF251" s="4" cm="1">
        <f t="array" ref="AF251">INDEX(Data!AB$2:AB$368,$A251)</f>
        <v>29</v>
      </c>
      <c r="AG251" s="4" cm="1">
        <f t="array" ref="AG251">INDEX(Data!AC$2:AC$368,$A251)</f>
        <v>0</v>
      </c>
      <c r="AH251" s="4" cm="1">
        <f t="array" ref="AH251">INDEX(Data!AD$2:AD$368,$A251)</f>
        <v>0</v>
      </c>
      <c r="AI251" s="4" cm="1">
        <f t="array" ref="AI251">INDEX(Data!AE$2:AE$368,$A251)</f>
        <v>37</v>
      </c>
      <c r="AJ251" s="4" cm="1">
        <f t="array" ref="AJ251">INDEX(Data!AF$2:AF$368,$A251)</f>
        <v>14</v>
      </c>
      <c r="AK251" s="4" cm="1">
        <f t="array" ref="AK251">INDEX(Data!AG$2:AG$368,$A251)</f>
        <v>22</v>
      </c>
      <c r="AL251" s="4" cm="1">
        <f t="array" ref="AL251">INDEX(Data!AH$2:AH$368,$A251)</f>
        <v>7</v>
      </c>
      <c r="AM251" s="4" cm="1">
        <f t="array" ref="AM251">INDEX(Data!AI$2:AI$368,$A251)</f>
        <v>67</v>
      </c>
      <c r="AN251" s="4" cm="1">
        <f t="array" ref="AN251">INDEX(Data!AJ$2:AJ$368,$A251)</f>
        <v>7</v>
      </c>
      <c r="AO251" s="4" cm="1">
        <f t="array" ref="AO251">INDEX(Data!AK$2:AK$368,$A251)</f>
        <v>7</v>
      </c>
      <c r="AP251" s="4" cm="1">
        <f t="array" ref="AP251">INDEX(Data!AL$2:AL$368,$A251)</f>
        <v>0</v>
      </c>
      <c r="AQ251" s="4" cm="1">
        <f t="array" ref="AQ251">INDEX(Data!AM$2:AM$368,$A251)</f>
        <v>7</v>
      </c>
      <c r="AR251" s="4" cm="1">
        <f t="array" ref="AR251">INDEX(Data!AN$2:AN$368,$A251)</f>
        <v>7</v>
      </c>
      <c r="AS251" s="4" cm="1">
        <f t="array" ref="AS251">INDEX(Data!AO$2:AO$368,$A251)</f>
        <v>29</v>
      </c>
      <c r="AT251" s="4" cm="1">
        <f t="array" ref="AT251">INDEX(Data!AP$2:AP$368,$A251)</f>
        <v>74</v>
      </c>
      <c r="AU251" s="4" cm="1">
        <f t="array" ref="AU251">INDEX(Data!AQ$2:AQ$368,$A251)</f>
        <v>14</v>
      </c>
      <c r="AV251" s="4" cm="1">
        <f t="array" ref="AV251">INDEX(Data!AR$2:AR$368,$A251)</f>
        <v>37</v>
      </c>
      <c r="AW251" s="4" cm="1">
        <f t="array" ref="AW251">INDEX(Data!AS$2:AS$368,$A251)</f>
        <v>37</v>
      </c>
      <c r="AX251" s="4" cm="1">
        <f t="array" ref="AX251">INDEX(Data!AT$2:AT$368,$A251)</f>
        <v>7</v>
      </c>
      <c r="AY251" s="4" cm="1">
        <f t="array" ref="AY251">INDEX(Data!AU$2:AU$368,$A251)</f>
        <v>7</v>
      </c>
      <c r="AZ251" s="4" cm="1">
        <f t="array" ref="AZ251">INDEX(Data!AV$2:AV$368,$A251)</f>
        <v>22</v>
      </c>
      <c r="BA251" s="4" cm="1">
        <f t="array" ref="BA251">INDEX(Data!AW$2:AW$368,$A251)</f>
        <v>29</v>
      </c>
      <c r="BB251" s="4" cm="1">
        <f t="array" ref="BB251">INDEX(Data!AX$2:AX$368,$A251)</f>
        <v>30</v>
      </c>
    </row>
    <row r="252" spans="1:54" x14ac:dyDescent="0.25">
      <c r="A252">
        <v>226</v>
      </c>
      <c r="B252" s="3">
        <v>45517</v>
      </c>
      <c r="C252" s="4">
        <v>2024</v>
      </c>
      <c r="D252" s="4" t="s">
        <v>11</v>
      </c>
      <c r="E252" s="4">
        <v>13</v>
      </c>
      <c r="F252" s="4" cm="1">
        <f t="array" ref="F252">INDEX(Data!B$2:B$368,$A252)</f>
        <v>1160</v>
      </c>
      <c r="G252" s="4" cm="1">
        <f t="array" ref="G252">INDEX(Data!C$2:C$368,$A252)</f>
        <v>711</v>
      </c>
      <c r="H252" s="4" cm="1">
        <f t="array" ref="H252">INDEX(Data!D$2:D$368,$A252)</f>
        <v>232</v>
      </c>
      <c r="I252" s="4" cm="1">
        <f t="array" ref="I252">INDEX(Data!E$2:E$368,$A252)</f>
        <v>847</v>
      </c>
      <c r="J252" s="4" cm="1">
        <f t="array" ref="J252">INDEX(Data!F$2:F$368,$A252)</f>
        <v>81</v>
      </c>
      <c r="K252" s="4" cm="1">
        <f t="array" ref="K252">INDEX(Data!G$2:G$368,$A252)</f>
        <v>277</v>
      </c>
      <c r="L252" s="4" cm="1">
        <f t="array" ref="L252">INDEX(Data!H$2:H$368,$A252)</f>
        <v>399</v>
      </c>
      <c r="M252" s="4" cm="1">
        <f t="array" ref="M252">INDEX(Data!I$2:I$368,$A252)</f>
        <v>35</v>
      </c>
      <c r="N252" s="4" cm="1">
        <f t="array" ref="N252">INDEX(Data!J$2:J$368,$A252)</f>
        <v>381</v>
      </c>
      <c r="O252" s="4" cm="1">
        <f t="array" ref="O252">INDEX(Data!K$2:K$368,$A252)</f>
        <v>129</v>
      </c>
      <c r="P252" s="4" cm="1">
        <f t="array" ref="P252">INDEX(Data!L$2:L$368,$A252)</f>
        <v>79</v>
      </c>
      <c r="Q252" s="4" cm="1">
        <f t="array" ref="Q252">INDEX(Data!M$2:M$368,$A252)</f>
        <v>93</v>
      </c>
      <c r="R252" s="4" cm="1">
        <f t="array" ref="R252">INDEX(Data!N$2:N$368,$A252)</f>
        <v>35</v>
      </c>
      <c r="S252" s="4" cm="1">
        <f t="array" ref="S252">INDEX(Data!O$2:O$368,$A252)</f>
        <v>171</v>
      </c>
      <c r="T252" s="4" cm="1">
        <f t="array" ref="T252">INDEX(Data!P$2:P$368,$A252)</f>
        <v>39</v>
      </c>
      <c r="U252" s="4" cm="1">
        <f t="array" ref="U252">INDEX(Data!Q$2:Q$368,$A252)</f>
        <v>52</v>
      </c>
      <c r="V252" s="4" cm="1">
        <f t="array" ref="V252">INDEX(Data!R$2:R$368,$A252)</f>
        <v>35</v>
      </c>
      <c r="W252" s="4" cm="1">
        <f t="array" ref="W252">INDEX(Data!S$2:S$368,$A252)</f>
        <v>146</v>
      </c>
      <c r="X252" s="4" cm="1">
        <f t="array" ref="X252">INDEX(Data!T$2:T$368,$A252)</f>
        <v>78</v>
      </c>
      <c r="Y252" s="4" cm="1">
        <f t="array" ref="Y252">INDEX(Data!U$2:U$368,$A252)</f>
        <v>21</v>
      </c>
      <c r="Z252" s="4" cm="1">
        <f t="array" ref="Z252">INDEX(Data!V$2:V$368,$A252)</f>
        <v>35</v>
      </c>
      <c r="AA252" s="4" cm="1">
        <f t="array" ref="AA252">INDEX(Data!W$2:W$368,$A252)</f>
        <v>0</v>
      </c>
      <c r="AB252" s="4" cm="1">
        <f t="array" ref="AB252">INDEX(Data!X$2:X$368,$A252)</f>
        <v>49</v>
      </c>
      <c r="AC252" s="4" cm="1">
        <f t="array" ref="AC252">INDEX(Data!Y$2:Y$368,$A252)</f>
        <v>42</v>
      </c>
      <c r="AD252" s="4" cm="1">
        <f t="array" ref="AD252">INDEX(Data!Z$2:Z$368,$A252)</f>
        <v>0</v>
      </c>
      <c r="AE252" s="4" cm="1">
        <f t="array" ref="AE252">INDEX(Data!AA$2:AA$368,$A252)</f>
        <v>14</v>
      </c>
      <c r="AF252" s="4" cm="1">
        <f t="array" ref="AF252">INDEX(Data!AB$2:AB$368,$A252)</f>
        <v>21</v>
      </c>
      <c r="AG252" s="4" cm="1">
        <f t="array" ref="AG252">INDEX(Data!AC$2:AC$368,$A252)</f>
        <v>14</v>
      </c>
      <c r="AH252" s="4" cm="1">
        <f t="array" ref="AH252">INDEX(Data!AD$2:AD$368,$A252)</f>
        <v>0</v>
      </c>
      <c r="AI252" s="4" cm="1">
        <f t="array" ref="AI252">INDEX(Data!AE$2:AE$368,$A252)</f>
        <v>21</v>
      </c>
      <c r="AJ252" s="4" cm="1">
        <f t="array" ref="AJ252">INDEX(Data!AF$2:AF$368,$A252)</f>
        <v>0</v>
      </c>
      <c r="AK252" s="4" cm="1">
        <f t="array" ref="AK252">INDEX(Data!AG$2:AG$368,$A252)</f>
        <v>14</v>
      </c>
      <c r="AL252" s="4" cm="1">
        <f t="array" ref="AL252">INDEX(Data!AH$2:AH$368,$A252)</f>
        <v>14</v>
      </c>
      <c r="AM252" s="4" cm="1">
        <f t="array" ref="AM252">INDEX(Data!AI$2:AI$368,$A252)</f>
        <v>35</v>
      </c>
      <c r="AN252" s="4" cm="1">
        <f t="array" ref="AN252">INDEX(Data!AJ$2:AJ$368,$A252)</f>
        <v>7</v>
      </c>
      <c r="AO252" s="4" cm="1">
        <f t="array" ref="AO252">INDEX(Data!AK$2:AK$368,$A252)</f>
        <v>14</v>
      </c>
      <c r="AP252" s="4" cm="1">
        <f t="array" ref="AP252">INDEX(Data!AL$2:AL$368,$A252)</f>
        <v>21</v>
      </c>
      <c r="AQ252" s="4" cm="1">
        <f t="array" ref="AQ252">INDEX(Data!AM$2:AM$368,$A252)</f>
        <v>0</v>
      </c>
      <c r="AR252" s="4" cm="1">
        <f t="array" ref="AR252">INDEX(Data!AN$2:AN$368,$A252)</f>
        <v>14</v>
      </c>
      <c r="AS252" s="4" cm="1">
        <f t="array" ref="AS252">INDEX(Data!AO$2:AO$368,$A252)</f>
        <v>21</v>
      </c>
      <c r="AT252" s="4" cm="1">
        <f t="array" ref="AT252">INDEX(Data!AP$2:AP$368,$A252)</f>
        <v>78</v>
      </c>
      <c r="AU252" s="4" cm="1">
        <f t="array" ref="AU252">INDEX(Data!AQ$2:AQ$368,$A252)</f>
        <v>21</v>
      </c>
      <c r="AV252" s="4" cm="1">
        <f t="array" ref="AV252">INDEX(Data!AR$2:AR$368,$A252)</f>
        <v>49</v>
      </c>
      <c r="AW252" s="4" cm="1">
        <f t="array" ref="AW252">INDEX(Data!AS$2:AS$368,$A252)</f>
        <v>7</v>
      </c>
      <c r="AX252" s="4" cm="1">
        <f t="array" ref="AX252">INDEX(Data!AT$2:AT$368,$A252)</f>
        <v>7</v>
      </c>
      <c r="AY252" s="4" cm="1">
        <f t="array" ref="AY252">INDEX(Data!AU$2:AU$368,$A252)</f>
        <v>7</v>
      </c>
      <c r="AZ252" s="4" cm="1">
        <f t="array" ref="AZ252">INDEX(Data!AV$2:AV$368,$A252)</f>
        <v>7</v>
      </c>
      <c r="BA252" s="4" cm="1">
        <f t="array" ref="BA252">INDEX(Data!AW$2:AW$368,$A252)</f>
        <v>14</v>
      </c>
      <c r="BB252" s="4" cm="1">
        <f t="array" ref="BB252">INDEX(Data!AX$2:AX$368,$A252)</f>
        <v>86</v>
      </c>
    </row>
    <row r="253" spans="1:54" x14ac:dyDescent="0.25">
      <c r="A253">
        <v>227</v>
      </c>
      <c r="B253" s="3">
        <v>45518</v>
      </c>
      <c r="C253" s="4">
        <v>2024</v>
      </c>
      <c r="D253" s="4" t="s">
        <v>11</v>
      </c>
      <c r="E253" s="4">
        <v>14</v>
      </c>
      <c r="F253" s="4" cm="1">
        <f t="array" ref="F253">INDEX(Data!B$2:B$368,$A253)</f>
        <v>1141</v>
      </c>
      <c r="G253" s="4" cm="1">
        <f t="array" ref="G253">INDEX(Data!C$2:C$368,$A253)</f>
        <v>682</v>
      </c>
      <c r="H253" s="4" cm="1">
        <f t="array" ref="H253">INDEX(Data!D$2:D$368,$A253)</f>
        <v>273</v>
      </c>
      <c r="I253" s="4" cm="1">
        <f t="array" ref="I253">INDEX(Data!E$2:E$368,$A253)</f>
        <v>732</v>
      </c>
      <c r="J253" s="4" cm="1">
        <f t="array" ref="J253">INDEX(Data!F$2:F$368,$A253)</f>
        <v>136</v>
      </c>
      <c r="K253" s="4" cm="1">
        <f t="array" ref="K253">INDEX(Data!G$2:G$368,$A253)</f>
        <v>231</v>
      </c>
      <c r="L253" s="4" cm="1">
        <f t="array" ref="L253">INDEX(Data!H$2:H$368,$A253)</f>
        <v>404</v>
      </c>
      <c r="M253" s="4" cm="1">
        <f t="array" ref="M253">INDEX(Data!I$2:I$368,$A253)</f>
        <v>47</v>
      </c>
      <c r="N253" s="4" cm="1">
        <f t="array" ref="N253">INDEX(Data!J$2:J$368,$A253)</f>
        <v>269</v>
      </c>
      <c r="O253" s="4" cm="1">
        <f t="array" ref="O253">INDEX(Data!K$2:K$368,$A253)</f>
        <v>219</v>
      </c>
      <c r="P253" s="4" cm="1">
        <f t="array" ref="P253">INDEX(Data!L$2:L$368,$A253)</f>
        <v>56</v>
      </c>
      <c r="Q253" s="4" cm="1">
        <f t="array" ref="Q253">INDEX(Data!M$2:M$368,$A253)</f>
        <v>99</v>
      </c>
      <c r="R253" s="4" cm="1">
        <f t="array" ref="R253">INDEX(Data!N$2:N$368,$A253)</f>
        <v>49</v>
      </c>
      <c r="S253" s="4" cm="1">
        <f t="array" ref="S253">INDEX(Data!O$2:O$368,$A253)</f>
        <v>238</v>
      </c>
      <c r="T253" s="4" cm="1">
        <f t="array" ref="T253">INDEX(Data!P$2:P$368,$A253)</f>
        <v>147</v>
      </c>
      <c r="U253" s="4" cm="1">
        <f t="array" ref="U253">INDEX(Data!Q$2:Q$368,$A253)</f>
        <v>30</v>
      </c>
      <c r="V253" s="4" cm="1">
        <f t="array" ref="V253">INDEX(Data!R$2:R$368,$A253)</f>
        <v>34</v>
      </c>
      <c r="W253" s="4" cm="1">
        <f t="array" ref="W253">INDEX(Data!S$2:S$368,$A253)</f>
        <v>0</v>
      </c>
      <c r="X253" s="4" cm="1">
        <f t="array" ref="X253">INDEX(Data!T$2:T$368,$A253)</f>
        <v>75</v>
      </c>
      <c r="Y253" s="4" cm="1">
        <f t="array" ref="Y253">INDEX(Data!U$2:U$368,$A253)</f>
        <v>6</v>
      </c>
      <c r="Z253" s="4" cm="1">
        <f t="array" ref="Z253">INDEX(Data!V$2:V$368,$A253)</f>
        <v>27</v>
      </c>
      <c r="AA253" s="4" cm="1">
        <f t="array" ref="AA253">INDEX(Data!W$2:W$368,$A253)</f>
        <v>20</v>
      </c>
      <c r="AB253" s="4" cm="1">
        <f t="array" ref="AB253">INDEX(Data!X$2:X$368,$A253)</f>
        <v>54</v>
      </c>
      <c r="AC253" s="4" cm="1">
        <f t="array" ref="AC253">INDEX(Data!Y$2:Y$368,$A253)</f>
        <v>47</v>
      </c>
      <c r="AD253" s="4" cm="1">
        <f t="array" ref="AD253">INDEX(Data!Z$2:Z$368,$A253)</f>
        <v>6</v>
      </c>
      <c r="AE253" s="4" cm="1">
        <f t="array" ref="AE253">INDEX(Data!AA$2:AA$368,$A253)</f>
        <v>13</v>
      </c>
      <c r="AF253" s="4" cm="1">
        <f t="array" ref="AF253">INDEX(Data!AB$2:AB$368,$A253)</f>
        <v>13</v>
      </c>
      <c r="AG253" s="4" cm="1">
        <f t="array" ref="AG253">INDEX(Data!AC$2:AC$368,$A253)</f>
        <v>13</v>
      </c>
      <c r="AH253" s="4" cm="1">
        <f t="array" ref="AH253">INDEX(Data!AD$2:AD$368,$A253)</f>
        <v>0</v>
      </c>
      <c r="AI253" s="4" cm="1">
        <f t="array" ref="AI253">INDEX(Data!AE$2:AE$368,$A253)</f>
        <v>34</v>
      </c>
      <c r="AJ253" s="4" cm="1">
        <f t="array" ref="AJ253">INDEX(Data!AF$2:AF$368,$A253)</f>
        <v>0</v>
      </c>
      <c r="AK253" s="4" cm="1">
        <f t="array" ref="AK253">INDEX(Data!AG$2:AG$368,$A253)</f>
        <v>13</v>
      </c>
      <c r="AL253" s="4" cm="1">
        <f t="array" ref="AL253">INDEX(Data!AH$2:AH$368,$A253)</f>
        <v>20</v>
      </c>
      <c r="AM253" s="4" cm="1">
        <f t="array" ref="AM253">INDEX(Data!AI$2:AI$368,$A253)</f>
        <v>61</v>
      </c>
      <c r="AN253" s="4" cm="1">
        <f t="array" ref="AN253">INDEX(Data!AJ$2:AJ$368,$A253)</f>
        <v>34</v>
      </c>
      <c r="AO253" s="4" cm="1">
        <f t="array" ref="AO253">INDEX(Data!AK$2:AK$368,$A253)</f>
        <v>13</v>
      </c>
      <c r="AP253" s="4" cm="1">
        <f t="array" ref="AP253">INDEX(Data!AL$2:AL$368,$A253)</f>
        <v>6</v>
      </c>
      <c r="AQ253" s="4" cm="1">
        <f t="array" ref="AQ253">INDEX(Data!AM$2:AM$368,$A253)</f>
        <v>0</v>
      </c>
      <c r="AR253" s="4" cm="1">
        <f t="array" ref="AR253">INDEX(Data!AN$2:AN$368,$A253)</f>
        <v>6</v>
      </c>
      <c r="AS253" s="4" cm="1">
        <f t="array" ref="AS253">INDEX(Data!AO$2:AO$368,$A253)</f>
        <v>27</v>
      </c>
      <c r="AT253" s="4" cm="1">
        <f t="array" ref="AT253">INDEX(Data!AP$2:AP$368,$A253)</f>
        <v>54</v>
      </c>
      <c r="AU253" s="4" cm="1">
        <f t="array" ref="AU253">INDEX(Data!AQ$2:AQ$368,$A253)</f>
        <v>13</v>
      </c>
      <c r="AV253" s="4" cm="1">
        <f t="array" ref="AV253">INDEX(Data!AR$2:AR$368,$A253)</f>
        <v>61</v>
      </c>
      <c r="AW253" s="4" cm="1">
        <f t="array" ref="AW253">INDEX(Data!AS$2:AS$368,$A253)</f>
        <v>20</v>
      </c>
      <c r="AX253" s="4" cm="1">
        <f t="array" ref="AX253">INDEX(Data!AT$2:AT$368,$A253)</f>
        <v>0</v>
      </c>
      <c r="AY253" s="4" cm="1">
        <f t="array" ref="AY253">INDEX(Data!AU$2:AU$368,$A253)</f>
        <v>40</v>
      </c>
      <c r="AZ253" s="4" cm="1">
        <f t="array" ref="AZ253">INDEX(Data!AV$2:AV$368,$A253)</f>
        <v>0</v>
      </c>
      <c r="BA253" s="4" cm="1">
        <f t="array" ref="BA253">INDEX(Data!AW$2:AW$368,$A253)</f>
        <v>6</v>
      </c>
      <c r="BB253" s="4" cm="1">
        <f t="array" ref="BB253">INDEX(Data!AX$2:AX$368,$A253)</f>
        <v>0</v>
      </c>
    </row>
    <row r="254" spans="1:54" x14ac:dyDescent="0.25">
      <c r="A254">
        <v>228</v>
      </c>
      <c r="B254" s="3">
        <v>45519</v>
      </c>
      <c r="C254" s="4">
        <v>2024</v>
      </c>
      <c r="D254" s="4" t="s">
        <v>11</v>
      </c>
      <c r="E254" s="4">
        <v>15</v>
      </c>
      <c r="F254" s="4" cm="1">
        <f t="array" ref="F254">INDEX(Data!B$2:B$368,$A254)</f>
        <v>1116</v>
      </c>
      <c r="G254" s="4" cm="1">
        <f t="array" ref="G254">INDEX(Data!C$2:C$368,$A254)</f>
        <v>667</v>
      </c>
      <c r="H254" s="4" cm="1">
        <f t="array" ref="H254">INDEX(Data!D$2:D$368,$A254)</f>
        <v>468</v>
      </c>
      <c r="I254" s="4" cm="1">
        <f t="array" ref="I254">INDEX(Data!E$2:E$368,$A254)</f>
        <v>425</v>
      </c>
      <c r="J254" s="4" cm="1">
        <f t="array" ref="J254">INDEX(Data!F$2:F$368,$A254)</f>
        <v>223</v>
      </c>
      <c r="K254" s="4" cm="1">
        <f t="array" ref="K254">INDEX(Data!G$2:G$368,$A254)</f>
        <v>340</v>
      </c>
      <c r="L254" s="4" cm="1">
        <f t="array" ref="L254">INDEX(Data!H$2:H$368,$A254)</f>
        <v>181</v>
      </c>
      <c r="M254" s="4" cm="1">
        <f t="array" ref="M254">INDEX(Data!I$2:I$368,$A254)</f>
        <v>146</v>
      </c>
      <c r="N254" s="4" cm="1">
        <f t="array" ref="N254">INDEX(Data!J$2:J$368,$A254)</f>
        <v>243</v>
      </c>
      <c r="O254" s="4" cm="1">
        <f t="array" ref="O254">INDEX(Data!K$2:K$368,$A254)</f>
        <v>228</v>
      </c>
      <c r="P254" s="4" cm="1">
        <f t="array" ref="P254">INDEX(Data!L$2:L$368,$A254)</f>
        <v>69</v>
      </c>
      <c r="Q254" s="4" cm="1">
        <f t="array" ref="Q254">INDEX(Data!M$2:M$368,$A254)</f>
        <v>76</v>
      </c>
      <c r="R254" s="4" cm="1">
        <f t="array" ref="R254">INDEX(Data!N$2:N$368,$A254)</f>
        <v>48</v>
      </c>
      <c r="S254" s="4" cm="1">
        <f t="array" ref="S254">INDEX(Data!O$2:O$368,$A254)</f>
        <v>203</v>
      </c>
      <c r="T254" s="4" cm="1">
        <f t="array" ref="T254">INDEX(Data!P$2:P$368,$A254)</f>
        <v>144</v>
      </c>
      <c r="U254" s="4" cm="1">
        <f t="array" ref="U254">INDEX(Data!Q$2:Q$368,$A254)</f>
        <v>46</v>
      </c>
      <c r="V254" s="4" cm="1">
        <f t="array" ref="V254">INDEX(Data!R$2:R$368,$A254)</f>
        <v>59</v>
      </c>
      <c r="W254" s="4" cm="1">
        <f t="array" ref="W254">INDEX(Data!S$2:S$368,$A254)</f>
        <v>0</v>
      </c>
      <c r="X254" s="4" cm="1">
        <f t="array" ref="X254">INDEX(Data!T$2:T$368,$A254)</f>
        <v>86</v>
      </c>
      <c r="Y254" s="4" cm="1">
        <f t="array" ref="Y254">INDEX(Data!U$2:U$368,$A254)</f>
        <v>6</v>
      </c>
      <c r="Z254" s="4" cm="1">
        <f t="array" ref="Z254">INDEX(Data!V$2:V$368,$A254)</f>
        <v>46</v>
      </c>
      <c r="AA254" s="4" cm="1">
        <f t="array" ref="AA254">INDEX(Data!W$2:W$368,$A254)</f>
        <v>13</v>
      </c>
      <c r="AB254" s="4" cm="1">
        <f t="array" ref="AB254">INDEX(Data!X$2:X$368,$A254)</f>
        <v>85</v>
      </c>
      <c r="AC254" s="4" cm="1">
        <f t="array" ref="AC254">INDEX(Data!Y$2:Y$368,$A254)</f>
        <v>40</v>
      </c>
      <c r="AD254" s="4" cm="1">
        <f t="array" ref="AD254">INDEX(Data!Z$2:Z$368,$A254)</f>
        <v>6</v>
      </c>
      <c r="AE254" s="4" cm="1">
        <f t="array" ref="AE254">INDEX(Data!AA$2:AA$368,$A254)</f>
        <v>0</v>
      </c>
      <c r="AF254" s="4" cm="1">
        <f t="array" ref="AF254">INDEX(Data!AB$2:AB$368,$A254)</f>
        <v>40</v>
      </c>
      <c r="AG254" s="4" cm="1">
        <f t="array" ref="AG254">INDEX(Data!AC$2:AC$368,$A254)</f>
        <v>6</v>
      </c>
      <c r="AH254" s="4" cm="1">
        <f t="array" ref="AH254">INDEX(Data!AD$2:AD$368,$A254)</f>
        <v>0</v>
      </c>
      <c r="AI254" s="4" cm="1">
        <f t="array" ref="AI254">INDEX(Data!AE$2:AE$368,$A254)</f>
        <v>6</v>
      </c>
      <c r="AJ254" s="4" cm="1">
        <f t="array" ref="AJ254">INDEX(Data!AF$2:AF$368,$A254)</f>
        <v>13</v>
      </c>
      <c r="AK254" s="4" cm="1">
        <f t="array" ref="AK254">INDEX(Data!AG$2:AG$368,$A254)</f>
        <v>13</v>
      </c>
      <c r="AL254" s="4" cm="1">
        <f t="array" ref="AL254">INDEX(Data!AH$2:AH$368,$A254)</f>
        <v>0</v>
      </c>
      <c r="AM254" s="4" cm="1">
        <f t="array" ref="AM254">INDEX(Data!AI$2:AI$368,$A254)</f>
        <v>26</v>
      </c>
      <c r="AN254" s="4" cm="1">
        <f t="array" ref="AN254">INDEX(Data!AJ$2:AJ$368,$A254)</f>
        <v>33</v>
      </c>
      <c r="AO254" s="4" cm="1">
        <f t="array" ref="AO254">INDEX(Data!AK$2:AK$368,$A254)</f>
        <v>6</v>
      </c>
      <c r="AP254" s="4" cm="1">
        <f t="array" ref="AP254">INDEX(Data!AL$2:AL$368,$A254)</f>
        <v>6</v>
      </c>
      <c r="AQ254" s="4" cm="1">
        <f t="array" ref="AQ254">INDEX(Data!AM$2:AM$368,$A254)</f>
        <v>6</v>
      </c>
      <c r="AR254" s="4" cm="1">
        <f t="array" ref="AR254">INDEX(Data!AN$2:AN$368,$A254)</f>
        <v>26</v>
      </c>
      <c r="AS254" s="4" cm="1">
        <f t="array" ref="AS254">INDEX(Data!AO$2:AO$368,$A254)</f>
        <v>6</v>
      </c>
      <c r="AT254" s="4" cm="1">
        <f t="array" ref="AT254">INDEX(Data!AP$2:AP$368,$A254)</f>
        <v>60</v>
      </c>
      <c r="AU254" s="4" cm="1">
        <f t="array" ref="AU254">INDEX(Data!AQ$2:AQ$368,$A254)</f>
        <v>20</v>
      </c>
      <c r="AV254" s="4" cm="1">
        <f t="array" ref="AV254">INDEX(Data!AR$2:AR$368,$A254)</f>
        <v>46</v>
      </c>
      <c r="AW254" s="4" cm="1">
        <f t="array" ref="AW254">INDEX(Data!AS$2:AS$368,$A254)</f>
        <v>13</v>
      </c>
      <c r="AX254" s="4" cm="1">
        <f t="array" ref="AX254">INDEX(Data!AT$2:AT$368,$A254)</f>
        <v>6</v>
      </c>
      <c r="AY254" s="4" cm="1">
        <f t="array" ref="AY254">INDEX(Data!AU$2:AU$368,$A254)</f>
        <v>33</v>
      </c>
      <c r="AZ254" s="4" cm="1">
        <f t="array" ref="AZ254">INDEX(Data!AV$2:AV$368,$A254)</f>
        <v>0</v>
      </c>
      <c r="BA254" s="4" cm="1">
        <f t="array" ref="BA254">INDEX(Data!AW$2:AW$368,$A254)</f>
        <v>20</v>
      </c>
      <c r="BB254" s="4" cm="1">
        <f t="array" ref="BB254">INDEX(Data!AX$2:AX$368,$A254)</f>
        <v>0</v>
      </c>
    </row>
    <row r="255" spans="1:54" x14ac:dyDescent="0.25">
      <c r="A255">
        <v>229</v>
      </c>
      <c r="B255" s="3">
        <v>45520</v>
      </c>
      <c r="C255" s="4">
        <v>2024</v>
      </c>
      <c r="D255" s="4" t="s">
        <v>11</v>
      </c>
      <c r="E255" s="4">
        <v>16</v>
      </c>
      <c r="F255" s="4" cm="1">
        <f t="array" ref="F255">INDEX(Data!B$2:B$368,$A255)</f>
        <v>1099</v>
      </c>
      <c r="G255" s="4" cm="1">
        <f t="array" ref="G255">INDEX(Data!C$2:C$368,$A255)</f>
        <v>666</v>
      </c>
      <c r="H255" s="4" cm="1">
        <f t="array" ref="H255">INDEX(Data!D$2:D$368,$A255)</f>
        <v>274</v>
      </c>
      <c r="I255" s="4" cm="1">
        <f t="array" ref="I255">INDEX(Data!E$2:E$368,$A255)</f>
        <v>639</v>
      </c>
      <c r="J255" s="4" cm="1">
        <f t="array" ref="J255">INDEX(Data!F$2:F$368,$A255)</f>
        <v>186</v>
      </c>
      <c r="K255" s="4" cm="1">
        <f t="array" ref="K255">INDEX(Data!G$2:G$368,$A255)</f>
        <v>159</v>
      </c>
      <c r="L255" s="4" cm="1">
        <f t="array" ref="L255">INDEX(Data!H$2:H$368,$A255)</f>
        <v>474</v>
      </c>
      <c r="M255" s="4" cm="1">
        <f t="array" ref="M255">INDEX(Data!I$2:I$368,$A255)</f>
        <v>33</v>
      </c>
      <c r="N255" s="4" cm="1">
        <f t="array" ref="N255">INDEX(Data!J$2:J$368,$A255)</f>
        <v>279</v>
      </c>
      <c r="O255" s="4" cm="1">
        <f t="array" ref="O255">INDEX(Data!K$2:K$368,$A255)</f>
        <v>156</v>
      </c>
      <c r="P255" s="4" cm="1">
        <f t="array" ref="P255">INDEX(Data!L$2:L$368,$A255)</f>
        <v>74</v>
      </c>
      <c r="Q255" s="4" cm="1">
        <f t="array" ref="Q255">INDEX(Data!M$2:M$368,$A255)</f>
        <v>68</v>
      </c>
      <c r="R255" s="4" cm="1">
        <f t="array" ref="R255">INDEX(Data!N$2:N$368,$A255)</f>
        <v>47</v>
      </c>
      <c r="S255" s="4" cm="1">
        <f t="array" ref="S255">INDEX(Data!O$2:O$368,$A255)</f>
        <v>217</v>
      </c>
      <c r="T255" s="4" cm="1">
        <f t="array" ref="T255">INDEX(Data!P$2:P$368,$A255)</f>
        <v>79</v>
      </c>
      <c r="U255" s="4" cm="1">
        <f t="array" ref="U255">INDEX(Data!Q$2:Q$368,$A255)</f>
        <v>45</v>
      </c>
      <c r="V255" s="4" cm="1">
        <f t="array" ref="V255">INDEX(Data!R$2:R$368,$A255)</f>
        <v>20</v>
      </c>
      <c r="W255" s="4" cm="1">
        <f t="array" ref="W255">INDEX(Data!S$2:S$368,$A255)</f>
        <v>114</v>
      </c>
      <c r="X255" s="4" cm="1">
        <f t="array" ref="X255">INDEX(Data!T$2:T$368,$A255)</f>
        <v>39</v>
      </c>
      <c r="Y255" s="4" cm="1">
        <f t="array" ref="Y255">INDEX(Data!U$2:U$368,$A255)</f>
        <v>6</v>
      </c>
      <c r="Z255" s="4" cm="1">
        <f t="array" ref="Z255">INDEX(Data!V$2:V$368,$A255)</f>
        <v>46</v>
      </c>
      <c r="AA255" s="4" cm="1">
        <f t="array" ref="AA255">INDEX(Data!W$2:W$368,$A255)</f>
        <v>13</v>
      </c>
      <c r="AB255" s="4" cm="1">
        <f t="array" ref="AB255">INDEX(Data!X$2:X$368,$A255)</f>
        <v>46</v>
      </c>
      <c r="AC255" s="4" cm="1">
        <f t="array" ref="AC255">INDEX(Data!Y$2:Y$368,$A255)</f>
        <v>39</v>
      </c>
      <c r="AD255" s="4" cm="1">
        <f t="array" ref="AD255">INDEX(Data!Z$2:Z$368,$A255)</f>
        <v>6</v>
      </c>
      <c r="AE255" s="4" cm="1">
        <f t="array" ref="AE255">INDEX(Data!AA$2:AA$368,$A255)</f>
        <v>19</v>
      </c>
      <c r="AF255" s="4" cm="1">
        <f t="array" ref="AF255">INDEX(Data!AB$2:AB$368,$A255)</f>
        <v>33</v>
      </c>
      <c r="AG255" s="4" cm="1">
        <f t="array" ref="AG255">INDEX(Data!AC$2:AC$368,$A255)</f>
        <v>19</v>
      </c>
      <c r="AH255" s="4" cm="1">
        <f t="array" ref="AH255">INDEX(Data!AD$2:AD$368,$A255)</f>
        <v>0</v>
      </c>
      <c r="AI255" s="4" cm="1">
        <f t="array" ref="AI255">INDEX(Data!AE$2:AE$368,$A255)</f>
        <v>19</v>
      </c>
      <c r="AJ255" s="4" cm="1">
        <f t="array" ref="AJ255">INDEX(Data!AF$2:AF$368,$A255)</f>
        <v>0</v>
      </c>
      <c r="AK255" s="4" cm="1">
        <f t="array" ref="AK255">INDEX(Data!AG$2:AG$368,$A255)</f>
        <v>19</v>
      </c>
      <c r="AL255" s="4" cm="1">
        <f t="array" ref="AL255">INDEX(Data!AH$2:AH$368,$A255)</f>
        <v>13</v>
      </c>
      <c r="AM255" s="4" cm="1">
        <f t="array" ref="AM255">INDEX(Data!AI$2:AI$368,$A255)</f>
        <v>53</v>
      </c>
      <c r="AN255" s="4" cm="1">
        <f t="array" ref="AN255">INDEX(Data!AJ$2:AJ$368,$A255)</f>
        <v>13</v>
      </c>
      <c r="AO255" s="4" cm="1">
        <f t="array" ref="AO255">INDEX(Data!AK$2:AK$368,$A255)</f>
        <v>6</v>
      </c>
      <c r="AP255" s="4" cm="1">
        <f t="array" ref="AP255">INDEX(Data!AL$2:AL$368,$A255)</f>
        <v>19</v>
      </c>
      <c r="AQ255" s="4" cm="1">
        <f t="array" ref="AQ255">INDEX(Data!AM$2:AM$368,$A255)</f>
        <v>6</v>
      </c>
      <c r="AR255" s="4" cm="1">
        <f t="array" ref="AR255">INDEX(Data!AN$2:AN$368,$A255)</f>
        <v>6</v>
      </c>
      <c r="AS255" s="4" cm="1">
        <f t="array" ref="AS255">INDEX(Data!AO$2:AO$368,$A255)</f>
        <v>13</v>
      </c>
      <c r="AT255" s="4" cm="1">
        <f t="array" ref="AT255">INDEX(Data!AP$2:AP$368,$A255)</f>
        <v>66</v>
      </c>
      <c r="AU255" s="4" cm="1">
        <f t="array" ref="AU255">INDEX(Data!AQ$2:AQ$368,$A255)</f>
        <v>19</v>
      </c>
      <c r="AV255" s="4" cm="1">
        <f t="array" ref="AV255">INDEX(Data!AR$2:AR$368,$A255)</f>
        <v>59</v>
      </c>
      <c r="AW255" s="4" cm="1">
        <f t="array" ref="AW255">INDEX(Data!AS$2:AS$368,$A255)</f>
        <v>26</v>
      </c>
      <c r="AX255" s="4" cm="1">
        <f t="array" ref="AX255">INDEX(Data!AT$2:AT$368,$A255)</f>
        <v>0</v>
      </c>
      <c r="AY255" s="4" cm="1">
        <f t="array" ref="AY255">INDEX(Data!AU$2:AU$368,$A255)</f>
        <v>39</v>
      </c>
      <c r="AZ255" s="4" cm="1">
        <f t="array" ref="AZ255">INDEX(Data!AV$2:AV$368,$A255)</f>
        <v>13</v>
      </c>
      <c r="BA255" s="4" cm="1">
        <f t="array" ref="BA255">INDEX(Data!AW$2:AW$368,$A255)</f>
        <v>6</v>
      </c>
      <c r="BB255" s="4" cm="1">
        <f t="array" ref="BB255">INDEX(Data!AX$2:AX$368,$A255)</f>
        <v>5</v>
      </c>
    </row>
    <row r="256" spans="1:54" x14ac:dyDescent="0.25">
      <c r="A256">
        <v>230</v>
      </c>
      <c r="B256" s="3">
        <v>45521</v>
      </c>
      <c r="C256" s="4">
        <v>2024</v>
      </c>
      <c r="D256" s="4" t="s">
        <v>11</v>
      </c>
      <c r="E256" s="4">
        <v>17</v>
      </c>
      <c r="F256" s="4" cm="1">
        <f t="array" ref="F256">INDEX(Data!B$2:B$368,$A256)</f>
        <v>1091</v>
      </c>
      <c r="G256" s="4" cm="1">
        <f t="array" ref="G256">INDEX(Data!C$2:C$368,$A256)</f>
        <v>679</v>
      </c>
      <c r="H256" s="4" cm="1">
        <f t="array" ref="H256">INDEX(Data!D$2:D$368,$A256)</f>
        <v>490</v>
      </c>
      <c r="I256" s="4" cm="1">
        <f t="array" ref="I256">INDEX(Data!E$2:E$368,$A256)</f>
        <v>525</v>
      </c>
      <c r="J256" s="4" cm="1">
        <f t="array" ref="J256">INDEX(Data!F$2:F$368,$A256)</f>
        <v>76</v>
      </c>
      <c r="K256" s="4" cm="1">
        <f t="array" ref="K256">INDEX(Data!G$2:G$368,$A256)</f>
        <v>251</v>
      </c>
      <c r="L256" s="4" cm="1">
        <f t="array" ref="L256">INDEX(Data!H$2:H$368,$A256)</f>
        <v>381</v>
      </c>
      <c r="M256" s="4" cm="1">
        <f t="array" ref="M256">INDEX(Data!I$2:I$368,$A256)</f>
        <v>47</v>
      </c>
      <c r="N256" s="4" cm="1">
        <f t="array" ref="N256">INDEX(Data!J$2:J$368,$A256)</f>
        <v>284</v>
      </c>
      <c r="O256" s="4" cm="1">
        <f t="array" ref="O256">INDEX(Data!K$2:K$368,$A256)</f>
        <v>101</v>
      </c>
      <c r="P256" s="4" cm="1">
        <f t="array" ref="P256">INDEX(Data!L$2:L$368,$A256)</f>
        <v>94</v>
      </c>
      <c r="Q256" s="4" cm="1">
        <f t="array" ref="Q256">INDEX(Data!M$2:M$368,$A256)</f>
        <v>74</v>
      </c>
      <c r="R256" s="4" cm="1">
        <f t="array" ref="R256">INDEX(Data!N$2:N$368,$A256)</f>
        <v>40</v>
      </c>
      <c r="S256" s="4" cm="1">
        <f t="array" ref="S256">INDEX(Data!O$2:O$368,$A256)</f>
        <v>215</v>
      </c>
      <c r="T256" s="4" cm="1">
        <f t="array" ref="T256">INDEX(Data!P$2:P$368,$A256)</f>
        <v>66</v>
      </c>
      <c r="U256" s="4" cm="1">
        <f t="array" ref="U256">INDEX(Data!Q$2:Q$368,$A256)</f>
        <v>45</v>
      </c>
      <c r="V256" s="4" cm="1">
        <f t="array" ref="V256">INDEX(Data!R$2:R$368,$A256)</f>
        <v>41</v>
      </c>
      <c r="W256" s="4" cm="1">
        <f t="array" ref="W256">INDEX(Data!S$2:S$368,$A256)</f>
        <v>131</v>
      </c>
      <c r="X256" s="4" cm="1">
        <f t="array" ref="X256">INDEX(Data!T$2:T$368,$A256)</f>
        <v>74</v>
      </c>
      <c r="Y256" s="4" cm="1">
        <f t="array" ref="Y256">INDEX(Data!U$2:U$368,$A256)</f>
        <v>0</v>
      </c>
      <c r="Z256" s="4" cm="1">
        <f t="array" ref="Z256">INDEX(Data!V$2:V$368,$A256)</f>
        <v>20</v>
      </c>
      <c r="AA256" s="4" cm="1">
        <f t="array" ref="AA256">INDEX(Data!W$2:W$368,$A256)</f>
        <v>6</v>
      </c>
      <c r="AB256" s="4" cm="1">
        <f t="array" ref="AB256">INDEX(Data!X$2:X$368,$A256)</f>
        <v>95</v>
      </c>
      <c r="AC256" s="4" cm="1">
        <f t="array" ref="AC256">INDEX(Data!Y$2:Y$368,$A256)</f>
        <v>47</v>
      </c>
      <c r="AD256" s="4" cm="1">
        <f t="array" ref="AD256">INDEX(Data!Z$2:Z$368,$A256)</f>
        <v>6</v>
      </c>
      <c r="AE256" s="4" cm="1">
        <f t="array" ref="AE256">INDEX(Data!AA$2:AA$368,$A256)</f>
        <v>0</v>
      </c>
      <c r="AF256" s="4" cm="1">
        <f t="array" ref="AF256">INDEX(Data!AB$2:AB$368,$A256)</f>
        <v>13</v>
      </c>
      <c r="AG256" s="4" cm="1">
        <f t="array" ref="AG256">INDEX(Data!AC$2:AC$368,$A256)</f>
        <v>20</v>
      </c>
      <c r="AH256" s="4" cm="1">
        <f t="array" ref="AH256">INDEX(Data!AD$2:AD$368,$A256)</f>
        <v>6</v>
      </c>
      <c r="AI256" s="4" cm="1">
        <f t="array" ref="AI256">INDEX(Data!AE$2:AE$368,$A256)</f>
        <v>6</v>
      </c>
      <c r="AJ256" s="4" cm="1">
        <f t="array" ref="AJ256">INDEX(Data!AF$2:AF$368,$A256)</f>
        <v>13</v>
      </c>
      <c r="AK256" s="4" cm="1">
        <f t="array" ref="AK256">INDEX(Data!AG$2:AG$368,$A256)</f>
        <v>20</v>
      </c>
      <c r="AL256" s="4" cm="1">
        <f t="array" ref="AL256">INDEX(Data!AH$2:AH$368,$A256)</f>
        <v>6</v>
      </c>
      <c r="AM256" s="4" cm="1">
        <f t="array" ref="AM256">INDEX(Data!AI$2:AI$368,$A256)</f>
        <v>61</v>
      </c>
      <c r="AN256" s="4" cm="1">
        <f t="array" ref="AN256">INDEX(Data!AJ$2:AJ$368,$A256)</f>
        <v>20</v>
      </c>
      <c r="AO256" s="4" cm="1">
        <f t="array" ref="AO256">INDEX(Data!AK$2:AK$368,$A256)</f>
        <v>13</v>
      </c>
      <c r="AP256" s="4" cm="1">
        <f t="array" ref="AP256">INDEX(Data!AL$2:AL$368,$A256)</f>
        <v>6</v>
      </c>
      <c r="AQ256" s="4" cm="1">
        <f t="array" ref="AQ256">INDEX(Data!AM$2:AM$368,$A256)</f>
        <v>6</v>
      </c>
      <c r="AR256" s="4" cm="1">
        <f t="array" ref="AR256">INDEX(Data!AN$2:AN$368,$A256)</f>
        <v>27</v>
      </c>
      <c r="AS256" s="4" cm="1">
        <f t="array" ref="AS256">INDEX(Data!AO$2:AO$368,$A256)</f>
        <v>13</v>
      </c>
      <c r="AT256" s="4" cm="1">
        <f t="array" ref="AT256">INDEX(Data!AP$2:AP$368,$A256)</f>
        <v>74</v>
      </c>
      <c r="AU256" s="4" cm="1">
        <f t="array" ref="AU256">INDEX(Data!AQ$2:AQ$368,$A256)</f>
        <v>20</v>
      </c>
      <c r="AV256" s="4" cm="1">
        <f t="array" ref="AV256">INDEX(Data!AR$2:AR$368,$A256)</f>
        <v>20</v>
      </c>
      <c r="AW256" s="4" cm="1">
        <f t="array" ref="AW256">INDEX(Data!AS$2:AS$368,$A256)</f>
        <v>6</v>
      </c>
      <c r="AX256" s="4" cm="1">
        <f t="array" ref="AX256">INDEX(Data!AT$2:AT$368,$A256)</f>
        <v>6</v>
      </c>
      <c r="AY256" s="4" cm="1">
        <f t="array" ref="AY256">INDEX(Data!AU$2:AU$368,$A256)</f>
        <v>47</v>
      </c>
      <c r="AZ256" s="4" cm="1">
        <f t="array" ref="AZ256">INDEX(Data!AV$2:AV$368,$A256)</f>
        <v>0</v>
      </c>
      <c r="BA256" s="4" cm="1">
        <f t="array" ref="BA256">INDEX(Data!AW$2:AW$368,$A256)</f>
        <v>27</v>
      </c>
      <c r="BB256" s="4" cm="1">
        <f t="array" ref="BB256">INDEX(Data!AX$2:AX$368,$A256)</f>
        <v>1</v>
      </c>
    </row>
    <row r="257" spans="1:54" x14ac:dyDescent="0.25">
      <c r="A257">
        <v>231</v>
      </c>
      <c r="B257" s="3">
        <v>45522</v>
      </c>
      <c r="C257" s="4">
        <v>2024</v>
      </c>
      <c r="D257" s="4" t="s">
        <v>11</v>
      </c>
      <c r="E257" s="4">
        <v>18</v>
      </c>
      <c r="F257" s="4" cm="1">
        <f t="array" ref="F257">INDEX(Data!B$2:B$368,$A257)</f>
        <v>1095</v>
      </c>
      <c r="G257" s="4" cm="1">
        <f t="array" ref="G257">INDEX(Data!C$2:C$368,$A257)</f>
        <v>702</v>
      </c>
      <c r="H257" s="4" cm="1">
        <f t="array" ref="H257">INDEX(Data!D$2:D$368,$A257)</f>
        <v>470</v>
      </c>
      <c r="I257" s="4" cm="1">
        <f t="array" ref="I257">INDEX(Data!E$2:E$368,$A257)</f>
        <v>549</v>
      </c>
      <c r="J257" s="4" cm="1">
        <f t="array" ref="J257">INDEX(Data!F$2:F$368,$A257)</f>
        <v>76</v>
      </c>
      <c r="K257" s="4" cm="1">
        <f t="array" ref="K257">INDEX(Data!G$2:G$368,$A257)</f>
        <v>266</v>
      </c>
      <c r="L257" s="4" cm="1">
        <f t="array" ref="L257">INDEX(Data!H$2:H$368,$A257)</f>
        <v>289</v>
      </c>
      <c r="M257" s="4" cm="1">
        <f t="array" ref="M257">INDEX(Data!I$2:I$368,$A257)</f>
        <v>147</v>
      </c>
      <c r="N257" s="4" cm="1">
        <f t="array" ref="N257">INDEX(Data!J$2:J$368,$A257)</f>
        <v>305</v>
      </c>
      <c r="O257" s="4" cm="1">
        <f t="array" ref="O257">INDEX(Data!K$2:K$368,$A257)</f>
        <v>81</v>
      </c>
      <c r="P257" s="4" cm="1">
        <f t="array" ref="P257">INDEX(Data!L$2:L$368,$A257)</f>
        <v>81</v>
      </c>
      <c r="Q257" s="4" cm="1">
        <f t="array" ref="Q257">INDEX(Data!M$2:M$368,$A257)</f>
        <v>61</v>
      </c>
      <c r="R257" s="4" cm="1">
        <f t="array" ref="R257">INDEX(Data!N$2:N$368,$A257)</f>
        <v>54</v>
      </c>
      <c r="S257" s="4" cm="1">
        <f t="array" ref="S257">INDEX(Data!O$2:O$368,$A257)</f>
        <v>187</v>
      </c>
      <c r="T257" s="4" cm="1">
        <f t="array" ref="T257">INDEX(Data!P$2:P$368,$A257)</f>
        <v>112</v>
      </c>
      <c r="U257" s="4" cm="1">
        <f t="array" ref="U257">INDEX(Data!Q$2:Q$368,$A257)</f>
        <v>41</v>
      </c>
      <c r="V257" s="4" cm="1">
        <f t="array" ref="V257">INDEX(Data!R$2:R$368,$A257)</f>
        <v>41</v>
      </c>
      <c r="W257" s="4" cm="1">
        <f t="array" ref="W257">INDEX(Data!S$2:S$368,$A257)</f>
        <v>132</v>
      </c>
      <c r="X257" s="4" cm="1">
        <f t="array" ref="X257">INDEX(Data!T$2:T$368,$A257)</f>
        <v>56</v>
      </c>
      <c r="Y257" s="4" cm="1">
        <f t="array" ref="Y257">INDEX(Data!U$2:U$368,$A257)</f>
        <v>14</v>
      </c>
      <c r="Z257" s="4" cm="1">
        <f t="array" ref="Z257">INDEX(Data!V$2:V$368,$A257)</f>
        <v>21</v>
      </c>
      <c r="AA257" s="4" cm="1">
        <f t="array" ref="AA257">INDEX(Data!W$2:W$368,$A257)</f>
        <v>14</v>
      </c>
      <c r="AB257" s="4" cm="1">
        <f t="array" ref="AB257">INDEX(Data!X$2:X$368,$A257)</f>
        <v>100</v>
      </c>
      <c r="AC257" s="4" cm="1">
        <f t="array" ref="AC257">INDEX(Data!Y$2:Y$368,$A257)</f>
        <v>42</v>
      </c>
      <c r="AD257" s="4" cm="1">
        <f t="array" ref="AD257">INDEX(Data!Z$2:Z$368,$A257)</f>
        <v>7</v>
      </c>
      <c r="AE257" s="4" cm="1">
        <f t="array" ref="AE257">INDEX(Data!AA$2:AA$368,$A257)</f>
        <v>14</v>
      </c>
      <c r="AF257" s="4" cm="1">
        <f t="array" ref="AF257">INDEX(Data!AB$2:AB$368,$A257)</f>
        <v>35</v>
      </c>
      <c r="AG257" s="4" cm="1">
        <f t="array" ref="AG257">INDEX(Data!AC$2:AC$368,$A257)</f>
        <v>7</v>
      </c>
      <c r="AH257" s="4" cm="1">
        <f t="array" ref="AH257">INDEX(Data!AD$2:AD$368,$A257)</f>
        <v>0</v>
      </c>
      <c r="AI257" s="4" cm="1">
        <f t="array" ref="AI257">INDEX(Data!AE$2:AE$368,$A257)</f>
        <v>28</v>
      </c>
      <c r="AJ257" s="4" cm="1">
        <f t="array" ref="AJ257">INDEX(Data!AF$2:AF$368,$A257)</f>
        <v>0</v>
      </c>
      <c r="AK257" s="4" cm="1">
        <f t="array" ref="AK257">INDEX(Data!AG$2:AG$368,$A257)</f>
        <v>14</v>
      </c>
      <c r="AL257" s="4" cm="1">
        <f t="array" ref="AL257">INDEX(Data!AH$2:AH$368,$A257)</f>
        <v>14</v>
      </c>
      <c r="AM257" s="4" cm="1">
        <f t="array" ref="AM257">INDEX(Data!AI$2:AI$368,$A257)</f>
        <v>56</v>
      </c>
      <c r="AN257" s="4" cm="1">
        <f t="array" ref="AN257">INDEX(Data!AJ$2:AJ$368,$A257)</f>
        <v>49</v>
      </c>
      <c r="AO257" s="4" cm="1">
        <f t="array" ref="AO257">INDEX(Data!AK$2:AK$368,$A257)</f>
        <v>7</v>
      </c>
      <c r="AP257" s="4" cm="1">
        <f t="array" ref="AP257">INDEX(Data!AL$2:AL$368,$A257)</f>
        <v>21</v>
      </c>
      <c r="AQ257" s="4" cm="1">
        <f t="array" ref="AQ257">INDEX(Data!AM$2:AM$368,$A257)</f>
        <v>7</v>
      </c>
      <c r="AR257" s="4" cm="1">
        <f t="array" ref="AR257">INDEX(Data!AN$2:AN$368,$A257)</f>
        <v>7</v>
      </c>
      <c r="AS257" s="4" cm="1">
        <f t="array" ref="AS257">INDEX(Data!AO$2:AO$368,$A257)</f>
        <v>7</v>
      </c>
      <c r="AT257" s="4" cm="1">
        <f t="array" ref="AT257">INDEX(Data!AP$2:AP$368,$A257)</f>
        <v>49</v>
      </c>
      <c r="AU257" s="4" cm="1">
        <f t="array" ref="AU257">INDEX(Data!AQ$2:AQ$368,$A257)</f>
        <v>14</v>
      </c>
      <c r="AV257" s="4" cm="1">
        <f t="array" ref="AV257">INDEX(Data!AR$2:AR$368,$A257)</f>
        <v>28</v>
      </c>
      <c r="AW257" s="4" cm="1">
        <f t="array" ref="AW257">INDEX(Data!AS$2:AS$368,$A257)</f>
        <v>14</v>
      </c>
      <c r="AX257" s="4" cm="1">
        <f t="array" ref="AX257">INDEX(Data!AT$2:AT$368,$A257)</f>
        <v>7</v>
      </c>
      <c r="AY257" s="4" cm="1">
        <f t="array" ref="AY257">INDEX(Data!AU$2:AU$368,$A257)</f>
        <v>21</v>
      </c>
      <c r="AZ257" s="4" cm="1">
        <f t="array" ref="AZ257">INDEX(Data!AV$2:AV$368,$A257)</f>
        <v>28</v>
      </c>
      <c r="BA257" s="4" cm="1">
        <f t="array" ref="BA257">INDEX(Data!AW$2:AW$368,$A257)</f>
        <v>21</v>
      </c>
      <c r="BB257" s="4" cm="1">
        <f t="array" ref="BB257">INDEX(Data!AX$2:AX$368,$A257)</f>
        <v>0</v>
      </c>
    </row>
    <row r="258" spans="1:54" x14ac:dyDescent="0.25">
      <c r="A258">
        <v>232</v>
      </c>
      <c r="B258" s="3">
        <v>45523</v>
      </c>
      <c r="C258" s="4">
        <v>2024</v>
      </c>
      <c r="D258" s="4" t="s">
        <v>11</v>
      </c>
      <c r="E258" s="4">
        <v>19</v>
      </c>
      <c r="F258" s="4" cm="1">
        <f t="array" ref="F258">INDEX(Data!B$2:B$368,$A258)</f>
        <v>1102</v>
      </c>
      <c r="G258" s="4" cm="1">
        <f t="array" ref="G258">INDEX(Data!C$2:C$368,$A258)</f>
        <v>734</v>
      </c>
      <c r="H258" s="4" cm="1">
        <f t="array" ref="H258">INDEX(Data!D$2:D$368,$A258)</f>
        <v>264</v>
      </c>
      <c r="I258" s="4" cm="1">
        <f t="array" ref="I258">INDEX(Data!E$2:E$368,$A258)</f>
        <v>739</v>
      </c>
      <c r="J258" s="4" cm="1">
        <f t="array" ref="J258">INDEX(Data!F$2:F$368,$A258)</f>
        <v>99</v>
      </c>
      <c r="K258" s="4" cm="1">
        <f t="array" ref="K258">INDEX(Data!G$2:G$368,$A258)</f>
        <v>381</v>
      </c>
      <c r="L258" s="4" cm="1">
        <f t="array" ref="L258">INDEX(Data!H$2:H$368,$A258)</f>
        <v>251</v>
      </c>
      <c r="M258" s="4" cm="1">
        <f t="array" ref="M258">INDEX(Data!I$2:I$368,$A258)</f>
        <v>102</v>
      </c>
      <c r="N258" s="4" cm="1">
        <f t="array" ref="N258">INDEX(Data!J$2:J$368,$A258)</f>
        <v>321</v>
      </c>
      <c r="O258" s="4" cm="1">
        <f t="array" ref="O258">INDEX(Data!K$2:K$368,$A258)</f>
        <v>47</v>
      </c>
      <c r="P258" s="4" cm="1">
        <f t="array" ref="P258">INDEX(Data!L$2:L$368,$A258)</f>
        <v>95</v>
      </c>
      <c r="Q258" s="4" cm="1">
        <f t="array" ref="Q258">INDEX(Data!M$2:M$368,$A258)</f>
        <v>75</v>
      </c>
      <c r="R258" s="4" cm="1">
        <f t="array" ref="R258">INDEX(Data!N$2:N$368,$A258)</f>
        <v>47</v>
      </c>
      <c r="S258" s="4" cm="1">
        <f t="array" ref="S258">INDEX(Data!O$2:O$368,$A258)</f>
        <v>167</v>
      </c>
      <c r="T258" s="4" cm="1">
        <f t="array" ref="T258">INDEX(Data!P$2:P$368,$A258)</f>
        <v>113</v>
      </c>
      <c r="U258" s="4" cm="1">
        <f t="array" ref="U258">INDEX(Data!Q$2:Q$368,$A258)</f>
        <v>37</v>
      </c>
      <c r="V258" s="4" cm="1">
        <f t="array" ref="V258">INDEX(Data!R$2:R$368,$A258)</f>
        <v>29</v>
      </c>
      <c r="W258" s="4" cm="1">
        <f t="array" ref="W258">INDEX(Data!S$2:S$368,$A258)</f>
        <v>171</v>
      </c>
      <c r="X258" s="4" cm="1">
        <f t="array" ref="X258">INDEX(Data!T$2:T$368,$A258)</f>
        <v>29</v>
      </c>
      <c r="Y258" s="4" cm="1">
        <f t="array" ref="Y258">INDEX(Data!U$2:U$368,$A258)</f>
        <v>7</v>
      </c>
      <c r="Z258" s="4" cm="1">
        <f t="array" ref="Z258">INDEX(Data!V$2:V$368,$A258)</f>
        <v>44</v>
      </c>
      <c r="AA258" s="4" cm="1">
        <f t="array" ref="AA258">INDEX(Data!W$2:W$368,$A258)</f>
        <v>0</v>
      </c>
      <c r="AB258" s="4" cm="1">
        <f t="array" ref="AB258">INDEX(Data!X$2:X$368,$A258)</f>
        <v>44</v>
      </c>
      <c r="AC258" s="4" cm="1">
        <f t="array" ref="AC258">INDEX(Data!Y$2:Y$368,$A258)</f>
        <v>36</v>
      </c>
      <c r="AD258" s="4" cm="1">
        <f t="array" ref="AD258">INDEX(Data!Z$2:Z$368,$A258)</f>
        <v>7</v>
      </c>
      <c r="AE258" s="4" cm="1">
        <f t="array" ref="AE258">INDEX(Data!AA$2:AA$368,$A258)</f>
        <v>0</v>
      </c>
      <c r="AF258" s="4" cm="1">
        <f t="array" ref="AF258">INDEX(Data!AB$2:AB$368,$A258)</f>
        <v>22</v>
      </c>
      <c r="AG258" s="4" cm="1">
        <f t="array" ref="AG258">INDEX(Data!AC$2:AC$368,$A258)</f>
        <v>0</v>
      </c>
      <c r="AH258" s="4" cm="1">
        <f t="array" ref="AH258">INDEX(Data!AD$2:AD$368,$A258)</f>
        <v>7</v>
      </c>
      <c r="AI258" s="4" cm="1">
        <f t="array" ref="AI258">INDEX(Data!AE$2:AE$368,$A258)</f>
        <v>7</v>
      </c>
      <c r="AJ258" s="4" cm="1">
        <f t="array" ref="AJ258">INDEX(Data!AF$2:AF$368,$A258)</f>
        <v>7</v>
      </c>
      <c r="AK258" s="4" cm="1">
        <f t="array" ref="AK258">INDEX(Data!AG$2:AG$368,$A258)</f>
        <v>0</v>
      </c>
      <c r="AL258" s="4" cm="1">
        <f t="array" ref="AL258">INDEX(Data!AH$2:AH$368,$A258)</f>
        <v>7</v>
      </c>
      <c r="AM258" s="4" cm="1">
        <f t="array" ref="AM258">INDEX(Data!AI$2:AI$368,$A258)</f>
        <v>44</v>
      </c>
      <c r="AN258" s="4" cm="1">
        <f t="array" ref="AN258">INDEX(Data!AJ$2:AJ$368,$A258)</f>
        <v>7</v>
      </c>
      <c r="AO258" s="4" cm="1">
        <f t="array" ref="AO258">INDEX(Data!AK$2:AK$368,$A258)</f>
        <v>7</v>
      </c>
      <c r="AP258" s="4" cm="1">
        <f t="array" ref="AP258">INDEX(Data!AL$2:AL$368,$A258)</f>
        <v>0</v>
      </c>
      <c r="AQ258" s="4" cm="1">
        <f t="array" ref="AQ258">INDEX(Data!AM$2:AM$368,$A258)</f>
        <v>7</v>
      </c>
      <c r="AR258" s="4" cm="1">
        <f t="array" ref="AR258">INDEX(Data!AN$2:AN$368,$A258)</f>
        <v>7</v>
      </c>
      <c r="AS258" s="4" cm="1">
        <f t="array" ref="AS258">INDEX(Data!AO$2:AO$368,$A258)</f>
        <v>14</v>
      </c>
      <c r="AT258" s="4" cm="1">
        <f t="array" ref="AT258">INDEX(Data!AP$2:AP$368,$A258)</f>
        <v>58</v>
      </c>
      <c r="AU258" s="4" cm="1">
        <f t="array" ref="AU258">INDEX(Data!AQ$2:AQ$368,$A258)</f>
        <v>7</v>
      </c>
      <c r="AV258" s="4" cm="1">
        <f t="array" ref="AV258">INDEX(Data!AR$2:AR$368,$A258)</f>
        <v>29</v>
      </c>
      <c r="AW258" s="4" cm="1">
        <f t="array" ref="AW258">INDEX(Data!AS$2:AS$368,$A258)</f>
        <v>36</v>
      </c>
      <c r="AX258" s="4" cm="1">
        <f t="array" ref="AX258">INDEX(Data!AT$2:AT$368,$A258)</f>
        <v>7</v>
      </c>
      <c r="AY258" s="4" cm="1">
        <f t="array" ref="AY258">INDEX(Data!AU$2:AU$368,$A258)</f>
        <v>51</v>
      </c>
      <c r="AZ258" s="4" cm="1">
        <f t="array" ref="AZ258">INDEX(Data!AV$2:AV$368,$A258)</f>
        <v>29</v>
      </c>
      <c r="BA258" s="4" cm="1">
        <f t="array" ref="BA258">INDEX(Data!AW$2:AW$368,$A258)</f>
        <v>22</v>
      </c>
      <c r="BB258" s="4" cm="1">
        <f t="array" ref="BB258">INDEX(Data!AX$2:AX$368,$A258)</f>
        <v>192</v>
      </c>
    </row>
    <row r="259" spans="1:54" x14ac:dyDescent="0.25">
      <c r="A259">
        <v>233</v>
      </c>
      <c r="B259" s="3">
        <v>45524</v>
      </c>
      <c r="C259" s="4">
        <v>2024</v>
      </c>
      <c r="D259" s="4" t="s">
        <v>11</v>
      </c>
      <c r="E259" s="4">
        <v>20</v>
      </c>
      <c r="F259" s="4" cm="1">
        <f t="array" ref="F259">INDEX(Data!B$2:B$368,$A259)</f>
        <v>1111</v>
      </c>
      <c r="G259" s="4" cm="1">
        <f t="array" ref="G259">INDEX(Data!C$2:C$368,$A259)</f>
        <v>769</v>
      </c>
      <c r="H259" s="4" cm="1">
        <f t="array" ref="H259">INDEX(Data!D$2:D$368,$A259)</f>
        <v>411</v>
      </c>
      <c r="I259" s="4" cm="1">
        <f t="array" ref="I259">INDEX(Data!E$2:E$368,$A259)</f>
        <v>501</v>
      </c>
      <c r="J259" s="4" cm="1">
        <f t="array" ref="J259">INDEX(Data!F$2:F$368,$A259)</f>
        <v>199</v>
      </c>
      <c r="K259" s="4" cm="1">
        <f t="array" ref="K259">INDEX(Data!G$2:G$368,$A259)</f>
        <v>315</v>
      </c>
      <c r="L259" s="4" cm="1">
        <f t="array" ref="L259">INDEX(Data!H$2:H$368,$A259)</f>
        <v>278</v>
      </c>
      <c r="M259" s="4" cm="1">
        <f t="array" ref="M259">INDEX(Data!I$2:I$368,$A259)</f>
        <v>176</v>
      </c>
      <c r="N259" s="4" cm="1">
        <f t="array" ref="N259">INDEX(Data!J$2:J$368,$A259)</f>
        <v>316</v>
      </c>
      <c r="O259" s="4" cm="1">
        <f t="array" ref="O259">INDEX(Data!K$2:K$368,$A259)</f>
        <v>55</v>
      </c>
      <c r="P259" s="4" cm="1">
        <f t="array" ref="P259">INDEX(Data!L$2:L$368,$A259)</f>
        <v>75</v>
      </c>
      <c r="Q259" s="4" cm="1">
        <f t="array" ref="Q259">INDEX(Data!M$2:M$368,$A259)</f>
        <v>48</v>
      </c>
      <c r="R259" s="4" cm="1">
        <f t="array" ref="R259">INDEX(Data!N$2:N$368,$A259)</f>
        <v>20</v>
      </c>
      <c r="S259" s="4" cm="1">
        <f t="array" ref="S259">INDEX(Data!O$2:O$368,$A259)</f>
        <v>168</v>
      </c>
      <c r="T259" s="4" cm="1">
        <f t="array" ref="T259">INDEX(Data!P$2:P$368,$A259)</f>
        <v>143</v>
      </c>
      <c r="U259" s="4" cm="1">
        <f t="array" ref="U259">INDEX(Data!Q$2:Q$368,$A259)</f>
        <v>59</v>
      </c>
      <c r="V259" s="4" cm="1">
        <f t="array" ref="V259">INDEX(Data!R$2:R$368,$A259)</f>
        <v>63</v>
      </c>
      <c r="W259" s="4" cm="1">
        <f t="array" ref="W259">INDEX(Data!S$2:S$368,$A259)</f>
        <v>164</v>
      </c>
      <c r="X259" s="4" cm="1">
        <f t="array" ref="X259">INDEX(Data!T$2:T$368,$A259)</f>
        <v>76</v>
      </c>
      <c r="Y259" s="4" cm="1">
        <f t="array" ref="Y259">INDEX(Data!U$2:U$368,$A259)</f>
        <v>23</v>
      </c>
      <c r="Z259" s="4" cm="1">
        <f t="array" ref="Z259">INDEX(Data!V$2:V$368,$A259)</f>
        <v>23</v>
      </c>
      <c r="AA259" s="4" cm="1">
        <f t="array" ref="AA259">INDEX(Data!W$2:W$368,$A259)</f>
        <v>15</v>
      </c>
      <c r="AB259" s="4" cm="1">
        <f t="array" ref="AB259">INDEX(Data!X$2:X$368,$A259)</f>
        <v>61</v>
      </c>
      <c r="AC259" s="4" cm="1">
        <f t="array" ref="AC259">INDEX(Data!Y$2:Y$368,$A259)</f>
        <v>38</v>
      </c>
      <c r="AD259" s="4" cm="1">
        <f t="array" ref="AD259">INDEX(Data!Z$2:Z$368,$A259)</f>
        <v>0</v>
      </c>
      <c r="AE259" s="4" cm="1">
        <f t="array" ref="AE259">INDEX(Data!AA$2:AA$368,$A259)</f>
        <v>15</v>
      </c>
      <c r="AF259" s="4" cm="1">
        <f t="array" ref="AF259">INDEX(Data!AB$2:AB$368,$A259)</f>
        <v>38</v>
      </c>
      <c r="AG259" s="4" cm="1">
        <f t="array" ref="AG259">INDEX(Data!AC$2:AC$368,$A259)</f>
        <v>7</v>
      </c>
      <c r="AH259" s="4" cm="1">
        <f t="array" ref="AH259">INDEX(Data!AD$2:AD$368,$A259)</f>
        <v>7</v>
      </c>
      <c r="AI259" s="4" cm="1">
        <f t="array" ref="AI259">INDEX(Data!AE$2:AE$368,$A259)</f>
        <v>38</v>
      </c>
      <c r="AJ259" s="4" cm="1">
        <f t="array" ref="AJ259">INDEX(Data!AF$2:AF$368,$A259)</f>
        <v>23</v>
      </c>
      <c r="AK259" s="4" cm="1">
        <f t="array" ref="AK259">INDEX(Data!AG$2:AG$368,$A259)</f>
        <v>23</v>
      </c>
      <c r="AL259" s="4" cm="1">
        <f t="array" ref="AL259">INDEX(Data!AH$2:AH$368,$A259)</f>
        <v>0</v>
      </c>
      <c r="AM259" s="4" cm="1">
        <f t="array" ref="AM259">INDEX(Data!AI$2:AI$368,$A259)</f>
        <v>30</v>
      </c>
      <c r="AN259" s="4" cm="1">
        <f t="array" ref="AN259">INDEX(Data!AJ$2:AJ$368,$A259)</f>
        <v>30</v>
      </c>
      <c r="AO259" s="4" cm="1">
        <f t="array" ref="AO259">INDEX(Data!AK$2:AK$368,$A259)</f>
        <v>38</v>
      </c>
      <c r="AP259" s="4" cm="1">
        <f t="array" ref="AP259">INDEX(Data!AL$2:AL$368,$A259)</f>
        <v>0</v>
      </c>
      <c r="AQ259" s="4" cm="1">
        <f t="array" ref="AQ259">INDEX(Data!AM$2:AM$368,$A259)</f>
        <v>7</v>
      </c>
      <c r="AR259" s="4" cm="1">
        <f t="array" ref="AR259">INDEX(Data!AN$2:AN$368,$A259)</f>
        <v>0</v>
      </c>
      <c r="AS259" s="4" cm="1">
        <f t="array" ref="AS259">INDEX(Data!AO$2:AO$368,$A259)</f>
        <v>30</v>
      </c>
      <c r="AT259" s="4" cm="1">
        <f t="array" ref="AT259">INDEX(Data!AP$2:AP$368,$A259)</f>
        <v>53</v>
      </c>
      <c r="AU259" s="4" cm="1">
        <f t="array" ref="AU259">INDEX(Data!AQ$2:AQ$368,$A259)</f>
        <v>7</v>
      </c>
      <c r="AV259" s="4" cm="1">
        <f t="array" ref="AV259">INDEX(Data!AR$2:AR$368,$A259)</f>
        <v>30</v>
      </c>
      <c r="AW259" s="4" cm="1">
        <f t="array" ref="AW259">INDEX(Data!AS$2:AS$368,$A259)</f>
        <v>30</v>
      </c>
      <c r="AX259" s="4" cm="1">
        <f t="array" ref="AX259">INDEX(Data!AT$2:AT$368,$A259)</f>
        <v>7</v>
      </c>
      <c r="AY259" s="4" cm="1">
        <f t="array" ref="AY259">INDEX(Data!AU$2:AU$368,$A259)</f>
        <v>7</v>
      </c>
      <c r="AZ259" s="4" cm="1">
        <f t="array" ref="AZ259">INDEX(Data!AV$2:AV$368,$A259)</f>
        <v>0</v>
      </c>
      <c r="BA259" s="4" cm="1">
        <f t="array" ref="BA259">INDEX(Data!AW$2:AW$368,$A259)</f>
        <v>7</v>
      </c>
      <c r="BB259" s="4" cm="1">
        <f t="array" ref="BB259">INDEX(Data!AX$2:AX$368,$A259)</f>
        <v>106</v>
      </c>
    </row>
    <row r="260" spans="1:54" x14ac:dyDescent="0.25">
      <c r="A260">
        <v>234</v>
      </c>
      <c r="B260" s="3">
        <v>45525</v>
      </c>
      <c r="C260" s="4">
        <v>2024</v>
      </c>
      <c r="D260" s="4" t="s">
        <v>11</v>
      </c>
      <c r="E260" s="4">
        <v>21</v>
      </c>
      <c r="F260" s="4" cm="1">
        <f t="array" ref="F260">INDEX(Data!B$2:B$368,$A260)</f>
        <v>1128</v>
      </c>
      <c r="G260" s="4" cm="1">
        <f t="array" ref="G260">INDEX(Data!C$2:C$368,$A260)</f>
        <v>787</v>
      </c>
      <c r="H260" s="4" cm="1">
        <f t="array" ref="H260">INDEX(Data!D$2:D$368,$A260)</f>
        <v>360</v>
      </c>
      <c r="I260" s="4" cm="1">
        <f t="array" ref="I260">INDEX(Data!E$2:E$368,$A260)</f>
        <v>599</v>
      </c>
      <c r="J260" s="4" cm="1">
        <f t="array" ref="J260">INDEX(Data!F$2:F$368,$A260)</f>
        <v>169</v>
      </c>
      <c r="K260" s="4" cm="1">
        <f t="array" ref="K260">INDEX(Data!G$2:G$368,$A260)</f>
        <v>173</v>
      </c>
      <c r="L260" s="4" cm="1">
        <f t="array" ref="L260">INDEX(Data!H$2:H$368,$A260)</f>
        <v>552</v>
      </c>
      <c r="M260" s="4" cm="1">
        <f t="array" ref="M260">INDEX(Data!I$2:I$368,$A260)</f>
        <v>62</v>
      </c>
      <c r="N260" s="4" cm="1">
        <f t="array" ref="N260">INDEX(Data!J$2:J$368,$A260)</f>
        <v>370</v>
      </c>
      <c r="O260" s="4" cm="1">
        <f t="array" ref="O260">INDEX(Data!K$2:K$368,$A260)</f>
        <v>69</v>
      </c>
      <c r="P260" s="4" cm="1">
        <f t="array" ref="P260">INDEX(Data!L$2:L$368,$A260)</f>
        <v>90</v>
      </c>
      <c r="Q260" s="4" cm="1">
        <f t="array" ref="Q260">INDEX(Data!M$2:M$368,$A260)</f>
        <v>97</v>
      </c>
      <c r="R260" s="4" cm="1">
        <f t="array" ref="R260">INDEX(Data!N$2:N$368,$A260)</f>
        <v>34</v>
      </c>
      <c r="S260" s="4" cm="1">
        <f t="array" ref="S260">INDEX(Data!O$2:O$368,$A260)</f>
        <v>150</v>
      </c>
      <c r="T260" s="4" cm="1">
        <f t="array" ref="T260">INDEX(Data!P$2:P$368,$A260)</f>
        <v>137</v>
      </c>
      <c r="U260" s="4" cm="1">
        <f t="array" ref="U260">INDEX(Data!Q$2:Q$368,$A260)</f>
        <v>51</v>
      </c>
      <c r="V260" s="4" cm="1">
        <f t="array" ref="V260">INDEX(Data!R$2:R$368,$A260)</f>
        <v>34</v>
      </c>
      <c r="W260" s="4" cm="1">
        <f t="array" ref="W260">INDEX(Data!S$2:S$368,$A260)</f>
        <v>96</v>
      </c>
      <c r="X260" s="4" cm="1">
        <f t="array" ref="X260">INDEX(Data!T$2:T$368,$A260)</f>
        <v>62</v>
      </c>
      <c r="Y260" s="4" cm="1">
        <f t="array" ref="Y260">INDEX(Data!U$2:U$368,$A260)</f>
        <v>0</v>
      </c>
      <c r="Z260" s="4" cm="1">
        <f t="array" ref="Z260">INDEX(Data!V$2:V$368,$A260)</f>
        <v>39</v>
      </c>
      <c r="AA260" s="4" cm="1">
        <f t="array" ref="AA260">INDEX(Data!W$2:W$368,$A260)</f>
        <v>23</v>
      </c>
      <c r="AB260" s="4" cm="1">
        <f t="array" ref="AB260">INDEX(Data!X$2:X$368,$A260)</f>
        <v>94</v>
      </c>
      <c r="AC260" s="4" cm="1">
        <f t="array" ref="AC260">INDEX(Data!Y$2:Y$368,$A260)</f>
        <v>62</v>
      </c>
      <c r="AD260" s="4" cm="1">
        <f t="array" ref="AD260">INDEX(Data!Z$2:Z$368,$A260)</f>
        <v>15</v>
      </c>
      <c r="AE260" s="4" cm="1">
        <f t="array" ref="AE260">INDEX(Data!AA$2:AA$368,$A260)</f>
        <v>15</v>
      </c>
      <c r="AF260" s="4" cm="1">
        <f t="array" ref="AF260">INDEX(Data!AB$2:AB$368,$A260)</f>
        <v>31</v>
      </c>
      <c r="AG260" s="4" cm="1">
        <f t="array" ref="AG260">INDEX(Data!AC$2:AC$368,$A260)</f>
        <v>23</v>
      </c>
      <c r="AH260" s="4" cm="1">
        <f t="array" ref="AH260">INDEX(Data!AD$2:AD$368,$A260)</f>
        <v>0</v>
      </c>
      <c r="AI260" s="4" cm="1">
        <f t="array" ref="AI260">INDEX(Data!AE$2:AE$368,$A260)</f>
        <v>15</v>
      </c>
      <c r="AJ260" s="4" cm="1">
        <f t="array" ref="AJ260">INDEX(Data!AF$2:AF$368,$A260)</f>
        <v>7</v>
      </c>
      <c r="AK260" s="4" cm="1">
        <f t="array" ref="AK260">INDEX(Data!AG$2:AG$368,$A260)</f>
        <v>0</v>
      </c>
      <c r="AL260" s="4" cm="1">
        <f t="array" ref="AL260">INDEX(Data!AH$2:AH$368,$A260)</f>
        <v>15</v>
      </c>
      <c r="AM260" s="4" cm="1">
        <f t="array" ref="AM260">INDEX(Data!AI$2:AI$368,$A260)</f>
        <v>62</v>
      </c>
      <c r="AN260" s="4" cm="1">
        <f t="array" ref="AN260">INDEX(Data!AJ$2:AJ$368,$A260)</f>
        <v>47</v>
      </c>
      <c r="AO260" s="4" cm="1">
        <f t="array" ref="AO260">INDEX(Data!AK$2:AK$368,$A260)</f>
        <v>15</v>
      </c>
      <c r="AP260" s="4" cm="1">
        <f t="array" ref="AP260">INDEX(Data!AL$2:AL$368,$A260)</f>
        <v>7</v>
      </c>
      <c r="AQ260" s="4" cm="1">
        <f t="array" ref="AQ260">INDEX(Data!AM$2:AM$368,$A260)</f>
        <v>0</v>
      </c>
      <c r="AR260" s="4" cm="1">
        <f t="array" ref="AR260">INDEX(Data!AN$2:AN$368,$A260)</f>
        <v>31</v>
      </c>
      <c r="AS260" s="4" cm="1">
        <f t="array" ref="AS260">INDEX(Data!AO$2:AO$368,$A260)</f>
        <v>15</v>
      </c>
      <c r="AT260" s="4" cm="1">
        <f t="array" ref="AT260">INDEX(Data!AP$2:AP$368,$A260)</f>
        <v>78</v>
      </c>
      <c r="AU260" s="4" cm="1">
        <f t="array" ref="AU260">INDEX(Data!AQ$2:AQ$368,$A260)</f>
        <v>7</v>
      </c>
      <c r="AV260" s="4" cm="1">
        <f t="array" ref="AV260">INDEX(Data!AR$2:AR$368,$A260)</f>
        <v>23</v>
      </c>
      <c r="AW260" s="4" cm="1">
        <f t="array" ref="AW260">INDEX(Data!AS$2:AS$368,$A260)</f>
        <v>23</v>
      </c>
      <c r="AX260" s="4" cm="1">
        <f t="array" ref="AX260">INDEX(Data!AT$2:AT$368,$A260)</f>
        <v>0</v>
      </c>
      <c r="AY260" s="4" cm="1">
        <f t="array" ref="AY260">INDEX(Data!AU$2:AU$368,$A260)</f>
        <v>23</v>
      </c>
      <c r="AZ260" s="4" cm="1">
        <f t="array" ref="AZ260">INDEX(Data!AV$2:AV$368,$A260)</f>
        <v>0</v>
      </c>
      <c r="BA260" s="4" cm="1">
        <f t="array" ref="BA260">INDEX(Data!AW$2:AW$368,$A260)</f>
        <v>23</v>
      </c>
      <c r="BB260" s="4" cm="1">
        <f t="array" ref="BB260">INDEX(Data!AX$2:AX$368,$A260)</f>
        <v>32</v>
      </c>
    </row>
    <row r="261" spans="1:54" x14ac:dyDescent="0.25">
      <c r="A261">
        <v>235</v>
      </c>
      <c r="B261" s="3">
        <v>45526</v>
      </c>
      <c r="C261" s="4">
        <v>2024</v>
      </c>
      <c r="D261" s="4" t="s">
        <v>11</v>
      </c>
      <c r="E261" s="4">
        <v>22</v>
      </c>
      <c r="F261" s="4" cm="1">
        <f t="array" ref="F261">INDEX(Data!B$2:B$368,$A261)</f>
        <v>1150</v>
      </c>
      <c r="G261" s="4" cm="1">
        <f t="array" ref="G261">INDEX(Data!C$2:C$368,$A261)</f>
        <v>791</v>
      </c>
      <c r="H261" s="4" cm="1">
        <f t="array" ref="H261">INDEX(Data!D$2:D$368,$A261)</f>
        <v>506</v>
      </c>
      <c r="I261" s="4" cm="1">
        <f t="array" ref="I261">INDEX(Data!E$2:E$368,$A261)</f>
        <v>575</v>
      </c>
      <c r="J261" s="4" cm="1">
        <f t="array" ref="J261">INDEX(Data!F$2:F$368,$A261)</f>
        <v>69</v>
      </c>
      <c r="K261" s="4" cm="1">
        <f t="array" ref="K261">INDEX(Data!G$2:G$368,$A261)</f>
        <v>348</v>
      </c>
      <c r="L261" s="4" cm="1">
        <f t="array" ref="L261">INDEX(Data!H$2:H$368,$A261)</f>
        <v>356</v>
      </c>
      <c r="M261" s="4" cm="1">
        <f t="array" ref="M261">INDEX(Data!I$2:I$368,$A261)</f>
        <v>87</v>
      </c>
      <c r="N261" s="4" cm="1">
        <f t="array" ref="N261">INDEX(Data!J$2:J$368,$A261)</f>
        <v>370</v>
      </c>
      <c r="O261" s="4" cm="1">
        <f t="array" ref="O261">INDEX(Data!K$2:K$368,$A261)</f>
        <v>121</v>
      </c>
      <c r="P261" s="4" cm="1">
        <f t="array" ref="P261">INDEX(Data!L$2:L$368,$A261)</f>
        <v>49</v>
      </c>
      <c r="Q261" s="4" cm="1">
        <f t="array" ref="Q261">INDEX(Data!M$2:M$368,$A261)</f>
        <v>92</v>
      </c>
      <c r="R261" s="4" cm="1">
        <f t="array" ref="R261">INDEX(Data!N$2:N$368,$A261)</f>
        <v>49</v>
      </c>
      <c r="S261" s="4" cm="1">
        <f t="array" ref="S261">INDEX(Data!O$2:O$368,$A261)</f>
        <v>218</v>
      </c>
      <c r="T261" s="4" cm="1">
        <f t="array" ref="T261">INDEX(Data!P$2:P$368,$A261)</f>
        <v>152</v>
      </c>
      <c r="U261" s="4" cm="1">
        <f t="array" ref="U261">INDEX(Data!Q$2:Q$368,$A261)</f>
        <v>30</v>
      </c>
      <c r="V261" s="4" cm="1">
        <f t="array" ref="V261">INDEX(Data!R$2:R$368,$A261)</f>
        <v>48</v>
      </c>
      <c r="W261" s="4" cm="1">
        <f t="array" ref="W261">INDEX(Data!S$2:S$368,$A261)</f>
        <v>21</v>
      </c>
      <c r="X261" s="4" cm="1">
        <f t="array" ref="X261">INDEX(Data!T$2:T$368,$A261)</f>
        <v>87</v>
      </c>
      <c r="Y261" s="4" cm="1">
        <f t="array" ref="Y261">INDEX(Data!U$2:U$368,$A261)</f>
        <v>23</v>
      </c>
      <c r="Z261" s="4" cm="1">
        <f t="array" ref="Z261">INDEX(Data!V$2:V$368,$A261)</f>
        <v>31</v>
      </c>
      <c r="AA261" s="4" cm="1">
        <f t="array" ref="AA261">INDEX(Data!W$2:W$368,$A261)</f>
        <v>15</v>
      </c>
      <c r="AB261" s="4" cm="1">
        <f t="array" ref="AB261">INDEX(Data!X$2:X$368,$A261)</f>
        <v>115</v>
      </c>
      <c r="AC261" s="4" cm="1">
        <f t="array" ref="AC261">INDEX(Data!Y$2:Y$368,$A261)</f>
        <v>47</v>
      </c>
      <c r="AD261" s="4" cm="1">
        <f t="array" ref="AD261">INDEX(Data!Z$2:Z$368,$A261)</f>
        <v>0</v>
      </c>
      <c r="AE261" s="4" cm="1">
        <f t="array" ref="AE261">INDEX(Data!AA$2:AA$368,$A261)</f>
        <v>15</v>
      </c>
      <c r="AF261" s="4" cm="1">
        <f t="array" ref="AF261">INDEX(Data!AB$2:AB$368,$A261)</f>
        <v>23</v>
      </c>
      <c r="AG261" s="4" cm="1">
        <f t="array" ref="AG261">INDEX(Data!AC$2:AC$368,$A261)</f>
        <v>7</v>
      </c>
      <c r="AH261" s="4" cm="1">
        <f t="array" ref="AH261">INDEX(Data!AD$2:AD$368,$A261)</f>
        <v>7</v>
      </c>
      <c r="AI261" s="4" cm="1">
        <f t="array" ref="AI261">INDEX(Data!AE$2:AE$368,$A261)</f>
        <v>39</v>
      </c>
      <c r="AJ261" s="4" cm="1">
        <f t="array" ref="AJ261">INDEX(Data!AF$2:AF$368,$A261)</f>
        <v>15</v>
      </c>
      <c r="AK261" s="4" cm="1">
        <f t="array" ref="AK261">INDEX(Data!AG$2:AG$368,$A261)</f>
        <v>23</v>
      </c>
      <c r="AL261" s="4" cm="1">
        <f t="array" ref="AL261">INDEX(Data!AH$2:AH$368,$A261)</f>
        <v>15</v>
      </c>
      <c r="AM261" s="4" cm="1">
        <f t="array" ref="AM261">INDEX(Data!AI$2:AI$368,$A261)</f>
        <v>47</v>
      </c>
      <c r="AN261" s="4" cm="1">
        <f t="array" ref="AN261">INDEX(Data!AJ$2:AJ$368,$A261)</f>
        <v>15</v>
      </c>
      <c r="AO261" s="4" cm="1">
        <f t="array" ref="AO261">INDEX(Data!AK$2:AK$368,$A261)</f>
        <v>7</v>
      </c>
      <c r="AP261" s="4" cm="1">
        <f t="array" ref="AP261">INDEX(Data!AL$2:AL$368,$A261)</f>
        <v>15</v>
      </c>
      <c r="AQ261" s="4" cm="1">
        <f t="array" ref="AQ261">INDEX(Data!AM$2:AM$368,$A261)</f>
        <v>7</v>
      </c>
      <c r="AR261" s="4" cm="1">
        <f t="array" ref="AR261">INDEX(Data!AN$2:AN$368,$A261)</f>
        <v>7</v>
      </c>
      <c r="AS261" s="4" cm="1">
        <f t="array" ref="AS261">INDEX(Data!AO$2:AO$368,$A261)</f>
        <v>7</v>
      </c>
      <c r="AT261" s="4" cm="1">
        <f t="array" ref="AT261">INDEX(Data!AP$2:AP$368,$A261)</f>
        <v>87</v>
      </c>
      <c r="AU261" s="4" cm="1">
        <f t="array" ref="AU261">INDEX(Data!AQ$2:AQ$368,$A261)</f>
        <v>15</v>
      </c>
      <c r="AV261" s="4" cm="1">
        <f t="array" ref="AV261">INDEX(Data!AR$2:AR$368,$A261)</f>
        <v>47</v>
      </c>
      <c r="AW261" s="4" cm="1">
        <f t="array" ref="AW261">INDEX(Data!AS$2:AS$368,$A261)</f>
        <v>31</v>
      </c>
      <c r="AX261" s="4" cm="1">
        <f t="array" ref="AX261">INDEX(Data!AT$2:AT$368,$A261)</f>
        <v>7</v>
      </c>
      <c r="AY261" s="4" cm="1">
        <f t="array" ref="AY261">INDEX(Data!AU$2:AU$368,$A261)</f>
        <v>15</v>
      </c>
      <c r="AZ261" s="4" cm="1">
        <f t="array" ref="AZ261">INDEX(Data!AV$2:AV$368,$A261)</f>
        <v>7</v>
      </c>
      <c r="BA261" s="4" cm="1">
        <f t="array" ref="BA261">INDEX(Data!AW$2:AW$368,$A261)</f>
        <v>15</v>
      </c>
      <c r="BB261" s="4" cm="1">
        <f t="array" ref="BB261">INDEX(Data!AX$2:AX$368,$A261)</f>
        <v>0</v>
      </c>
    </row>
    <row r="262" spans="1:54" x14ac:dyDescent="0.25">
      <c r="A262">
        <v>236</v>
      </c>
      <c r="B262" s="3">
        <v>45527</v>
      </c>
      <c r="C262" s="4">
        <v>2024</v>
      </c>
      <c r="D262" s="4" t="s">
        <v>11</v>
      </c>
      <c r="E262" s="4">
        <v>23</v>
      </c>
      <c r="F262" s="4" cm="1">
        <f t="array" ref="F262">INDEX(Data!B$2:B$368,$A262)</f>
        <v>1176</v>
      </c>
      <c r="G262" s="4" cm="1">
        <f t="array" ref="G262">INDEX(Data!C$2:C$368,$A262)</f>
        <v>787</v>
      </c>
      <c r="H262" s="4" cm="1">
        <f t="array" ref="H262">INDEX(Data!D$2:D$368,$A262)</f>
        <v>364</v>
      </c>
      <c r="I262" s="4" cm="1">
        <f t="array" ref="I262">INDEX(Data!E$2:E$368,$A262)</f>
        <v>566</v>
      </c>
      <c r="J262" s="4" cm="1">
        <f t="array" ref="J262">INDEX(Data!F$2:F$368,$A262)</f>
        <v>246</v>
      </c>
      <c r="K262" s="4" cm="1">
        <f t="array" ref="K262">INDEX(Data!G$2:G$368,$A262)</f>
        <v>362</v>
      </c>
      <c r="L262" s="4" cm="1">
        <f t="array" ref="L262">INDEX(Data!H$2:H$368,$A262)</f>
        <v>378</v>
      </c>
      <c r="M262" s="4" cm="1">
        <f t="array" ref="M262">INDEX(Data!I$2:I$368,$A262)</f>
        <v>47</v>
      </c>
      <c r="N262" s="4" cm="1">
        <f t="array" ref="N262">INDEX(Data!J$2:J$368,$A262)</f>
        <v>277</v>
      </c>
      <c r="O262" s="4" cm="1">
        <f t="array" ref="O262">INDEX(Data!K$2:K$368,$A262)</f>
        <v>247</v>
      </c>
      <c r="P262" s="4" cm="1">
        <f t="array" ref="P262">INDEX(Data!L$2:L$368,$A262)</f>
        <v>58</v>
      </c>
      <c r="Q262" s="4" cm="1">
        <f t="array" ref="Q262">INDEX(Data!M$2:M$368,$A262)</f>
        <v>87</v>
      </c>
      <c r="R262" s="4" cm="1">
        <f t="array" ref="R262">INDEX(Data!N$2:N$368,$A262)</f>
        <v>14</v>
      </c>
      <c r="S262" s="4" cm="1">
        <f t="array" ref="S262">INDEX(Data!O$2:O$368,$A262)</f>
        <v>169</v>
      </c>
      <c r="T262" s="4" cm="1">
        <f t="array" ref="T262">INDEX(Data!P$2:P$368,$A262)</f>
        <v>111</v>
      </c>
      <c r="U262" s="4" cm="1">
        <f t="array" ref="U262">INDEX(Data!Q$2:Q$368,$A262)</f>
        <v>67</v>
      </c>
      <c r="V262" s="4" cm="1">
        <f t="array" ref="V262">INDEX(Data!R$2:R$368,$A262)</f>
        <v>49</v>
      </c>
      <c r="W262" s="4" cm="1">
        <f t="array" ref="W262">INDEX(Data!S$2:S$368,$A262)</f>
        <v>97</v>
      </c>
      <c r="X262" s="4" cm="1">
        <f t="array" ref="X262">INDEX(Data!T$2:T$368,$A262)</f>
        <v>62</v>
      </c>
      <c r="Y262" s="4" cm="1">
        <f t="array" ref="Y262">INDEX(Data!U$2:U$368,$A262)</f>
        <v>7</v>
      </c>
      <c r="Z262" s="4" cm="1">
        <f t="array" ref="Z262">INDEX(Data!V$2:V$368,$A262)</f>
        <v>55</v>
      </c>
      <c r="AA262" s="4" cm="1">
        <f t="array" ref="AA262">INDEX(Data!W$2:W$368,$A262)</f>
        <v>15</v>
      </c>
      <c r="AB262" s="4" cm="1">
        <f t="array" ref="AB262">INDEX(Data!X$2:X$368,$A262)</f>
        <v>17</v>
      </c>
      <c r="AC262" s="4" cm="1">
        <f t="array" ref="AC262">INDEX(Data!Y$2:Y$368,$A262)</f>
        <v>62</v>
      </c>
      <c r="AD262" s="4" cm="1">
        <f t="array" ref="AD262">INDEX(Data!Z$2:Z$368,$A262)</f>
        <v>0</v>
      </c>
      <c r="AE262" s="4" cm="1">
        <f t="array" ref="AE262">INDEX(Data!AA$2:AA$368,$A262)</f>
        <v>23</v>
      </c>
      <c r="AF262" s="4" cm="1">
        <f t="array" ref="AF262">INDEX(Data!AB$2:AB$368,$A262)</f>
        <v>23</v>
      </c>
      <c r="AG262" s="4" cm="1">
        <f t="array" ref="AG262">INDEX(Data!AC$2:AC$368,$A262)</f>
        <v>7</v>
      </c>
      <c r="AH262" s="4" cm="1">
        <f t="array" ref="AH262">INDEX(Data!AD$2:AD$368,$A262)</f>
        <v>0</v>
      </c>
      <c r="AI262" s="4" cm="1">
        <f t="array" ref="AI262">INDEX(Data!AE$2:AE$368,$A262)</f>
        <v>23</v>
      </c>
      <c r="AJ262" s="4" cm="1">
        <f t="array" ref="AJ262">INDEX(Data!AF$2:AF$368,$A262)</f>
        <v>23</v>
      </c>
      <c r="AK262" s="4" cm="1">
        <f t="array" ref="AK262">INDEX(Data!AG$2:AG$368,$A262)</f>
        <v>15</v>
      </c>
      <c r="AL262" s="4" cm="1">
        <f t="array" ref="AL262">INDEX(Data!AH$2:AH$368,$A262)</f>
        <v>15</v>
      </c>
      <c r="AM262" s="4" cm="1">
        <f t="array" ref="AM262">INDEX(Data!AI$2:AI$368,$A262)</f>
        <v>70</v>
      </c>
      <c r="AN262" s="4" cm="1">
        <f t="array" ref="AN262">INDEX(Data!AJ$2:AJ$368,$A262)</f>
        <v>39</v>
      </c>
      <c r="AO262" s="4" cm="1">
        <f t="array" ref="AO262">INDEX(Data!AK$2:AK$368,$A262)</f>
        <v>23</v>
      </c>
      <c r="AP262" s="4" cm="1">
        <f t="array" ref="AP262">INDEX(Data!AL$2:AL$368,$A262)</f>
        <v>23</v>
      </c>
      <c r="AQ262" s="4" cm="1">
        <f t="array" ref="AQ262">INDEX(Data!AM$2:AM$368,$A262)</f>
        <v>0</v>
      </c>
      <c r="AR262" s="4" cm="1">
        <f t="array" ref="AR262">INDEX(Data!AN$2:AN$368,$A262)</f>
        <v>31</v>
      </c>
      <c r="AS262" s="4" cm="1">
        <f t="array" ref="AS262">INDEX(Data!AO$2:AO$368,$A262)</f>
        <v>23</v>
      </c>
      <c r="AT262" s="4" cm="1">
        <f t="array" ref="AT262">INDEX(Data!AP$2:AP$368,$A262)</f>
        <v>70</v>
      </c>
      <c r="AU262" s="4" cm="1">
        <f t="array" ref="AU262">INDEX(Data!AQ$2:AQ$368,$A262)</f>
        <v>23</v>
      </c>
      <c r="AV262" s="4" cm="1">
        <f t="array" ref="AV262">INDEX(Data!AR$2:AR$368,$A262)</f>
        <v>47</v>
      </c>
      <c r="AW262" s="4" cm="1">
        <f t="array" ref="AW262">INDEX(Data!AS$2:AS$368,$A262)</f>
        <v>15</v>
      </c>
      <c r="AX262" s="4" cm="1">
        <f t="array" ref="AX262">INDEX(Data!AT$2:AT$368,$A262)</f>
        <v>7</v>
      </c>
      <c r="AY262" s="4" cm="1">
        <f t="array" ref="AY262">INDEX(Data!AU$2:AU$368,$A262)</f>
        <v>23</v>
      </c>
      <c r="AZ262" s="4" cm="1">
        <f t="array" ref="AZ262">INDEX(Data!AV$2:AV$368,$A262)</f>
        <v>23</v>
      </c>
      <c r="BA262" s="4" cm="1">
        <f t="array" ref="BA262">INDEX(Data!AW$2:AW$368,$A262)</f>
        <v>23</v>
      </c>
      <c r="BB262" s="4" cm="1">
        <f t="array" ref="BB262">INDEX(Data!AX$2:AX$368,$A262)</f>
        <v>0</v>
      </c>
    </row>
    <row r="263" spans="1:54" x14ac:dyDescent="0.25">
      <c r="A263">
        <v>237</v>
      </c>
      <c r="B263" s="3">
        <v>45528</v>
      </c>
      <c r="C263" s="4">
        <v>2024</v>
      </c>
      <c r="D263" s="4" t="s">
        <v>11</v>
      </c>
      <c r="E263" s="4">
        <v>24</v>
      </c>
      <c r="F263" s="4" cm="1">
        <f t="array" ref="F263">INDEX(Data!B$2:B$368,$A263)</f>
        <v>1199</v>
      </c>
      <c r="G263" s="4" cm="1">
        <f t="array" ref="G263">INDEX(Data!C$2:C$368,$A263)</f>
        <v>770</v>
      </c>
      <c r="H263" s="4" cm="1">
        <f t="array" ref="H263">INDEX(Data!D$2:D$368,$A263)</f>
        <v>515</v>
      </c>
      <c r="I263" s="4" cm="1">
        <f t="array" ref="I263">INDEX(Data!E$2:E$368,$A263)</f>
        <v>589</v>
      </c>
      <c r="J263" s="4" cm="1">
        <f t="array" ref="J263">INDEX(Data!F$2:F$368,$A263)</f>
        <v>95</v>
      </c>
      <c r="K263" s="4" cm="1">
        <f t="array" ref="K263">INDEX(Data!G$2:G$368,$A263)</f>
        <v>231</v>
      </c>
      <c r="L263" s="4" cm="1">
        <f t="array" ref="L263">INDEX(Data!H$2:H$368,$A263)</f>
        <v>470</v>
      </c>
      <c r="M263" s="4" cm="1">
        <f t="array" ref="M263">INDEX(Data!I$2:I$368,$A263)</f>
        <v>69</v>
      </c>
      <c r="N263" s="4" cm="1">
        <f t="array" ref="N263">INDEX(Data!J$2:J$368,$A263)</f>
        <v>319</v>
      </c>
      <c r="O263" s="4" cm="1">
        <f t="array" ref="O263">INDEX(Data!K$2:K$368,$A263)</f>
        <v>81</v>
      </c>
      <c r="P263" s="4" cm="1">
        <f t="array" ref="P263">INDEX(Data!L$2:L$368,$A263)</f>
        <v>52</v>
      </c>
      <c r="Q263" s="4" cm="1">
        <f t="array" ref="Q263">INDEX(Data!M$2:M$368,$A263)</f>
        <v>81</v>
      </c>
      <c r="R263" s="4" cm="1">
        <f t="array" ref="R263">INDEX(Data!N$2:N$368,$A263)</f>
        <v>59</v>
      </c>
      <c r="S263" s="4" cm="1">
        <f t="array" ref="S263">INDEX(Data!O$2:O$368,$A263)</f>
        <v>200</v>
      </c>
      <c r="T263" s="4" cm="1">
        <f t="array" ref="T263">INDEX(Data!P$2:P$368,$A263)</f>
        <v>91</v>
      </c>
      <c r="U263" s="4" cm="1">
        <f t="array" ref="U263">INDEX(Data!Q$2:Q$368,$A263)</f>
        <v>50</v>
      </c>
      <c r="V263" s="4" cm="1">
        <f t="array" ref="V263">INDEX(Data!R$2:R$368,$A263)</f>
        <v>50</v>
      </c>
      <c r="W263" s="4" cm="1">
        <f t="array" ref="W263">INDEX(Data!S$2:S$368,$A263)</f>
        <v>216</v>
      </c>
      <c r="X263" s="4" cm="1">
        <f t="array" ref="X263">INDEX(Data!T$2:T$368,$A263)</f>
        <v>100</v>
      </c>
      <c r="Y263" s="4" cm="1">
        <f t="array" ref="Y263">INDEX(Data!U$2:U$368,$A263)</f>
        <v>0</v>
      </c>
      <c r="Z263" s="4" cm="1">
        <f t="array" ref="Z263">INDEX(Data!V$2:V$368,$A263)</f>
        <v>23</v>
      </c>
      <c r="AA263" s="4" cm="1">
        <f t="array" ref="AA263">INDEX(Data!W$2:W$368,$A263)</f>
        <v>0</v>
      </c>
      <c r="AB263" s="4" cm="1">
        <f t="array" ref="AB263">INDEX(Data!X$2:X$368,$A263)</f>
        <v>62</v>
      </c>
      <c r="AC263" s="4" cm="1">
        <f t="array" ref="AC263">INDEX(Data!Y$2:Y$368,$A263)</f>
        <v>46</v>
      </c>
      <c r="AD263" s="4" cm="1">
        <f t="array" ref="AD263">INDEX(Data!Z$2:Z$368,$A263)</f>
        <v>15</v>
      </c>
      <c r="AE263" s="4" cm="1">
        <f t="array" ref="AE263">INDEX(Data!AA$2:AA$368,$A263)</f>
        <v>23</v>
      </c>
      <c r="AF263" s="4" cm="1">
        <f t="array" ref="AF263">INDEX(Data!AB$2:AB$368,$A263)</f>
        <v>46</v>
      </c>
      <c r="AG263" s="4" cm="1">
        <f t="array" ref="AG263">INDEX(Data!AC$2:AC$368,$A263)</f>
        <v>7</v>
      </c>
      <c r="AH263" s="4" cm="1">
        <f t="array" ref="AH263">INDEX(Data!AD$2:AD$368,$A263)</f>
        <v>0</v>
      </c>
      <c r="AI263" s="4" cm="1">
        <f t="array" ref="AI263">INDEX(Data!AE$2:AE$368,$A263)</f>
        <v>15</v>
      </c>
      <c r="AJ263" s="4" cm="1">
        <f t="array" ref="AJ263">INDEX(Data!AF$2:AF$368,$A263)</f>
        <v>0</v>
      </c>
      <c r="AK263" s="4" cm="1">
        <f t="array" ref="AK263">INDEX(Data!AG$2:AG$368,$A263)</f>
        <v>23</v>
      </c>
      <c r="AL263" s="4" cm="1">
        <f t="array" ref="AL263">INDEX(Data!AH$2:AH$368,$A263)</f>
        <v>23</v>
      </c>
      <c r="AM263" s="4" cm="1">
        <f t="array" ref="AM263">INDEX(Data!AI$2:AI$368,$A263)</f>
        <v>38</v>
      </c>
      <c r="AN263" s="4" cm="1">
        <f t="array" ref="AN263">INDEX(Data!AJ$2:AJ$368,$A263)</f>
        <v>23</v>
      </c>
      <c r="AO263" s="4" cm="1">
        <f t="array" ref="AO263">INDEX(Data!AK$2:AK$368,$A263)</f>
        <v>7</v>
      </c>
      <c r="AP263" s="4" cm="1">
        <f t="array" ref="AP263">INDEX(Data!AL$2:AL$368,$A263)</f>
        <v>7</v>
      </c>
      <c r="AQ263" s="4" cm="1">
        <f t="array" ref="AQ263">INDEX(Data!AM$2:AM$368,$A263)</f>
        <v>0</v>
      </c>
      <c r="AR263" s="4" cm="1">
        <f t="array" ref="AR263">INDEX(Data!AN$2:AN$368,$A263)</f>
        <v>23</v>
      </c>
      <c r="AS263" s="4" cm="1">
        <f t="array" ref="AS263">INDEX(Data!AO$2:AO$368,$A263)</f>
        <v>30</v>
      </c>
      <c r="AT263" s="4" cm="1">
        <f t="array" ref="AT263">INDEX(Data!AP$2:AP$368,$A263)</f>
        <v>84</v>
      </c>
      <c r="AU263" s="4" cm="1">
        <f t="array" ref="AU263">INDEX(Data!AQ$2:AQ$368,$A263)</f>
        <v>23</v>
      </c>
      <c r="AV263" s="4" cm="1">
        <f t="array" ref="AV263">INDEX(Data!AR$2:AR$368,$A263)</f>
        <v>46</v>
      </c>
      <c r="AW263" s="4" cm="1">
        <f t="array" ref="AW263">INDEX(Data!AS$2:AS$368,$A263)</f>
        <v>23</v>
      </c>
      <c r="AX263" s="4" cm="1">
        <f t="array" ref="AX263">INDEX(Data!AT$2:AT$368,$A263)</f>
        <v>0</v>
      </c>
      <c r="AY263" s="4" cm="1">
        <f t="array" ref="AY263">INDEX(Data!AU$2:AU$368,$A263)</f>
        <v>46</v>
      </c>
      <c r="AZ263" s="4" cm="1">
        <f t="array" ref="AZ263">INDEX(Data!AV$2:AV$368,$A263)</f>
        <v>7</v>
      </c>
      <c r="BA263" s="4" cm="1">
        <f t="array" ref="BA263">INDEX(Data!AW$2:AW$368,$A263)</f>
        <v>30</v>
      </c>
      <c r="BB263" s="4" cm="1">
        <f t="array" ref="BB263">INDEX(Data!AX$2:AX$368,$A263)</f>
        <v>0</v>
      </c>
    </row>
    <row r="264" spans="1:54" x14ac:dyDescent="0.25">
      <c r="A264">
        <v>238</v>
      </c>
      <c r="B264" s="3">
        <v>45529</v>
      </c>
      <c r="C264" s="4">
        <v>2024</v>
      </c>
      <c r="D264" s="4" t="s">
        <v>11</v>
      </c>
      <c r="E264" s="4">
        <v>25</v>
      </c>
      <c r="F264" s="4" cm="1">
        <f t="array" ref="F264">INDEX(Data!B$2:B$368,$A264)</f>
        <v>1225</v>
      </c>
      <c r="G264" s="4" cm="1">
        <f t="array" ref="G264">INDEX(Data!C$2:C$368,$A264)</f>
        <v>742</v>
      </c>
      <c r="H264" s="4" cm="1">
        <f t="array" ref="H264">INDEX(Data!D$2:D$368,$A264)</f>
        <v>514</v>
      </c>
      <c r="I264" s="4" cm="1">
        <f t="array" ref="I264">INDEX(Data!E$2:E$368,$A264)</f>
        <v>479</v>
      </c>
      <c r="J264" s="4" cm="1">
        <f t="array" ref="J264">INDEX(Data!F$2:F$368,$A264)</f>
        <v>232</v>
      </c>
      <c r="K264" s="4" cm="1">
        <f t="array" ref="K264">INDEX(Data!G$2:G$368,$A264)</f>
        <v>363</v>
      </c>
      <c r="L264" s="4" cm="1">
        <f t="array" ref="L264">INDEX(Data!H$2:H$368,$A264)</f>
        <v>246</v>
      </c>
      <c r="M264" s="4" cm="1">
        <f t="array" ref="M264">INDEX(Data!I$2:I$368,$A264)</f>
        <v>133</v>
      </c>
      <c r="N264" s="4" cm="1">
        <f t="array" ref="N264">INDEX(Data!J$2:J$368,$A264)</f>
        <v>318</v>
      </c>
      <c r="O264" s="4" cm="1">
        <f t="array" ref="O264">INDEX(Data!K$2:K$368,$A264)</f>
        <v>250</v>
      </c>
      <c r="P264" s="4" cm="1">
        <f t="array" ref="P264">INDEX(Data!L$2:L$368,$A264)</f>
        <v>106</v>
      </c>
      <c r="Q264" s="4" cm="1">
        <f t="array" ref="Q264">INDEX(Data!M$2:M$368,$A264)</f>
        <v>68</v>
      </c>
      <c r="R264" s="4" cm="1">
        <f t="array" ref="R264">INDEX(Data!N$2:N$368,$A264)</f>
        <v>68</v>
      </c>
      <c r="S264" s="4" cm="1">
        <f t="array" ref="S264">INDEX(Data!O$2:O$368,$A264)</f>
        <v>200</v>
      </c>
      <c r="T264" s="4" cm="1">
        <f t="array" ref="T264">INDEX(Data!P$2:P$368,$A264)</f>
        <v>55</v>
      </c>
      <c r="U264" s="4" cm="1">
        <f t="array" ref="U264">INDEX(Data!Q$2:Q$368,$A264)</f>
        <v>51</v>
      </c>
      <c r="V264" s="4" cm="1">
        <f t="array" ref="V264">INDEX(Data!R$2:R$368,$A264)</f>
        <v>27</v>
      </c>
      <c r="W264" s="4" cm="1">
        <f t="array" ref="W264">INDEX(Data!S$2:S$368,$A264)</f>
        <v>82</v>
      </c>
      <c r="X264" s="4" cm="1">
        <f t="array" ref="X264">INDEX(Data!T$2:T$368,$A264)</f>
        <v>66</v>
      </c>
      <c r="Y264" s="4" cm="1">
        <f t="array" ref="Y264">INDEX(Data!U$2:U$368,$A264)</f>
        <v>22</v>
      </c>
      <c r="Z264" s="4" cm="1">
        <f t="array" ref="Z264">INDEX(Data!V$2:V$368,$A264)</f>
        <v>22</v>
      </c>
      <c r="AA264" s="4" cm="1">
        <f t="array" ref="AA264">INDEX(Data!W$2:W$368,$A264)</f>
        <v>22</v>
      </c>
      <c r="AB264" s="4" cm="1">
        <f t="array" ref="AB264">INDEX(Data!X$2:X$368,$A264)</f>
        <v>25</v>
      </c>
      <c r="AC264" s="4" cm="1">
        <f t="array" ref="AC264">INDEX(Data!Y$2:Y$368,$A264)</f>
        <v>37</v>
      </c>
      <c r="AD264" s="4" cm="1">
        <f t="array" ref="AD264">INDEX(Data!Z$2:Z$368,$A264)</f>
        <v>22</v>
      </c>
      <c r="AE264" s="4" cm="1">
        <f t="array" ref="AE264">INDEX(Data!AA$2:AA$368,$A264)</f>
        <v>0</v>
      </c>
      <c r="AF264" s="4" cm="1">
        <f t="array" ref="AF264">INDEX(Data!AB$2:AB$368,$A264)</f>
        <v>44</v>
      </c>
      <c r="AG264" s="4" cm="1">
        <f t="array" ref="AG264">INDEX(Data!AC$2:AC$368,$A264)</f>
        <v>14</v>
      </c>
      <c r="AH264" s="4" cm="1">
        <f t="array" ref="AH264">INDEX(Data!AD$2:AD$368,$A264)</f>
        <v>7</v>
      </c>
      <c r="AI264" s="4" cm="1">
        <f t="array" ref="AI264">INDEX(Data!AE$2:AE$368,$A264)</f>
        <v>14</v>
      </c>
      <c r="AJ264" s="4" cm="1">
        <f t="array" ref="AJ264">INDEX(Data!AF$2:AF$368,$A264)</f>
        <v>0</v>
      </c>
      <c r="AK264" s="4" cm="1">
        <f t="array" ref="AK264">INDEX(Data!AG$2:AG$368,$A264)</f>
        <v>14</v>
      </c>
      <c r="AL264" s="4" cm="1">
        <f t="array" ref="AL264">INDEX(Data!AH$2:AH$368,$A264)</f>
        <v>7</v>
      </c>
      <c r="AM264" s="4" cm="1">
        <f t="array" ref="AM264">INDEX(Data!AI$2:AI$368,$A264)</f>
        <v>51</v>
      </c>
      <c r="AN264" s="4" cm="1">
        <f t="array" ref="AN264">INDEX(Data!AJ$2:AJ$368,$A264)</f>
        <v>37</v>
      </c>
      <c r="AO264" s="4" cm="1">
        <f t="array" ref="AO264">INDEX(Data!AK$2:AK$368,$A264)</f>
        <v>37</v>
      </c>
      <c r="AP264" s="4" cm="1">
        <f t="array" ref="AP264">INDEX(Data!AL$2:AL$368,$A264)</f>
        <v>0</v>
      </c>
      <c r="AQ264" s="4" cm="1">
        <f t="array" ref="AQ264">INDEX(Data!AM$2:AM$368,$A264)</f>
        <v>0</v>
      </c>
      <c r="AR264" s="4" cm="1">
        <f t="array" ref="AR264">INDEX(Data!AN$2:AN$368,$A264)</f>
        <v>22</v>
      </c>
      <c r="AS264" s="4" cm="1">
        <f t="array" ref="AS264">INDEX(Data!AO$2:AO$368,$A264)</f>
        <v>22</v>
      </c>
      <c r="AT264" s="4" cm="1">
        <f t="array" ref="AT264">INDEX(Data!AP$2:AP$368,$A264)</f>
        <v>81</v>
      </c>
      <c r="AU264" s="4" cm="1">
        <f t="array" ref="AU264">INDEX(Data!AQ$2:AQ$368,$A264)</f>
        <v>22</v>
      </c>
      <c r="AV264" s="4" cm="1">
        <f t="array" ref="AV264">INDEX(Data!AR$2:AR$368,$A264)</f>
        <v>44</v>
      </c>
      <c r="AW264" s="4" cm="1">
        <f t="array" ref="AW264">INDEX(Data!AS$2:AS$368,$A264)</f>
        <v>37</v>
      </c>
      <c r="AX264" s="4" cm="1">
        <f t="array" ref="AX264">INDEX(Data!AT$2:AT$368,$A264)</f>
        <v>7</v>
      </c>
      <c r="AY264" s="4" cm="1">
        <f t="array" ref="AY264">INDEX(Data!AU$2:AU$368,$A264)</f>
        <v>44</v>
      </c>
      <c r="AZ264" s="4" cm="1">
        <f t="array" ref="AZ264">INDEX(Data!AV$2:AV$368,$A264)</f>
        <v>22</v>
      </c>
      <c r="BA264" s="4" cm="1">
        <f t="array" ref="BA264">INDEX(Data!AW$2:AW$368,$A264)</f>
        <v>0</v>
      </c>
      <c r="BB264" s="4" cm="1">
        <f t="array" ref="BB264">INDEX(Data!AX$2:AX$368,$A264)</f>
        <v>0</v>
      </c>
    </row>
    <row r="265" spans="1:54" x14ac:dyDescent="0.25">
      <c r="A265">
        <v>239</v>
      </c>
      <c r="B265" s="3">
        <v>45530</v>
      </c>
      <c r="C265" s="4">
        <v>2024</v>
      </c>
      <c r="D265" s="4" t="s">
        <v>11</v>
      </c>
      <c r="E265" s="4">
        <v>26</v>
      </c>
      <c r="F265" s="4" cm="1">
        <f t="array" ref="F265">INDEX(Data!B$2:B$368,$A265)</f>
        <v>1246</v>
      </c>
      <c r="G265" s="4" cm="1">
        <f t="array" ref="G265">INDEX(Data!C$2:C$368,$A265)</f>
        <v>701</v>
      </c>
      <c r="H265" s="4" cm="1">
        <f t="array" ref="H265">INDEX(Data!D$2:D$368,$A265)</f>
        <v>361</v>
      </c>
      <c r="I265" s="4" cm="1">
        <f t="array" ref="I265">INDEX(Data!E$2:E$368,$A265)</f>
        <v>711</v>
      </c>
      <c r="J265" s="4" cm="1">
        <f t="array" ref="J265">INDEX(Data!F$2:F$368,$A265)</f>
        <v>174</v>
      </c>
      <c r="K265" s="4" cm="1">
        <f t="array" ref="K265">INDEX(Data!G$2:G$368,$A265)</f>
        <v>224</v>
      </c>
      <c r="L265" s="4" cm="1">
        <f t="array" ref="L265">INDEX(Data!H$2:H$368,$A265)</f>
        <v>337</v>
      </c>
      <c r="M265" s="4" cm="1">
        <f t="array" ref="M265">INDEX(Data!I$2:I$368,$A265)</f>
        <v>140</v>
      </c>
      <c r="N265" s="4" cm="1">
        <f t="array" ref="N265">INDEX(Data!J$2:J$368,$A265)</f>
        <v>316</v>
      </c>
      <c r="O265" s="4" cm="1">
        <f t="array" ref="O265">INDEX(Data!K$2:K$368,$A265)</f>
        <v>100</v>
      </c>
      <c r="P265" s="4" cm="1">
        <f t="array" ref="P265">INDEX(Data!L$2:L$368,$A265)</f>
        <v>108</v>
      </c>
      <c r="Q265" s="4" cm="1">
        <f t="array" ref="Q265">INDEX(Data!M$2:M$368,$A265)</f>
        <v>100</v>
      </c>
      <c r="R265" s="4" cm="1">
        <f t="array" ref="R265">INDEX(Data!N$2:N$368,$A265)</f>
        <v>30</v>
      </c>
      <c r="S265" s="4" cm="1">
        <f t="array" ref="S265">INDEX(Data!O$2:O$368,$A265)</f>
        <v>236</v>
      </c>
      <c r="T265" s="4" cm="1">
        <f t="array" ref="T265">INDEX(Data!P$2:P$368,$A265)</f>
        <v>137</v>
      </c>
      <c r="U265" s="4" cm="1">
        <f t="array" ref="U265">INDEX(Data!Q$2:Q$368,$A265)</f>
        <v>56</v>
      </c>
      <c r="V265" s="4" cm="1">
        <f t="array" ref="V265">INDEX(Data!R$2:R$368,$A265)</f>
        <v>66</v>
      </c>
      <c r="W265" s="4" cm="1">
        <f t="array" ref="W265">INDEX(Data!S$2:S$368,$A265)</f>
        <v>97</v>
      </c>
      <c r="X265" s="4" cm="1">
        <f t="array" ref="X265">INDEX(Data!T$2:T$368,$A265)</f>
        <v>49</v>
      </c>
      <c r="Y265" s="4" cm="1">
        <f t="array" ref="Y265">INDEX(Data!U$2:U$368,$A265)</f>
        <v>7</v>
      </c>
      <c r="Z265" s="4" cm="1">
        <f t="array" ref="Z265">INDEX(Data!V$2:V$368,$A265)</f>
        <v>21</v>
      </c>
      <c r="AA265" s="4" cm="1">
        <f t="array" ref="AA265">INDEX(Data!W$2:W$368,$A265)</f>
        <v>21</v>
      </c>
      <c r="AB265" s="4" cm="1">
        <f t="array" ref="AB265">INDEX(Data!X$2:X$368,$A265)</f>
        <v>50</v>
      </c>
      <c r="AC265" s="4" cm="1">
        <f t="array" ref="AC265">INDEX(Data!Y$2:Y$368,$A265)</f>
        <v>56</v>
      </c>
      <c r="AD265" s="4" cm="1">
        <f t="array" ref="AD265">INDEX(Data!Z$2:Z$368,$A265)</f>
        <v>7</v>
      </c>
      <c r="AE265" s="4" cm="1">
        <f t="array" ref="AE265">INDEX(Data!AA$2:AA$368,$A265)</f>
        <v>0</v>
      </c>
      <c r="AF265" s="4" cm="1">
        <f t="array" ref="AF265">INDEX(Data!AB$2:AB$368,$A265)</f>
        <v>28</v>
      </c>
      <c r="AG265" s="4" cm="1">
        <f t="array" ref="AG265">INDEX(Data!AC$2:AC$368,$A265)</f>
        <v>21</v>
      </c>
      <c r="AH265" s="4" cm="1">
        <f t="array" ref="AH265">INDEX(Data!AD$2:AD$368,$A265)</f>
        <v>0</v>
      </c>
      <c r="AI265" s="4" cm="1">
        <f t="array" ref="AI265">INDEX(Data!AE$2:AE$368,$A265)</f>
        <v>14</v>
      </c>
      <c r="AJ265" s="4" cm="1">
        <f t="array" ref="AJ265">INDEX(Data!AF$2:AF$368,$A265)</f>
        <v>21</v>
      </c>
      <c r="AK265" s="4" cm="1">
        <f t="array" ref="AK265">INDEX(Data!AG$2:AG$368,$A265)</f>
        <v>14</v>
      </c>
      <c r="AL265" s="4" cm="1">
        <f t="array" ref="AL265">INDEX(Data!AH$2:AH$368,$A265)</f>
        <v>14</v>
      </c>
      <c r="AM265" s="4" cm="1">
        <f t="array" ref="AM265">INDEX(Data!AI$2:AI$368,$A265)</f>
        <v>35</v>
      </c>
      <c r="AN265" s="4" cm="1">
        <f t="array" ref="AN265">INDEX(Data!AJ$2:AJ$368,$A265)</f>
        <v>21</v>
      </c>
      <c r="AO265" s="4" cm="1">
        <f t="array" ref="AO265">INDEX(Data!AK$2:AK$368,$A265)</f>
        <v>7</v>
      </c>
      <c r="AP265" s="4" cm="1">
        <f t="array" ref="AP265">INDEX(Data!AL$2:AL$368,$A265)</f>
        <v>21</v>
      </c>
      <c r="AQ265" s="4" cm="1">
        <f t="array" ref="AQ265">INDEX(Data!AM$2:AM$368,$A265)</f>
        <v>7</v>
      </c>
      <c r="AR265" s="4" cm="1">
        <f t="array" ref="AR265">INDEX(Data!AN$2:AN$368,$A265)</f>
        <v>21</v>
      </c>
      <c r="AS265" s="4" cm="1">
        <f t="array" ref="AS265">INDEX(Data!AO$2:AO$368,$A265)</f>
        <v>7</v>
      </c>
      <c r="AT265" s="4" cm="1">
        <f t="array" ref="AT265">INDEX(Data!AP$2:AP$368,$A265)</f>
        <v>49</v>
      </c>
      <c r="AU265" s="4" cm="1">
        <f t="array" ref="AU265">INDEX(Data!AQ$2:AQ$368,$A265)</f>
        <v>21</v>
      </c>
      <c r="AV265" s="4" cm="1">
        <f t="array" ref="AV265">INDEX(Data!AR$2:AR$368,$A265)</f>
        <v>56</v>
      </c>
      <c r="AW265" s="4" cm="1">
        <f t="array" ref="AW265">INDEX(Data!AS$2:AS$368,$A265)</f>
        <v>35</v>
      </c>
      <c r="AX265" s="4" cm="1">
        <f t="array" ref="AX265">INDEX(Data!AT$2:AT$368,$A265)</f>
        <v>7</v>
      </c>
      <c r="AY265" s="4" cm="1">
        <f t="array" ref="AY265">INDEX(Data!AU$2:AU$368,$A265)</f>
        <v>49</v>
      </c>
      <c r="AZ265" s="4" cm="1">
        <f t="array" ref="AZ265">INDEX(Data!AV$2:AV$368,$A265)</f>
        <v>28</v>
      </c>
      <c r="BA265" s="4" cm="1">
        <f t="array" ref="BA265">INDEX(Data!AW$2:AW$368,$A265)</f>
        <v>14</v>
      </c>
      <c r="BB265" s="4" cm="1">
        <f t="array" ref="BB265">INDEX(Data!AX$2:AX$368,$A265)</f>
        <v>0</v>
      </c>
    </row>
    <row r="266" spans="1:54" x14ac:dyDescent="0.25">
      <c r="A266">
        <v>240</v>
      </c>
      <c r="B266" s="3">
        <v>45531</v>
      </c>
      <c r="C266" s="4">
        <v>2024</v>
      </c>
      <c r="D266" s="4" t="s">
        <v>11</v>
      </c>
      <c r="E266" s="4">
        <v>27</v>
      </c>
      <c r="F266" s="4" cm="1">
        <f t="array" ref="F266">INDEX(Data!B$2:B$368,$A266)</f>
        <v>1261</v>
      </c>
      <c r="G266" s="4" cm="1">
        <f t="array" ref="G266">INDEX(Data!C$2:C$368,$A266)</f>
        <v>676</v>
      </c>
      <c r="H266" s="4" cm="1">
        <f t="array" ref="H266">INDEX(Data!D$2:D$368,$A266)</f>
        <v>403</v>
      </c>
      <c r="I266" s="4" cm="1">
        <f t="array" ref="I266">INDEX(Data!E$2:E$368,$A266)</f>
        <v>606</v>
      </c>
      <c r="J266" s="4" cm="1">
        <f t="array" ref="J266">INDEX(Data!F$2:F$368,$A266)</f>
        <v>252</v>
      </c>
      <c r="K266" s="4" cm="1">
        <f t="array" ref="K266">INDEX(Data!G$2:G$368,$A266)</f>
        <v>155</v>
      </c>
      <c r="L266" s="4" cm="1">
        <f t="array" ref="L266">INDEX(Data!H$2:H$368,$A266)</f>
        <v>420</v>
      </c>
      <c r="M266" s="4" cm="1">
        <f t="array" ref="M266">INDEX(Data!I$2:I$368,$A266)</f>
        <v>101</v>
      </c>
      <c r="N266" s="4" cm="1">
        <f t="array" ref="N266">INDEX(Data!J$2:J$368,$A266)</f>
        <v>297</v>
      </c>
      <c r="O266" s="4" cm="1">
        <f t="array" ref="O266">INDEX(Data!K$2:K$368,$A266)</f>
        <v>195</v>
      </c>
      <c r="P266" s="4" cm="1">
        <f t="array" ref="P266">INDEX(Data!L$2:L$368,$A266)</f>
        <v>70</v>
      </c>
      <c r="Q266" s="4" cm="1">
        <f t="array" ref="Q266">INDEX(Data!M$2:M$368,$A266)</f>
        <v>39</v>
      </c>
      <c r="R266" s="4" cm="1">
        <f t="array" ref="R266">INDEX(Data!N$2:N$368,$A266)</f>
        <v>15</v>
      </c>
      <c r="S266" s="4" cm="1">
        <f t="array" ref="S266">INDEX(Data!O$2:O$368,$A266)</f>
        <v>196</v>
      </c>
      <c r="T266" s="4" cm="1">
        <f t="array" ref="T266">INDEX(Data!P$2:P$368,$A266)</f>
        <v>162</v>
      </c>
      <c r="U266" s="4" cm="1">
        <f t="array" ref="U266">INDEX(Data!Q$2:Q$368,$A266)</f>
        <v>71</v>
      </c>
      <c r="V266" s="4" cm="1">
        <f t="array" ref="V266">INDEX(Data!R$2:R$368,$A266)</f>
        <v>47</v>
      </c>
      <c r="W266" s="4" cm="1">
        <f t="array" ref="W266">INDEX(Data!S$2:S$368,$A266)</f>
        <v>169</v>
      </c>
      <c r="X266" s="4" cm="1">
        <f t="array" ref="X266">INDEX(Data!T$2:T$368,$A266)</f>
        <v>54</v>
      </c>
      <c r="Y266" s="4" cm="1">
        <f t="array" ref="Y266">INDEX(Data!U$2:U$368,$A266)</f>
        <v>13</v>
      </c>
      <c r="Z266" s="4" cm="1">
        <f t="array" ref="Z266">INDEX(Data!V$2:V$368,$A266)</f>
        <v>40</v>
      </c>
      <c r="AA266" s="4" cm="1">
        <f t="array" ref="AA266">INDEX(Data!W$2:W$368,$A266)</f>
        <v>20</v>
      </c>
      <c r="AB266" s="4" cm="1">
        <f t="array" ref="AB266">INDEX(Data!X$2:X$368,$A266)</f>
        <v>51</v>
      </c>
      <c r="AC266" s="4" cm="1">
        <f t="array" ref="AC266">INDEX(Data!Y$2:Y$368,$A266)</f>
        <v>54</v>
      </c>
      <c r="AD266" s="4" cm="1">
        <f t="array" ref="AD266">INDEX(Data!Z$2:Z$368,$A266)</f>
        <v>20</v>
      </c>
      <c r="AE266" s="4" cm="1">
        <f t="array" ref="AE266">INDEX(Data!AA$2:AA$368,$A266)</f>
        <v>20</v>
      </c>
      <c r="AF266" s="4" cm="1">
        <f t="array" ref="AF266">INDEX(Data!AB$2:AB$368,$A266)</f>
        <v>20</v>
      </c>
      <c r="AG266" s="4" cm="1">
        <f t="array" ref="AG266">INDEX(Data!AC$2:AC$368,$A266)</f>
        <v>6</v>
      </c>
      <c r="AH266" s="4" cm="1">
        <f t="array" ref="AH266">INDEX(Data!AD$2:AD$368,$A266)</f>
        <v>6</v>
      </c>
      <c r="AI266" s="4" cm="1">
        <f t="array" ref="AI266">INDEX(Data!AE$2:AE$368,$A266)</f>
        <v>20</v>
      </c>
      <c r="AJ266" s="4" cm="1">
        <f t="array" ref="AJ266">INDEX(Data!AF$2:AF$368,$A266)</f>
        <v>0</v>
      </c>
      <c r="AK266" s="4" cm="1">
        <f t="array" ref="AK266">INDEX(Data!AG$2:AG$368,$A266)</f>
        <v>13</v>
      </c>
      <c r="AL266" s="4" cm="1">
        <f t="array" ref="AL266">INDEX(Data!AH$2:AH$368,$A266)</f>
        <v>0</v>
      </c>
      <c r="AM266" s="4" cm="1">
        <f t="array" ref="AM266">INDEX(Data!AI$2:AI$368,$A266)</f>
        <v>54</v>
      </c>
      <c r="AN266" s="4" cm="1">
        <f t="array" ref="AN266">INDEX(Data!AJ$2:AJ$368,$A266)</f>
        <v>40</v>
      </c>
      <c r="AO266" s="4" cm="1">
        <f t="array" ref="AO266">INDEX(Data!AK$2:AK$368,$A266)</f>
        <v>13</v>
      </c>
      <c r="AP266" s="4" cm="1">
        <f t="array" ref="AP266">INDEX(Data!AL$2:AL$368,$A266)</f>
        <v>6</v>
      </c>
      <c r="AQ266" s="4" cm="1">
        <f t="array" ref="AQ266">INDEX(Data!AM$2:AM$368,$A266)</f>
        <v>0</v>
      </c>
      <c r="AR266" s="4" cm="1">
        <f t="array" ref="AR266">INDEX(Data!AN$2:AN$368,$A266)</f>
        <v>13</v>
      </c>
      <c r="AS266" s="4" cm="1">
        <f t="array" ref="AS266">INDEX(Data!AO$2:AO$368,$A266)</f>
        <v>27</v>
      </c>
      <c r="AT266" s="4" cm="1">
        <f t="array" ref="AT266">INDEX(Data!AP$2:AP$368,$A266)</f>
        <v>54</v>
      </c>
      <c r="AU266" s="4" cm="1">
        <f t="array" ref="AU266">INDEX(Data!AQ$2:AQ$368,$A266)</f>
        <v>20</v>
      </c>
      <c r="AV266" s="4" cm="1">
        <f t="array" ref="AV266">INDEX(Data!AR$2:AR$368,$A266)</f>
        <v>54</v>
      </c>
      <c r="AW266" s="4" cm="1">
        <f t="array" ref="AW266">INDEX(Data!AS$2:AS$368,$A266)</f>
        <v>20</v>
      </c>
      <c r="AX266" s="4" cm="1">
        <f t="array" ref="AX266">INDEX(Data!AT$2:AT$368,$A266)</f>
        <v>6</v>
      </c>
      <c r="AY266" s="4" cm="1">
        <f t="array" ref="AY266">INDEX(Data!AU$2:AU$368,$A266)</f>
        <v>13</v>
      </c>
      <c r="AZ266" s="4" cm="1">
        <f t="array" ref="AZ266">INDEX(Data!AV$2:AV$368,$A266)</f>
        <v>6</v>
      </c>
      <c r="BA266" s="4" cm="1">
        <f t="array" ref="BA266">INDEX(Data!AW$2:AW$368,$A266)</f>
        <v>13</v>
      </c>
      <c r="BB266" s="4" cm="1">
        <f t="array" ref="BB266">INDEX(Data!AX$2:AX$368,$A266)</f>
        <v>0</v>
      </c>
    </row>
    <row r="267" spans="1:54" x14ac:dyDescent="0.25">
      <c r="A267">
        <v>241</v>
      </c>
      <c r="B267" s="3">
        <v>45532</v>
      </c>
      <c r="C267" s="4">
        <v>2024</v>
      </c>
      <c r="D267" s="4" t="s">
        <v>11</v>
      </c>
      <c r="E267" s="4">
        <v>28</v>
      </c>
      <c r="F267" s="4" cm="1">
        <f t="array" ref="F267">INDEX(Data!B$2:B$368,$A267)</f>
        <v>1270</v>
      </c>
      <c r="G267" s="4" cm="1">
        <f t="array" ref="G267">INDEX(Data!C$2:C$368,$A267)</f>
        <v>671</v>
      </c>
      <c r="H267" s="4" cm="1">
        <f t="array" ref="H267">INDEX(Data!D$2:D$368,$A267)</f>
        <v>571</v>
      </c>
      <c r="I267" s="4" cm="1">
        <f t="array" ref="I267">INDEX(Data!E$2:E$368,$A267)</f>
        <v>572</v>
      </c>
      <c r="J267" s="4" cm="1">
        <f t="array" ref="J267">INDEX(Data!F$2:F$368,$A267)</f>
        <v>127</v>
      </c>
      <c r="K267" s="4" cm="1">
        <f t="array" ref="K267">INDEX(Data!G$2:G$368,$A267)</f>
        <v>308</v>
      </c>
      <c r="L267" s="4" cm="1">
        <f t="array" ref="L267">INDEX(Data!H$2:H$368,$A267)</f>
        <v>236</v>
      </c>
      <c r="M267" s="4" cm="1">
        <f t="array" ref="M267">INDEX(Data!I$2:I$368,$A267)</f>
        <v>127</v>
      </c>
      <c r="N267" s="4" cm="1">
        <f t="array" ref="N267">INDEX(Data!J$2:J$368,$A267)</f>
        <v>425</v>
      </c>
      <c r="O267" s="4" cm="1">
        <f t="array" ref="O267">INDEX(Data!K$2:K$368,$A267)</f>
        <v>141</v>
      </c>
      <c r="P267" s="4" cm="1">
        <f t="array" ref="P267">INDEX(Data!L$2:L$368,$A267)</f>
        <v>110</v>
      </c>
      <c r="Q267" s="4" cm="1">
        <f t="array" ref="Q267">INDEX(Data!M$2:M$368,$A267)</f>
        <v>39</v>
      </c>
      <c r="R267" s="4" cm="1">
        <f t="array" ref="R267">INDEX(Data!N$2:N$368,$A267)</f>
        <v>39</v>
      </c>
      <c r="S267" s="4" cm="1">
        <f t="array" ref="S267">INDEX(Data!O$2:O$368,$A267)</f>
        <v>241</v>
      </c>
      <c r="T267" s="4" cm="1">
        <f t="array" ref="T267">INDEX(Data!P$2:P$368,$A267)</f>
        <v>91</v>
      </c>
      <c r="U267" s="4" cm="1">
        <f t="array" ref="U267">INDEX(Data!Q$2:Q$368,$A267)</f>
        <v>53</v>
      </c>
      <c r="V267" s="4" cm="1">
        <f t="array" ref="V267">INDEX(Data!R$2:R$368,$A267)</f>
        <v>57</v>
      </c>
      <c r="W267" s="4" cm="1">
        <f t="array" ref="W267">INDEX(Data!S$2:S$368,$A267)</f>
        <v>74</v>
      </c>
      <c r="X267" s="4" cm="1">
        <f t="array" ref="X267">INDEX(Data!T$2:T$368,$A267)</f>
        <v>93</v>
      </c>
      <c r="Y267" s="4" cm="1">
        <f t="array" ref="Y267">INDEX(Data!U$2:U$368,$A267)</f>
        <v>0</v>
      </c>
      <c r="Z267" s="4" cm="1">
        <f t="array" ref="Z267">INDEX(Data!V$2:V$368,$A267)</f>
        <v>40</v>
      </c>
      <c r="AA267" s="4" cm="1">
        <f t="array" ref="AA267">INDEX(Data!W$2:W$368,$A267)</f>
        <v>6</v>
      </c>
      <c r="AB267" s="4" cm="1">
        <f t="array" ref="AB267">INDEX(Data!X$2:X$368,$A267)</f>
        <v>67</v>
      </c>
      <c r="AC267" s="4" cm="1">
        <f t="array" ref="AC267">INDEX(Data!Y$2:Y$368,$A267)</f>
        <v>60</v>
      </c>
      <c r="AD267" s="4" cm="1">
        <f t="array" ref="AD267">INDEX(Data!Z$2:Z$368,$A267)</f>
        <v>6</v>
      </c>
      <c r="AE267" s="4" cm="1">
        <f t="array" ref="AE267">INDEX(Data!AA$2:AA$368,$A267)</f>
        <v>20</v>
      </c>
      <c r="AF267" s="4" cm="1">
        <f t="array" ref="AF267">INDEX(Data!AB$2:AB$368,$A267)</f>
        <v>40</v>
      </c>
      <c r="AG267" s="4" cm="1">
        <f t="array" ref="AG267">INDEX(Data!AC$2:AC$368,$A267)</f>
        <v>20</v>
      </c>
      <c r="AH267" s="4" cm="1">
        <f t="array" ref="AH267">INDEX(Data!AD$2:AD$368,$A267)</f>
        <v>6</v>
      </c>
      <c r="AI267" s="4" cm="1">
        <f t="array" ref="AI267">INDEX(Data!AE$2:AE$368,$A267)</f>
        <v>26</v>
      </c>
      <c r="AJ267" s="4" cm="1">
        <f t="array" ref="AJ267">INDEX(Data!AF$2:AF$368,$A267)</f>
        <v>13</v>
      </c>
      <c r="AK267" s="4" cm="1">
        <f t="array" ref="AK267">INDEX(Data!AG$2:AG$368,$A267)</f>
        <v>13</v>
      </c>
      <c r="AL267" s="4" cm="1">
        <f t="array" ref="AL267">INDEX(Data!AH$2:AH$368,$A267)</f>
        <v>20</v>
      </c>
      <c r="AM267" s="4" cm="1">
        <f t="array" ref="AM267">INDEX(Data!AI$2:AI$368,$A267)</f>
        <v>46</v>
      </c>
      <c r="AN267" s="4" cm="1">
        <f t="array" ref="AN267">INDEX(Data!AJ$2:AJ$368,$A267)</f>
        <v>20</v>
      </c>
      <c r="AO267" s="4" cm="1">
        <f t="array" ref="AO267">INDEX(Data!AK$2:AK$368,$A267)</f>
        <v>26</v>
      </c>
      <c r="AP267" s="4" cm="1">
        <f t="array" ref="AP267">INDEX(Data!AL$2:AL$368,$A267)</f>
        <v>13</v>
      </c>
      <c r="AQ267" s="4" cm="1">
        <f t="array" ref="AQ267">INDEX(Data!AM$2:AM$368,$A267)</f>
        <v>0</v>
      </c>
      <c r="AR267" s="4" cm="1">
        <f t="array" ref="AR267">INDEX(Data!AN$2:AN$368,$A267)</f>
        <v>26</v>
      </c>
      <c r="AS267" s="4" cm="1">
        <f t="array" ref="AS267">INDEX(Data!AO$2:AO$368,$A267)</f>
        <v>26</v>
      </c>
      <c r="AT267" s="4" cm="1">
        <f t="array" ref="AT267">INDEX(Data!AP$2:AP$368,$A267)</f>
        <v>0</v>
      </c>
      <c r="AU267" s="4" cm="1">
        <f t="array" ref="AU267">INDEX(Data!AQ$2:AQ$368,$A267)</f>
        <v>0</v>
      </c>
      <c r="AV267" s="4" cm="1">
        <f t="array" ref="AV267">INDEX(Data!AR$2:AR$368,$A267)</f>
        <v>0</v>
      </c>
      <c r="AW267" s="4" cm="1">
        <f t="array" ref="AW267">INDEX(Data!AS$2:AS$368,$A267)</f>
        <v>12</v>
      </c>
      <c r="AX267" s="4" cm="1">
        <f t="array" ref="AX267">INDEX(Data!AT$2:AT$368,$A267)</f>
        <v>6</v>
      </c>
      <c r="AY267" s="4" cm="1">
        <f t="array" ref="AY267">INDEX(Data!AU$2:AU$368,$A267)</f>
        <v>26</v>
      </c>
      <c r="AZ267" s="4" cm="1">
        <f t="array" ref="AZ267">INDEX(Data!AV$2:AV$368,$A267)</f>
        <v>20</v>
      </c>
      <c r="BA267" s="4" cm="1">
        <f t="array" ref="BA267">INDEX(Data!AW$2:AW$368,$A267)</f>
        <v>20</v>
      </c>
      <c r="BB267" s="4" cm="1">
        <f t="array" ref="BB267">INDEX(Data!AX$2:AX$368,$A267)</f>
        <v>0</v>
      </c>
    </row>
    <row r="268" spans="1:54" x14ac:dyDescent="0.25">
      <c r="A268">
        <v>242</v>
      </c>
      <c r="B268" s="3">
        <v>45533</v>
      </c>
      <c r="C268" s="4">
        <v>2024</v>
      </c>
      <c r="D268" s="4" t="s">
        <v>11</v>
      </c>
      <c r="E268" s="4">
        <v>29</v>
      </c>
      <c r="F268" s="4" cm="1">
        <f t="array" ref="F268">INDEX(Data!B$2:B$368,$A268)</f>
        <v>1274</v>
      </c>
      <c r="G268" s="4" cm="1">
        <f t="array" ref="G268">INDEX(Data!C$2:C$368,$A268)</f>
        <v>672</v>
      </c>
      <c r="H268" s="4" cm="1">
        <f t="array" ref="H268">INDEX(Data!D$2:D$368,$A268)</f>
        <v>267</v>
      </c>
      <c r="I268" s="4" cm="1">
        <f t="array" ref="I268">INDEX(Data!E$2:E$368,$A268)</f>
        <v>944</v>
      </c>
      <c r="J268" s="4" cm="1">
        <f t="array" ref="J268">INDEX(Data!F$2:F$368,$A268)</f>
        <v>63</v>
      </c>
      <c r="K268" s="4" cm="1">
        <f t="array" ref="K268">INDEX(Data!G$2:G$368,$A268)</f>
        <v>349</v>
      </c>
      <c r="L268" s="4" cm="1">
        <f t="array" ref="L268">INDEX(Data!H$2:H$368,$A268)</f>
        <v>276</v>
      </c>
      <c r="M268" s="4" cm="1">
        <f t="array" ref="M268">INDEX(Data!I$2:I$368,$A268)</f>
        <v>47</v>
      </c>
      <c r="N268" s="4" cm="1">
        <f t="array" ref="N268">INDEX(Data!J$2:J$368,$A268)</f>
        <v>363</v>
      </c>
      <c r="O268" s="4" cm="1">
        <f t="array" ref="O268">INDEX(Data!K$2:K$368,$A268)</f>
        <v>78</v>
      </c>
      <c r="P268" s="4" cm="1">
        <f t="array" ref="P268">INDEX(Data!L$2:L$368,$A268)</f>
        <v>110</v>
      </c>
      <c r="Q268" s="4" cm="1">
        <f t="array" ref="Q268">INDEX(Data!M$2:M$368,$A268)</f>
        <v>47</v>
      </c>
      <c r="R268" s="4" cm="1">
        <f t="array" ref="R268">INDEX(Data!N$2:N$368,$A268)</f>
        <v>23</v>
      </c>
      <c r="S268" s="4" cm="1">
        <f t="array" ref="S268">INDEX(Data!O$2:O$368,$A268)</f>
        <v>198</v>
      </c>
      <c r="T268" s="4" cm="1">
        <f t="array" ref="T268">INDEX(Data!P$2:P$368,$A268)</f>
        <v>33</v>
      </c>
      <c r="U268" s="4" cm="1">
        <f t="array" ref="U268">INDEX(Data!Q$2:Q$368,$A268)</f>
        <v>62</v>
      </c>
      <c r="V268" s="4" cm="1">
        <f t="array" ref="V268">INDEX(Data!R$2:R$368,$A268)</f>
        <v>53</v>
      </c>
      <c r="W268" s="4" cm="1">
        <f t="array" ref="W268">INDEX(Data!S$2:S$368,$A268)</f>
        <v>307</v>
      </c>
      <c r="X268" s="4" cm="1">
        <f t="array" ref="X268">INDEX(Data!T$2:T$368,$A268)</f>
        <v>47</v>
      </c>
      <c r="Y268" s="4" cm="1">
        <f t="array" ref="Y268">INDEX(Data!U$2:U$368,$A268)</f>
        <v>0</v>
      </c>
      <c r="Z268" s="4" cm="1">
        <f t="array" ref="Z268">INDEX(Data!V$2:V$368,$A268)</f>
        <v>47</v>
      </c>
      <c r="AA268" s="4" cm="1">
        <f t="array" ref="AA268">INDEX(Data!W$2:W$368,$A268)</f>
        <v>13</v>
      </c>
      <c r="AB268" s="4" cm="1">
        <f t="array" ref="AB268">INDEX(Data!X$2:X$368,$A268)</f>
        <v>73</v>
      </c>
      <c r="AC268" s="4" cm="1">
        <f t="array" ref="AC268">INDEX(Data!Y$2:Y$368,$A268)</f>
        <v>40</v>
      </c>
      <c r="AD268" s="4" cm="1">
        <f t="array" ref="AD268">INDEX(Data!Z$2:Z$368,$A268)</f>
        <v>6</v>
      </c>
      <c r="AE268" s="4" cm="1">
        <f t="array" ref="AE268">INDEX(Data!AA$2:AA$368,$A268)</f>
        <v>20</v>
      </c>
      <c r="AF268" s="4" cm="1">
        <f t="array" ref="AF268">INDEX(Data!AB$2:AB$368,$A268)</f>
        <v>40</v>
      </c>
      <c r="AG268" s="4" cm="1">
        <f t="array" ref="AG268">INDEX(Data!AC$2:AC$368,$A268)</f>
        <v>6</v>
      </c>
      <c r="AH268" s="4" cm="1">
        <f t="array" ref="AH268">INDEX(Data!AD$2:AD$368,$A268)</f>
        <v>0</v>
      </c>
      <c r="AI268" s="4" cm="1">
        <f t="array" ref="AI268">INDEX(Data!AE$2:AE$368,$A268)</f>
        <v>13</v>
      </c>
      <c r="AJ268" s="4" cm="1">
        <f t="array" ref="AJ268">INDEX(Data!AF$2:AF$368,$A268)</f>
        <v>13</v>
      </c>
      <c r="AK268" s="4" cm="1">
        <f t="array" ref="AK268">INDEX(Data!AG$2:AG$368,$A268)</f>
        <v>6</v>
      </c>
      <c r="AL268" s="4" cm="1">
        <f t="array" ref="AL268">INDEX(Data!AH$2:AH$368,$A268)</f>
        <v>20</v>
      </c>
      <c r="AM268" s="4" cm="1">
        <f t="array" ref="AM268">INDEX(Data!AI$2:AI$368,$A268)</f>
        <v>47</v>
      </c>
      <c r="AN268" s="4" cm="1">
        <f t="array" ref="AN268">INDEX(Data!AJ$2:AJ$368,$A268)</f>
        <v>20</v>
      </c>
      <c r="AO268" s="4" cm="1">
        <f t="array" ref="AO268">INDEX(Data!AK$2:AK$368,$A268)</f>
        <v>13</v>
      </c>
      <c r="AP268" s="4" cm="1">
        <f t="array" ref="AP268">INDEX(Data!AL$2:AL$368,$A268)</f>
        <v>6</v>
      </c>
      <c r="AQ268" s="4" cm="1">
        <f t="array" ref="AQ268">INDEX(Data!AM$2:AM$368,$A268)</f>
        <v>6</v>
      </c>
      <c r="AR268" s="4" cm="1">
        <f t="array" ref="AR268">INDEX(Data!AN$2:AN$368,$A268)</f>
        <v>26</v>
      </c>
      <c r="AS268" s="4" cm="1">
        <f t="array" ref="AS268">INDEX(Data!AO$2:AO$368,$A268)</f>
        <v>26</v>
      </c>
      <c r="AT268" s="4" cm="1">
        <f t="array" ref="AT268">INDEX(Data!AP$2:AP$368,$A268)</f>
        <v>47</v>
      </c>
      <c r="AU268" s="4" cm="1">
        <f t="array" ref="AU268">INDEX(Data!AQ$2:AQ$368,$A268)</f>
        <v>6</v>
      </c>
      <c r="AV268" s="4" cm="1">
        <f t="array" ref="AV268">INDEX(Data!AR$2:AR$368,$A268)</f>
        <v>40</v>
      </c>
      <c r="AW268" s="4" cm="1">
        <f t="array" ref="AW268">INDEX(Data!AS$2:AS$368,$A268)</f>
        <v>26</v>
      </c>
      <c r="AX268" s="4" cm="1">
        <f t="array" ref="AX268">INDEX(Data!AT$2:AT$368,$A268)</f>
        <v>0</v>
      </c>
      <c r="AY268" s="4" cm="1">
        <f t="array" ref="AY268">INDEX(Data!AU$2:AU$368,$A268)</f>
        <v>20</v>
      </c>
      <c r="AZ268" s="4" cm="1">
        <f t="array" ref="AZ268">INDEX(Data!AV$2:AV$368,$A268)</f>
        <v>13</v>
      </c>
      <c r="BA268" s="4" cm="1">
        <f t="array" ref="BA268">INDEX(Data!AW$2:AW$368,$A268)</f>
        <v>26</v>
      </c>
      <c r="BB268" s="4" cm="1">
        <f t="array" ref="BB268">INDEX(Data!AX$2:AX$368,$A268)</f>
        <v>6</v>
      </c>
    </row>
    <row r="269" spans="1:54" x14ac:dyDescent="0.25">
      <c r="A269">
        <v>243</v>
      </c>
      <c r="B269" s="3">
        <v>45534</v>
      </c>
      <c r="C269" s="4">
        <v>2024</v>
      </c>
      <c r="D269" s="4" t="s">
        <v>11</v>
      </c>
      <c r="E269" s="4">
        <v>30</v>
      </c>
      <c r="F269" s="4" cm="1">
        <f t="array" ref="F269">INDEX(Data!B$2:B$368,$A269)</f>
        <v>1275</v>
      </c>
      <c r="G269" s="4" cm="1">
        <f t="array" ref="G269">INDEX(Data!C$2:C$368,$A269)</f>
        <v>685</v>
      </c>
      <c r="H269" s="4" cm="1">
        <f t="array" ref="H269">INDEX(Data!D$2:D$368,$A269)</f>
        <v>459</v>
      </c>
      <c r="I269" s="4" cm="1">
        <f t="array" ref="I269">INDEX(Data!E$2:E$368,$A269)</f>
        <v>600</v>
      </c>
      <c r="J269" s="4" cm="1">
        <f t="array" ref="J269">INDEX(Data!F$2:F$368,$A269)</f>
        <v>216</v>
      </c>
      <c r="K269" s="4" cm="1">
        <f t="array" ref="K269">INDEX(Data!G$2:G$368,$A269)</f>
        <v>226</v>
      </c>
      <c r="L269" s="4" cm="1">
        <f t="array" ref="L269">INDEX(Data!H$2:H$368,$A269)</f>
        <v>364</v>
      </c>
      <c r="M269" s="4" cm="1">
        <f t="array" ref="M269">INDEX(Data!I$2:I$368,$A269)</f>
        <v>95</v>
      </c>
      <c r="N269" s="4" cm="1">
        <f t="array" ref="N269">INDEX(Data!J$2:J$368,$A269)</f>
        <v>337</v>
      </c>
      <c r="O269" s="4" cm="1">
        <f t="array" ref="O269">INDEX(Data!K$2:K$368,$A269)</f>
        <v>245</v>
      </c>
      <c r="P269" s="4" cm="1">
        <f t="array" ref="P269">INDEX(Data!L$2:L$368,$A269)</f>
        <v>118</v>
      </c>
      <c r="Q269" s="4" cm="1">
        <f t="array" ref="Q269">INDEX(Data!M$2:M$368,$A269)</f>
        <v>102</v>
      </c>
      <c r="R269" s="4" cm="1">
        <f t="array" ref="R269">INDEX(Data!N$2:N$368,$A269)</f>
        <v>39</v>
      </c>
      <c r="S269" s="4" cm="1">
        <f t="array" ref="S269">INDEX(Data!O$2:O$368,$A269)</f>
        <v>203</v>
      </c>
      <c r="T269" s="4" cm="1">
        <f t="array" ref="T269">INDEX(Data!P$2:P$368,$A269)</f>
        <v>130</v>
      </c>
      <c r="U269" s="4" cm="1">
        <f t="array" ref="U269">INDEX(Data!Q$2:Q$368,$A269)</f>
        <v>48</v>
      </c>
      <c r="V269" s="4" cm="1">
        <f t="array" ref="V269">INDEX(Data!R$2:R$368,$A269)</f>
        <v>53</v>
      </c>
      <c r="W269" s="4" cm="1">
        <f t="array" ref="W269">INDEX(Data!S$2:S$368,$A269)</f>
        <v>0</v>
      </c>
      <c r="X269" s="4" cm="1">
        <f t="array" ref="X269">INDEX(Data!T$2:T$368,$A269)</f>
        <v>47</v>
      </c>
      <c r="Y269" s="4" cm="1">
        <f t="array" ref="Y269">INDEX(Data!U$2:U$368,$A269)</f>
        <v>6</v>
      </c>
      <c r="Z269" s="4" cm="1">
        <f t="array" ref="Z269">INDEX(Data!V$2:V$368,$A269)</f>
        <v>41</v>
      </c>
      <c r="AA269" s="4" cm="1">
        <f t="array" ref="AA269">INDEX(Data!W$2:W$368,$A269)</f>
        <v>0</v>
      </c>
      <c r="AB269" s="4" cm="1">
        <f t="array" ref="AB269">INDEX(Data!X$2:X$368,$A269)</f>
        <v>36</v>
      </c>
      <c r="AC269" s="4" cm="1">
        <f t="array" ref="AC269">INDEX(Data!Y$2:Y$368,$A269)</f>
        <v>61</v>
      </c>
      <c r="AD269" s="4" cm="1">
        <f t="array" ref="AD269">INDEX(Data!Z$2:Z$368,$A269)</f>
        <v>6</v>
      </c>
      <c r="AE269" s="4" cm="1">
        <f t="array" ref="AE269">INDEX(Data!AA$2:AA$368,$A269)</f>
        <v>6</v>
      </c>
      <c r="AF269" s="4" cm="1">
        <f t="array" ref="AF269">INDEX(Data!AB$2:AB$368,$A269)</f>
        <v>27</v>
      </c>
      <c r="AG269" s="4" cm="1">
        <f t="array" ref="AG269">INDEX(Data!AC$2:AC$368,$A269)</f>
        <v>20</v>
      </c>
      <c r="AH269" s="4" cm="1">
        <f t="array" ref="AH269">INDEX(Data!AD$2:AD$368,$A269)</f>
        <v>0</v>
      </c>
      <c r="AI269" s="4" cm="1">
        <f t="array" ref="AI269">INDEX(Data!AE$2:AE$368,$A269)</f>
        <v>27</v>
      </c>
      <c r="AJ269" s="4" cm="1">
        <f t="array" ref="AJ269">INDEX(Data!AF$2:AF$368,$A269)</f>
        <v>20</v>
      </c>
      <c r="AK269" s="4" cm="1">
        <f t="array" ref="AK269">INDEX(Data!AG$2:AG$368,$A269)</f>
        <v>0</v>
      </c>
      <c r="AL269" s="4" cm="1">
        <f t="array" ref="AL269">INDEX(Data!AH$2:AH$368,$A269)</f>
        <v>13</v>
      </c>
      <c r="AM269" s="4" cm="1">
        <f t="array" ref="AM269">INDEX(Data!AI$2:AI$368,$A269)</f>
        <v>54</v>
      </c>
      <c r="AN269" s="4" cm="1">
        <f t="array" ref="AN269">INDEX(Data!AJ$2:AJ$368,$A269)</f>
        <v>20</v>
      </c>
      <c r="AO269" s="4" cm="1">
        <f t="array" ref="AO269">INDEX(Data!AK$2:AK$368,$A269)</f>
        <v>34</v>
      </c>
      <c r="AP269" s="4" cm="1">
        <f t="array" ref="AP269">INDEX(Data!AL$2:AL$368,$A269)</f>
        <v>6</v>
      </c>
      <c r="AQ269" s="4" cm="1">
        <f t="array" ref="AQ269">INDEX(Data!AM$2:AM$368,$A269)</f>
        <v>6</v>
      </c>
      <c r="AR269" s="4" cm="1">
        <f t="array" ref="AR269">INDEX(Data!AN$2:AN$368,$A269)</f>
        <v>20</v>
      </c>
      <c r="AS269" s="4" cm="1">
        <f t="array" ref="AS269">INDEX(Data!AO$2:AO$368,$A269)</f>
        <v>6</v>
      </c>
      <c r="AT269" s="4" cm="1">
        <f t="array" ref="AT269">INDEX(Data!AP$2:AP$368,$A269)</f>
        <v>75</v>
      </c>
      <c r="AU269" s="4" cm="1">
        <f t="array" ref="AU269">INDEX(Data!AQ$2:AQ$368,$A269)</f>
        <v>20</v>
      </c>
      <c r="AV269" s="4" cm="1">
        <f t="array" ref="AV269">INDEX(Data!AR$2:AR$368,$A269)</f>
        <v>47</v>
      </c>
      <c r="AW269" s="4" cm="1">
        <f t="array" ref="AW269">INDEX(Data!AS$2:AS$368,$A269)</f>
        <v>20</v>
      </c>
      <c r="AX269" s="4" cm="1">
        <f t="array" ref="AX269">INDEX(Data!AT$2:AT$368,$A269)</f>
        <v>0</v>
      </c>
      <c r="AY269" s="4" cm="1">
        <f t="array" ref="AY269">INDEX(Data!AU$2:AU$368,$A269)</f>
        <v>13</v>
      </c>
      <c r="AZ269" s="4" cm="1">
        <f t="array" ref="AZ269">INDEX(Data!AV$2:AV$368,$A269)</f>
        <v>27</v>
      </c>
      <c r="BA269" s="4" cm="1">
        <f t="array" ref="BA269">INDEX(Data!AW$2:AW$368,$A269)</f>
        <v>27</v>
      </c>
      <c r="BB269" s="4" cm="1">
        <f t="array" ref="BB269">INDEX(Data!AX$2:AX$368,$A269)</f>
        <v>0</v>
      </c>
    </row>
    <row r="270" spans="1:54" x14ac:dyDescent="0.25">
      <c r="A270">
        <v>244</v>
      </c>
      <c r="B270" s="3">
        <v>45535</v>
      </c>
      <c r="C270" s="4">
        <v>2024</v>
      </c>
      <c r="D270" s="4" t="s">
        <v>11</v>
      </c>
      <c r="E270" s="4">
        <v>31</v>
      </c>
      <c r="F270" s="4" cm="1">
        <f t="array" ref="F270">INDEX(Data!B$2:B$368,$A270)</f>
        <v>1271</v>
      </c>
      <c r="G270" s="4" cm="1">
        <f t="array" ref="G270">INDEX(Data!C$2:C$368,$A270)</f>
        <v>706</v>
      </c>
      <c r="H270" s="4" cm="1">
        <f t="array" ref="H270">INDEX(Data!D$2:D$368,$A270)</f>
        <v>317</v>
      </c>
      <c r="I270" s="4" cm="1">
        <f t="array" ref="I270">INDEX(Data!E$2:E$368,$A270)</f>
        <v>815</v>
      </c>
      <c r="J270" s="4" cm="1">
        <f t="array" ref="J270">INDEX(Data!F$2:F$368,$A270)</f>
        <v>139</v>
      </c>
      <c r="K270" s="4" cm="1">
        <f t="array" ref="K270">INDEX(Data!G$2:G$368,$A270)</f>
        <v>367</v>
      </c>
      <c r="L270" s="4" cm="1">
        <f t="array" ref="L270">INDEX(Data!H$2:H$368,$A270)</f>
        <v>290</v>
      </c>
      <c r="M270" s="4" cm="1">
        <f t="array" ref="M270">INDEX(Data!I$2:I$368,$A270)</f>
        <v>49</v>
      </c>
      <c r="N270" s="4" cm="1">
        <f t="array" ref="N270">INDEX(Data!J$2:J$368,$A270)</f>
        <v>338</v>
      </c>
      <c r="O270" s="4" cm="1">
        <f t="array" ref="O270">INDEX(Data!K$2:K$368,$A270)</f>
        <v>55</v>
      </c>
      <c r="P270" s="4" cm="1">
        <f t="array" ref="P270">INDEX(Data!L$2:L$368,$A270)</f>
        <v>70</v>
      </c>
      <c r="Q270" s="4" cm="1">
        <f t="array" ref="Q270">INDEX(Data!M$2:M$368,$A270)</f>
        <v>86</v>
      </c>
      <c r="R270" s="4" cm="1">
        <f t="array" ref="R270">INDEX(Data!N$2:N$368,$A270)</f>
        <v>78</v>
      </c>
      <c r="S270" s="4" cm="1">
        <f t="array" ref="S270">INDEX(Data!O$2:O$368,$A270)</f>
        <v>193</v>
      </c>
      <c r="T270" s="4" cm="1">
        <f t="array" ref="T270">INDEX(Data!P$2:P$368,$A270)</f>
        <v>48</v>
      </c>
      <c r="U270" s="4" cm="1">
        <f t="array" ref="U270">INDEX(Data!Q$2:Q$368,$A270)</f>
        <v>72</v>
      </c>
      <c r="V270" s="4" cm="1">
        <f t="array" ref="V270">INDEX(Data!R$2:R$368,$A270)</f>
        <v>67</v>
      </c>
      <c r="W270" s="4" cm="1">
        <f t="array" ref="W270">INDEX(Data!S$2:S$368,$A270)</f>
        <v>264</v>
      </c>
      <c r="X270" s="4" cm="1">
        <f t="array" ref="X270">INDEX(Data!T$2:T$368,$A270)</f>
        <v>70</v>
      </c>
      <c r="Y270" s="4" cm="1">
        <f t="array" ref="Y270">INDEX(Data!U$2:U$368,$A270)</f>
        <v>21</v>
      </c>
      <c r="Z270" s="4" cm="1">
        <f t="array" ref="Z270">INDEX(Data!V$2:V$368,$A270)</f>
        <v>35</v>
      </c>
      <c r="AA270" s="4" cm="1">
        <f t="array" ref="AA270">INDEX(Data!W$2:W$368,$A270)</f>
        <v>14</v>
      </c>
      <c r="AB270" s="4" cm="1">
        <f t="array" ref="AB270">INDEX(Data!X$2:X$368,$A270)</f>
        <v>70</v>
      </c>
      <c r="AC270" s="4" cm="1">
        <f t="array" ref="AC270">INDEX(Data!Y$2:Y$368,$A270)</f>
        <v>56</v>
      </c>
      <c r="AD270" s="4" cm="1">
        <f t="array" ref="AD270">INDEX(Data!Z$2:Z$368,$A270)</f>
        <v>0</v>
      </c>
      <c r="AE270" s="4" cm="1">
        <f t="array" ref="AE270">INDEX(Data!AA$2:AA$368,$A270)</f>
        <v>7</v>
      </c>
      <c r="AF270" s="4" cm="1">
        <f t="array" ref="AF270">INDEX(Data!AB$2:AB$368,$A270)</f>
        <v>35</v>
      </c>
      <c r="AG270" s="4" cm="1">
        <f t="array" ref="AG270">INDEX(Data!AC$2:AC$368,$A270)</f>
        <v>0</v>
      </c>
      <c r="AH270" s="4" cm="1">
        <f t="array" ref="AH270">INDEX(Data!AD$2:AD$368,$A270)</f>
        <v>0</v>
      </c>
      <c r="AI270" s="4" cm="1">
        <f t="array" ref="AI270">INDEX(Data!AE$2:AE$368,$A270)</f>
        <v>35</v>
      </c>
      <c r="AJ270" s="4" cm="1">
        <f t="array" ref="AJ270">INDEX(Data!AF$2:AF$368,$A270)</f>
        <v>7</v>
      </c>
      <c r="AK270" s="4" cm="1">
        <f t="array" ref="AK270">INDEX(Data!AG$2:AG$368,$A270)</f>
        <v>14</v>
      </c>
      <c r="AL270" s="4" cm="1">
        <f t="array" ref="AL270">INDEX(Data!AH$2:AH$368,$A270)</f>
        <v>0</v>
      </c>
      <c r="AM270" s="4" cm="1">
        <f t="array" ref="AM270">INDEX(Data!AI$2:AI$368,$A270)</f>
        <v>56</v>
      </c>
      <c r="AN270" s="4" cm="1">
        <f t="array" ref="AN270">INDEX(Data!AJ$2:AJ$368,$A270)</f>
        <v>28</v>
      </c>
      <c r="AO270" s="4" cm="1">
        <f t="array" ref="AO270">INDEX(Data!AK$2:AK$368,$A270)</f>
        <v>21</v>
      </c>
      <c r="AP270" s="4" cm="1">
        <f t="array" ref="AP270">INDEX(Data!AL$2:AL$368,$A270)</f>
        <v>14</v>
      </c>
      <c r="AQ270" s="4" cm="1">
        <f t="array" ref="AQ270">INDEX(Data!AM$2:AM$368,$A270)</f>
        <v>7</v>
      </c>
      <c r="AR270" s="4" cm="1">
        <f t="array" ref="AR270">INDEX(Data!AN$2:AN$368,$A270)</f>
        <v>14</v>
      </c>
      <c r="AS270" s="4" cm="1">
        <f t="array" ref="AS270">INDEX(Data!AO$2:AO$368,$A270)</f>
        <v>14</v>
      </c>
      <c r="AT270" s="4" cm="1">
        <f t="array" ref="AT270">INDEX(Data!AP$2:AP$368,$A270)</f>
        <v>77</v>
      </c>
      <c r="AU270" s="4" cm="1">
        <f t="array" ref="AU270">INDEX(Data!AQ$2:AQ$368,$A270)</f>
        <v>7</v>
      </c>
      <c r="AV270" s="4" cm="1">
        <f t="array" ref="AV270">INDEX(Data!AR$2:AR$368,$A270)</f>
        <v>42</v>
      </c>
      <c r="AW270" s="4" cm="1">
        <f t="array" ref="AW270">INDEX(Data!AS$2:AS$368,$A270)</f>
        <v>21</v>
      </c>
      <c r="AX270" s="4" cm="1">
        <f t="array" ref="AX270">INDEX(Data!AT$2:AT$368,$A270)</f>
        <v>0</v>
      </c>
      <c r="AY270" s="4" cm="1">
        <f t="array" ref="AY270">INDEX(Data!AU$2:AU$368,$A270)</f>
        <v>14</v>
      </c>
      <c r="AZ270" s="4" cm="1">
        <f t="array" ref="AZ270">INDEX(Data!AV$2:AV$368,$A270)</f>
        <v>7</v>
      </c>
      <c r="BA270" s="4" cm="1">
        <f t="array" ref="BA270">INDEX(Data!AW$2:AW$368,$A270)</f>
        <v>7</v>
      </c>
      <c r="BB270" s="4" cm="1">
        <f t="array" ref="BB270">INDEX(Data!AX$2:AX$368,$A270)</f>
        <v>13</v>
      </c>
    </row>
    <row r="271" spans="1:54" x14ac:dyDescent="0.25">
      <c r="A271">
        <v>245</v>
      </c>
      <c r="B271" s="3">
        <v>45536</v>
      </c>
      <c r="C271" s="4">
        <v>2024</v>
      </c>
      <c r="D271" s="4" t="s">
        <v>12</v>
      </c>
      <c r="E271" s="4">
        <v>1</v>
      </c>
      <c r="F271" s="4" cm="1">
        <f t="array" ref="F271">INDEX(Data!B$2:B$368,$A271)</f>
        <v>1258</v>
      </c>
      <c r="G271" s="4" cm="1">
        <f t="array" ref="G271">INDEX(Data!C$2:C$368,$A271)</f>
        <v>842</v>
      </c>
      <c r="H271" s="4" cm="1">
        <f t="array" ref="H271">INDEX(Data!D$2:D$368,$A271)</f>
        <v>490</v>
      </c>
      <c r="I271" s="4" cm="1">
        <f t="array" ref="I271">INDEX(Data!E$2:E$368,$A271)</f>
        <v>504</v>
      </c>
      <c r="J271" s="4" cm="1">
        <f t="array" ref="J271">INDEX(Data!F$2:F$368,$A271)</f>
        <v>264</v>
      </c>
      <c r="K271" s="4" cm="1">
        <f t="array" ref="K271">INDEX(Data!G$2:G$368,$A271)</f>
        <v>328</v>
      </c>
      <c r="L271" s="4" cm="1">
        <f t="array" ref="L271">INDEX(Data!H$2:H$368,$A271)</f>
        <v>380</v>
      </c>
      <c r="M271" s="4" cm="1">
        <f t="array" ref="M271">INDEX(Data!I$2:I$368,$A271)</f>
        <v>134</v>
      </c>
      <c r="N271" s="4" cm="1">
        <f t="array" ref="N271">INDEX(Data!J$2:J$368,$A271)</f>
        <v>272</v>
      </c>
      <c r="O271" s="4" cm="1">
        <f t="array" ref="O271">INDEX(Data!K$2:K$368,$A271)</f>
        <v>132</v>
      </c>
      <c r="P271" s="4" cm="1">
        <f t="array" ref="P271">INDEX(Data!L$2:L$368,$A271)</f>
        <v>116</v>
      </c>
      <c r="Q271" s="4" cm="1">
        <f t="array" ref="Q271">INDEX(Data!M$2:M$368,$A271)</f>
        <v>93</v>
      </c>
      <c r="R271" s="4" cm="1">
        <f t="array" ref="R271">INDEX(Data!N$2:N$368,$A271)</f>
        <v>23</v>
      </c>
      <c r="S271" s="4" cm="1">
        <f t="array" ref="S271">INDEX(Data!O$2:O$368,$A271)</f>
        <v>224</v>
      </c>
      <c r="T271" s="4" cm="1">
        <f t="array" ref="T271">INDEX(Data!P$2:P$368,$A271)</f>
        <v>152</v>
      </c>
      <c r="U271" s="4" cm="1">
        <f t="array" ref="U271">INDEX(Data!Q$2:Q$368,$A271)</f>
        <v>62</v>
      </c>
      <c r="V271" s="4" cm="1">
        <f t="array" ref="V271">INDEX(Data!R$2:R$368,$A271)</f>
        <v>57</v>
      </c>
      <c r="W271" s="4" cm="1">
        <f t="array" ref="W271">INDEX(Data!S$2:S$368,$A271)</f>
        <v>127</v>
      </c>
      <c r="X271" s="4" cm="1">
        <f t="array" ref="X271">INDEX(Data!T$2:T$368,$A271)</f>
        <v>42</v>
      </c>
      <c r="Y271" s="4" cm="1">
        <f t="array" ref="Y271">INDEX(Data!U$2:U$368,$A271)</f>
        <v>16</v>
      </c>
      <c r="Z271" s="4" cm="1">
        <f t="array" ref="Z271">INDEX(Data!V$2:V$368,$A271)</f>
        <v>42</v>
      </c>
      <c r="AA271" s="4" cm="1">
        <f t="array" ref="AA271">INDEX(Data!W$2:W$368,$A271)</f>
        <v>8</v>
      </c>
      <c r="AB271" s="4" cm="1">
        <f t="array" ref="AB271">INDEX(Data!X$2:X$368,$A271)</f>
        <v>67</v>
      </c>
      <c r="AC271" s="4" cm="1">
        <f t="array" ref="AC271">INDEX(Data!Y$2:Y$368,$A271)</f>
        <v>42</v>
      </c>
      <c r="AD271" s="4" cm="1">
        <f t="array" ref="AD271">INDEX(Data!Z$2:Z$368,$A271)</f>
        <v>16</v>
      </c>
      <c r="AE271" s="4" cm="1">
        <f t="array" ref="AE271">INDEX(Data!AA$2:AA$368,$A271)</f>
        <v>16</v>
      </c>
      <c r="AF271" s="4" cm="1">
        <f t="array" ref="AF271">INDEX(Data!AB$2:AB$368,$A271)</f>
        <v>16</v>
      </c>
      <c r="AG271" s="4" cm="1">
        <f t="array" ref="AG271">INDEX(Data!AC$2:AC$368,$A271)</f>
        <v>16</v>
      </c>
      <c r="AH271" s="4" cm="1">
        <f t="array" ref="AH271">INDEX(Data!AD$2:AD$368,$A271)</f>
        <v>8</v>
      </c>
      <c r="AI271" s="4" cm="1">
        <f t="array" ref="AI271">INDEX(Data!AE$2:AE$368,$A271)</f>
        <v>42</v>
      </c>
      <c r="AJ271" s="4" cm="1">
        <f t="array" ref="AJ271">INDEX(Data!AF$2:AF$368,$A271)</f>
        <v>16</v>
      </c>
      <c r="AK271" s="4" cm="1">
        <f t="array" ref="AK271">INDEX(Data!AG$2:AG$368,$A271)</f>
        <v>0</v>
      </c>
      <c r="AL271" s="4" cm="1">
        <f t="array" ref="AL271">INDEX(Data!AH$2:AH$368,$A271)</f>
        <v>25</v>
      </c>
      <c r="AM271" s="4" cm="1">
        <f t="array" ref="AM271">INDEX(Data!AI$2:AI$368,$A271)</f>
        <v>75</v>
      </c>
      <c r="AN271" s="4" cm="1">
        <f t="array" ref="AN271">INDEX(Data!AJ$2:AJ$368,$A271)</f>
        <v>50</v>
      </c>
      <c r="AO271" s="4" cm="1">
        <f t="array" ref="AO271">INDEX(Data!AK$2:AK$368,$A271)</f>
        <v>8</v>
      </c>
      <c r="AP271" s="4" cm="1">
        <f t="array" ref="AP271">INDEX(Data!AL$2:AL$368,$A271)</f>
        <v>8</v>
      </c>
      <c r="AQ271" s="4" cm="1">
        <f t="array" ref="AQ271">INDEX(Data!AM$2:AM$368,$A271)</f>
        <v>8</v>
      </c>
      <c r="AR271" s="4" cm="1">
        <f t="array" ref="AR271">INDEX(Data!AN$2:AN$368,$A271)</f>
        <v>0</v>
      </c>
      <c r="AS271" s="4" cm="1">
        <f t="array" ref="AS271">INDEX(Data!AO$2:AO$368,$A271)</f>
        <v>16</v>
      </c>
      <c r="AT271" s="4" cm="1">
        <f t="array" ref="AT271">INDEX(Data!AP$2:AP$368,$A271)</f>
        <v>75</v>
      </c>
      <c r="AU271" s="4" cm="1">
        <f t="array" ref="AU271">INDEX(Data!AQ$2:AQ$368,$A271)</f>
        <v>25</v>
      </c>
      <c r="AV271" s="4" cm="1">
        <f t="array" ref="AV271">INDEX(Data!AR$2:AR$368,$A271)</f>
        <v>25</v>
      </c>
      <c r="AW271" s="4" cm="1">
        <f t="array" ref="AW271">INDEX(Data!AS$2:AS$368,$A271)</f>
        <v>25</v>
      </c>
      <c r="AX271" s="4" cm="1">
        <f t="array" ref="AX271">INDEX(Data!AT$2:AT$368,$A271)</f>
        <v>8</v>
      </c>
      <c r="AY271" s="4" cm="1">
        <f t="array" ref="AY271">INDEX(Data!AU$2:AU$368,$A271)</f>
        <v>33</v>
      </c>
      <c r="AZ271" s="4" cm="1">
        <f t="array" ref="AZ271">INDEX(Data!AV$2:AV$368,$A271)</f>
        <v>0</v>
      </c>
      <c r="BA271" s="4" cm="1">
        <f t="array" ref="BA271">INDEX(Data!AW$2:AW$368,$A271)</f>
        <v>33</v>
      </c>
      <c r="BB271" s="4" cm="1">
        <f t="array" ref="BB271">INDEX(Data!AX$2:AX$368,$A271)</f>
        <v>81</v>
      </c>
    </row>
    <row r="272" spans="1:54" x14ac:dyDescent="0.25">
      <c r="A272">
        <v>246</v>
      </c>
      <c r="B272" s="3">
        <v>45537</v>
      </c>
      <c r="C272" s="4">
        <v>2024</v>
      </c>
      <c r="D272" s="4" t="s">
        <v>12</v>
      </c>
      <c r="E272" s="4">
        <v>2</v>
      </c>
      <c r="F272" s="4" cm="1">
        <f t="array" ref="F272">INDEX(Data!B$2:B$368,$A272)</f>
        <v>1242</v>
      </c>
      <c r="G272" s="4" cm="1">
        <f t="array" ref="G272">INDEX(Data!C$2:C$368,$A272)</f>
        <v>879</v>
      </c>
      <c r="H272" s="4" cm="1">
        <f t="array" ref="H272">INDEX(Data!D$2:D$368,$A272)</f>
        <v>521</v>
      </c>
      <c r="I272" s="4" cm="1">
        <f t="array" ref="I272">INDEX(Data!E$2:E$368,$A272)</f>
        <v>423</v>
      </c>
      <c r="J272" s="4" cm="1">
        <f t="array" ref="J272">INDEX(Data!F$2:F$368,$A272)</f>
        <v>298</v>
      </c>
      <c r="K272" s="4" cm="1">
        <f t="array" ref="K272">INDEX(Data!G$2:G$368,$A272)</f>
        <v>246</v>
      </c>
      <c r="L272" s="4" cm="1">
        <f t="array" ref="L272">INDEX(Data!H$2:H$368,$A272)</f>
        <v>423</v>
      </c>
      <c r="M272" s="4" cm="1">
        <f t="array" ref="M272">INDEX(Data!I$2:I$368,$A272)</f>
        <v>210</v>
      </c>
      <c r="N272" s="4" cm="1">
        <f t="array" ref="N272">INDEX(Data!J$2:J$368,$A272)</f>
        <v>331</v>
      </c>
      <c r="O272" s="4" cm="1">
        <f t="array" ref="O272">INDEX(Data!K$2:K$368,$A272)</f>
        <v>238</v>
      </c>
      <c r="P272" s="4" cm="1">
        <f t="array" ref="P272">INDEX(Data!L$2:L$368,$A272)</f>
        <v>61</v>
      </c>
      <c r="Q272" s="4" cm="1">
        <f t="array" ref="Q272">INDEX(Data!M$2:M$368,$A272)</f>
        <v>92</v>
      </c>
      <c r="R272" s="4" cm="1">
        <f t="array" ref="R272">INDEX(Data!N$2:N$368,$A272)</f>
        <v>69</v>
      </c>
      <c r="S272" s="4" cm="1">
        <f t="array" ref="S272">INDEX(Data!O$2:O$368,$A272)</f>
        <v>231</v>
      </c>
      <c r="T272" s="4" cm="1">
        <f t="array" ref="T272">INDEX(Data!P$2:P$368,$A272)</f>
        <v>94</v>
      </c>
      <c r="U272" s="4" cm="1">
        <f t="array" ref="U272">INDEX(Data!Q$2:Q$368,$A272)</f>
        <v>56</v>
      </c>
      <c r="V272" s="4" cm="1">
        <f t="array" ref="V272">INDEX(Data!R$2:R$368,$A272)</f>
        <v>70</v>
      </c>
      <c r="W272" s="4" cm="1">
        <f t="array" ref="W272">INDEX(Data!S$2:S$368,$A272)</f>
        <v>0</v>
      </c>
      <c r="X272" s="4" cm="1">
        <f t="array" ref="X272">INDEX(Data!T$2:T$368,$A272)</f>
        <v>105</v>
      </c>
      <c r="Y272" s="4" cm="1">
        <f t="array" ref="Y272">INDEX(Data!U$2:U$368,$A272)</f>
        <v>17</v>
      </c>
      <c r="Z272" s="4" cm="1">
        <f t="array" ref="Z272">INDEX(Data!V$2:V$368,$A272)</f>
        <v>26</v>
      </c>
      <c r="AA272" s="4" cm="1">
        <f t="array" ref="AA272">INDEX(Data!W$2:W$368,$A272)</f>
        <v>17</v>
      </c>
      <c r="AB272" s="4" cm="1">
        <f t="array" ref="AB272">INDEX(Data!X$2:X$368,$A272)</f>
        <v>118</v>
      </c>
      <c r="AC272" s="4" cm="1">
        <f t="array" ref="AC272">INDEX(Data!Y$2:Y$368,$A272)</f>
        <v>61</v>
      </c>
      <c r="AD272" s="4" cm="1">
        <f t="array" ref="AD272">INDEX(Data!Z$2:Z$368,$A272)</f>
        <v>26</v>
      </c>
      <c r="AE272" s="4" cm="1">
        <f t="array" ref="AE272">INDEX(Data!AA$2:AA$368,$A272)</f>
        <v>8</v>
      </c>
      <c r="AF272" s="4" cm="1">
        <f t="array" ref="AF272">INDEX(Data!AB$2:AB$368,$A272)</f>
        <v>35</v>
      </c>
      <c r="AG272" s="4" cm="1">
        <f t="array" ref="AG272">INDEX(Data!AC$2:AC$368,$A272)</f>
        <v>8</v>
      </c>
      <c r="AH272" s="4" cm="1">
        <f t="array" ref="AH272">INDEX(Data!AD$2:AD$368,$A272)</f>
        <v>8</v>
      </c>
      <c r="AI272" s="4" cm="1">
        <f t="array" ref="AI272">INDEX(Data!AE$2:AE$368,$A272)</f>
        <v>26</v>
      </c>
      <c r="AJ272" s="4" cm="1">
        <f t="array" ref="AJ272">INDEX(Data!AF$2:AF$368,$A272)</f>
        <v>17</v>
      </c>
      <c r="AK272" s="4" cm="1">
        <f t="array" ref="AK272">INDEX(Data!AG$2:AG$368,$A272)</f>
        <v>17</v>
      </c>
      <c r="AL272" s="4" cm="1">
        <f t="array" ref="AL272">INDEX(Data!AH$2:AH$368,$A272)</f>
        <v>0</v>
      </c>
      <c r="AM272" s="4" cm="1">
        <f t="array" ref="AM272">INDEX(Data!AI$2:AI$368,$A272)</f>
        <v>43</v>
      </c>
      <c r="AN272" s="4" cm="1">
        <f t="array" ref="AN272">INDEX(Data!AJ$2:AJ$368,$A272)</f>
        <v>43</v>
      </c>
      <c r="AO272" s="4" cm="1">
        <f t="array" ref="AO272">INDEX(Data!AK$2:AK$368,$A272)</f>
        <v>26</v>
      </c>
      <c r="AP272" s="4" cm="1">
        <f t="array" ref="AP272">INDEX(Data!AL$2:AL$368,$A272)</f>
        <v>26</v>
      </c>
      <c r="AQ272" s="4" cm="1">
        <f t="array" ref="AQ272">INDEX(Data!AM$2:AM$368,$A272)</f>
        <v>0</v>
      </c>
      <c r="AR272" s="4" cm="1">
        <f t="array" ref="AR272">INDEX(Data!AN$2:AN$368,$A272)</f>
        <v>17</v>
      </c>
      <c r="AS272" s="4" cm="1">
        <f t="array" ref="AS272">INDEX(Data!AO$2:AO$368,$A272)</f>
        <v>35</v>
      </c>
      <c r="AT272" s="4" cm="1">
        <f t="array" ref="AT272">INDEX(Data!AP$2:AP$368,$A272)</f>
        <v>79</v>
      </c>
      <c r="AU272" s="4" cm="1">
        <f t="array" ref="AU272">INDEX(Data!AQ$2:AQ$368,$A272)</f>
        <v>26</v>
      </c>
      <c r="AV272" s="4" cm="1">
        <f t="array" ref="AV272">INDEX(Data!AR$2:AR$368,$A272)</f>
        <v>26</v>
      </c>
      <c r="AW272" s="4" cm="1">
        <f t="array" ref="AW272">INDEX(Data!AS$2:AS$368,$A272)</f>
        <v>17</v>
      </c>
      <c r="AX272" s="4" cm="1">
        <f t="array" ref="AX272">INDEX(Data!AT$2:AT$368,$A272)</f>
        <v>0</v>
      </c>
      <c r="AY272" s="4" cm="1">
        <f t="array" ref="AY272">INDEX(Data!AU$2:AU$368,$A272)</f>
        <v>26</v>
      </c>
      <c r="AZ272" s="4" cm="1">
        <f t="array" ref="AZ272">INDEX(Data!AV$2:AV$368,$A272)</f>
        <v>0</v>
      </c>
      <c r="BA272" s="4" cm="1">
        <f t="array" ref="BA272">INDEX(Data!AW$2:AW$368,$A272)</f>
        <v>26</v>
      </c>
      <c r="BB272" s="4" cm="1">
        <f t="array" ref="BB272">INDEX(Data!AX$2:AX$368,$A272)</f>
        <v>0</v>
      </c>
    </row>
    <row r="273" spans="1:54" x14ac:dyDescent="0.25">
      <c r="A273">
        <v>247</v>
      </c>
      <c r="B273" s="3">
        <v>45538</v>
      </c>
      <c r="C273" s="4">
        <v>2024</v>
      </c>
      <c r="D273" s="4" t="s">
        <v>12</v>
      </c>
      <c r="E273" s="4">
        <v>3</v>
      </c>
      <c r="F273" s="4" cm="1">
        <f t="array" ref="F273">INDEX(Data!B$2:B$368,$A273)</f>
        <v>1213</v>
      </c>
      <c r="G273" s="4" cm="1">
        <f t="array" ref="G273">INDEX(Data!C$2:C$368,$A273)</f>
        <v>899</v>
      </c>
      <c r="H273" s="4" cm="1">
        <f t="array" ref="H273">INDEX(Data!D$2:D$368,$A273)</f>
        <v>254</v>
      </c>
      <c r="I273" s="4" cm="1">
        <f t="array" ref="I273">INDEX(Data!E$2:E$368,$A273)</f>
        <v>729</v>
      </c>
      <c r="J273" s="4" cm="1">
        <f t="array" ref="J273">INDEX(Data!F$2:F$368,$A273)</f>
        <v>230</v>
      </c>
      <c r="K273" s="4" cm="1">
        <f t="array" ref="K273">INDEX(Data!G$2:G$368,$A273)</f>
        <v>251</v>
      </c>
      <c r="L273" s="4" cm="1">
        <f t="array" ref="L273">INDEX(Data!H$2:H$368,$A273)</f>
        <v>550</v>
      </c>
      <c r="M273" s="4" cm="1">
        <f t="array" ref="M273">INDEX(Data!I$2:I$368,$A273)</f>
        <v>98</v>
      </c>
      <c r="N273" s="4" cm="1">
        <f t="array" ref="N273">INDEX(Data!J$2:J$368,$A273)</f>
        <v>320</v>
      </c>
      <c r="O273" s="4" cm="1">
        <f t="array" ref="O273">INDEX(Data!K$2:K$368,$A273)</f>
        <v>248</v>
      </c>
      <c r="P273" s="4" cm="1">
        <f t="array" ref="P273">INDEX(Data!L$2:L$368,$A273)</f>
        <v>105</v>
      </c>
      <c r="Q273" s="4" cm="1">
        <f t="array" ref="Q273">INDEX(Data!M$2:M$368,$A273)</f>
        <v>97</v>
      </c>
      <c r="R273" s="4" cm="1">
        <f t="array" ref="R273">INDEX(Data!N$2:N$368,$A273)</f>
        <v>22</v>
      </c>
      <c r="S273" s="4" cm="1">
        <f t="array" ref="S273">INDEX(Data!O$2:O$368,$A273)</f>
        <v>230</v>
      </c>
      <c r="T273" s="4" cm="1">
        <f t="array" ref="T273">INDEX(Data!P$2:P$368,$A273)</f>
        <v>82</v>
      </c>
      <c r="U273" s="4" cm="1">
        <f t="array" ref="U273">INDEX(Data!Q$2:Q$368,$A273)</f>
        <v>50</v>
      </c>
      <c r="V273" s="4" cm="1">
        <f t="array" ref="V273">INDEX(Data!R$2:R$368,$A273)</f>
        <v>59</v>
      </c>
      <c r="W273" s="4" cm="1">
        <f t="array" ref="W273">INDEX(Data!S$2:S$368,$A273)</f>
        <v>0</v>
      </c>
      <c r="X273" s="4" cm="1">
        <f t="array" ref="X273">INDEX(Data!T$2:T$368,$A273)</f>
        <v>71</v>
      </c>
      <c r="Y273" s="4" cm="1">
        <f t="array" ref="Y273">INDEX(Data!U$2:U$368,$A273)</f>
        <v>26</v>
      </c>
      <c r="Z273" s="4" cm="1">
        <f t="array" ref="Z273">INDEX(Data!V$2:V$368,$A273)</f>
        <v>62</v>
      </c>
      <c r="AA273" s="4" cm="1">
        <f t="array" ref="AA273">INDEX(Data!W$2:W$368,$A273)</f>
        <v>26</v>
      </c>
      <c r="AB273" s="4" cm="1">
        <f t="array" ref="AB273">INDEX(Data!X$2:X$368,$A273)</f>
        <v>89</v>
      </c>
      <c r="AC273" s="4" cm="1">
        <f t="array" ref="AC273">INDEX(Data!Y$2:Y$368,$A273)</f>
        <v>44</v>
      </c>
      <c r="AD273" s="4" cm="1">
        <f t="array" ref="AD273">INDEX(Data!Z$2:Z$368,$A273)</f>
        <v>0</v>
      </c>
      <c r="AE273" s="4" cm="1">
        <f t="array" ref="AE273">INDEX(Data!AA$2:AA$368,$A273)</f>
        <v>8</v>
      </c>
      <c r="AF273" s="4" cm="1">
        <f t="array" ref="AF273">INDEX(Data!AB$2:AB$368,$A273)</f>
        <v>44</v>
      </c>
      <c r="AG273" s="4" cm="1">
        <f t="array" ref="AG273">INDEX(Data!AC$2:AC$368,$A273)</f>
        <v>8</v>
      </c>
      <c r="AH273" s="4" cm="1">
        <f t="array" ref="AH273">INDEX(Data!AD$2:AD$368,$A273)</f>
        <v>0</v>
      </c>
      <c r="AI273" s="4" cm="1">
        <f t="array" ref="AI273">INDEX(Data!AE$2:AE$368,$A273)</f>
        <v>8</v>
      </c>
      <c r="AJ273" s="4" cm="1">
        <f t="array" ref="AJ273">INDEX(Data!AF$2:AF$368,$A273)</f>
        <v>17</v>
      </c>
      <c r="AK273" s="4" cm="1">
        <f t="array" ref="AK273">INDEX(Data!AG$2:AG$368,$A273)</f>
        <v>26</v>
      </c>
      <c r="AL273" s="4" cm="1">
        <f t="array" ref="AL273">INDEX(Data!AH$2:AH$368,$A273)</f>
        <v>26</v>
      </c>
      <c r="AM273" s="4" cm="1">
        <f t="array" ref="AM273">INDEX(Data!AI$2:AI$368,$A273)</f>
        <v>44</v>
      </c>
      <c r="AN273" s="4" cm="1">
        <f t="array" ref="AN273">INDEX(Data!AJ$2:AJ$368,$A273)</f>
        <v>53</v>
      </c>
      <c r="AO273" s="4" cm="1">
        <f t="array" ref="AO273">INDEX(Data!AK$2:AK$368,$A273)</f>
        <v>17</v>
      </c>
      <c r="AP273" s="4" cm="1">
        <f t="array" ref="AP273">INDEX(Data!AL$2:AL$368,$A273)</f>
        <v>0</v>
      </c>
      <c r="AQ273" s="4" cm="1">
        <f t="array" ref="AQ273">INDEX(Data!AM$2:AM$368,$A273)</f>
        <v>0</v>
      </c>
      <c r="AR273" s="4" cm="1">
        <f t="array" ref="AR273">INDEX(Data!AN$2:AN$368,$A273)</f>
        <v>35</v>
      </c>
      <c r="AS273" s="4" cm="1">
        <f t="array" ref="AS273">INDEX(Data!AO$2:AO$368,$A273)</f>
        <v>17</v>
      </c>
      <c r="AT273" s="4" cm="1">
        <f t="array" ref="AT273">INDEX(Data!AP$2:AP$368,$A273)</f>
        <v>71</v>
      </c>
      <c r="AU273" s="4" cm="1">
        <f t="array" ref="AU273">INDEX(Data!AQ$2:AQ$368,$A273)</f>
        <v>8</v>
      </c>
      <c r="AV273" s="4" cm="1">
        <f t="array" ref="AV273">INDEX(Data!AR$2:AR$368,$A273)</f>
        <v>35</v>
      </c>
      <c r="AW273" s="4" cm="1">
        <f t="array" ref="AW273">INDEX(Data!AS$2:AS$368,$A273)</f>
        <v>8</v>
      </c>
      <c r="AX273" s="4" cm="1">
        <f t="array" ref="AX273">INDEX(Data!AT$2:AT$368,$A273)</f>
        <v>0</v>
      </c>
      <c r="AY273" s="4" cm="1">
        <f t="array" ref="AY273">INDEX(Data!AU$2:AU$368,$A273)</f>
        <v>26</v>
      </c>
      <c r="AZ273" s="4" cm="1">
        <f t="array" ref="AZ273">INDEX(Data!AV$2:AV$368,$A273)</f>
        <v>26</v>
      </c>
      <c r="BA273" s="4" cm="1">
        <f t="array" ref="BA273">INDEX(Data!AW$2:AW$368,$A273)</f>
        <v>0</v>
      </c>
      <c r="BB273" s="4" cm="1">
        <f t="array" ref="BB273">INDEX(Data!AX$2:AX$368,$A273)</f>
        <v>104</v>
      </c>
    </row>
    <row r="274" spans="1:54" x14ac:dyDescent="0.25">
      <c r="A274">
        <v>248</v>
      </c>
      <c r="B274" s="3">
        <v>45539</v>
      </c>
      <c r="C274" s="4">
        <v>2024</v>
      </c>
      <c r="D274" s="4" t="s">
        <v>12</v>
      </c>
      <c r="E274" s="4">
        <v>4</v>
      </c>
      <c r="F274" s="4" cm="1">
        <f t="array" ref="F274">INDEX(Data!B$2:B$368,$A274)</f>
        <v>1189</v>
      </c>
      <c r="G274" s="4" cm="1">
        <f t="array" ref="G274">INDEX(Data!C$2:C$368,$A274)</f>
        <v>906</v>
      </c>
      <c r="H274" s="4" cm="1">
        <f t="array" ref="H274">INDEX(Data!D$2:D$368,$A274)</f>
        <v>404</v>
      </c>
      <c r="I274" s="4" cm="1">
        <f t="array" ref="I274">INDEX(Data!E$2:E$368,$A274)</f>
        <v>595</v>
      </c>
      <c r="J274" s="4" cm="1">
        <f t="array" ref="J274">INDEX(Data!F$2:F$368,$A274)</f>
        <v>190</v>
      </c>
      <c r="K274" s="4" cm="1">
        <f t="array" ref="K274">INDEX(Data!G$2:G$368,$A274)</f>
        <v>416</v>
      </c>
      <c r="L274" s="4" cm="1">
        <f t="array" ref="L274">INDEX(Data!H$2:H$368,$A274)</f>
        <v>400</v>
      </c>
      <c r="M274" s="4" cm="1">
        <f t="array" ref="M274">INDEX(Data!I$2:I$368,$A274)</f>
        <v>90</v>
      </c>
      <c r="N274" s="4" cm="1">
        <f t="array" ref="N274">INDEX(Data!J$2:J$368,$A274)</f>
        <v>250</v>
      </c>
      <c r="O274" s="4" cm="1">
        <f t="array" ref="O274">INDEX(Data!K$2:K$368,$A274)</f>
        <v>213</v>
      </c>
      <c r="P274" s="4" cm="1">
        <f t="array" ref="P274">INDEX(Data!L$2:L$368,$A274)</f>
        <v>58</v>
      </c>
      <c r="Q274" s="4" cm="1">
        <f t="array" ref="Q274">INDEX(Data!M$2:M$368,$A274)</f>
        <v>73</v>
      </c>
      <c r="R274" s="4" cm="1">
        <f t="array" ref="R274">INDEX(Data!N$2:N$368,$A274)</f>
        <v>14</v>
      </c>
      <c r="S274" s="4" cm="1">
        <f t="array" ref="S274">INDEX(Data!O$2:O$368,$A274)</f>
        <v>198</v>
      </c>
      <c r="T274" s="4" cm="1">
        <f t="array" ref="T274">INDEX(Data!P$2:P$368,$A274)</f>
        <v>103</v>
      </c>
      <c r="U274" s="4" cm="1">
        <f t="array" ref="U274">INDEX(Data!Q$2:Q$368,$A274)</f>
        <v>31</v>
      </c>
      <c r="V274" s="4" cm="1">
        <f t="array" ref="V274">INDEX(Data!R$2:R$368,$A274)</f>
        <v>63</v>
      </c>
      <c r="W274" s="4" cm="1">
        <f t="array" ref="W274">INDEX(Data!S$2:S$368,$A274)</f>
        <v>186</v>
      </c>
      <c r="X274" s="4" cm="1">
        <f t="array" ref="X274">INDEX(Data!T$2:T$368,$A274)</f>
        <v>36</v>
      </c>
      <c r="Y274" s="4" cm="1">
        <f t="array" ref="Y274">INDEX(Data!U$2:U$368,$A274)</f>
        <v>18</v>
      </c>
      <c r="Z274" s="4" cm="1">
        <f t="array" ref="Z274">INDEX(Data!V$2:V$368,$A274)</f>
        <v>45</v>
      </c>
      <c r="AA274" s="4" cm="1">
        <f t="array" ref="AA274">INDEX(Data!W$2:W$368,$A274)</f>
        <v>9</v>
      </c>
      <c r="AB274" s="4" cm="1">
        <f t="array" ref="AB274">INDEX(Data!X$2:X$368,$A274)</f>
        <v>144</v>
      </c>
      <c r="AC274" s="4" cm="1">
        <f t="array" ref="AC274">INDEX(Data!Y$2:Y$368,$A274)</f>
        <v>45</v>
      </c>
      <c r="AD274" s="4" cm="1">
        <f t="array" ref="AD274">INDEX(Data!Z$2:Z$368,$A274)</f>
        <v>18</v>
      </c>
      <c r="AE274" s="4" cm="1">
        <f t="array" ref="AE274">INDEX(Data!AA$2:AA$368,$A274)</f>
        <v>27</v>
      </c>
      <c r="AF274" s="4" cm="1">
        <f t="array" ref="AF274">INDEX(Data!AB$2:AB$368,$A274)</f>
        <v>27</v>
      </c>
      <c r="AG274" s="4" cm="1">
        <f t="array" ref="AG274">INDEX(Data!AC$2:AC$368,$A274)</f>
        <v>18</v>
      </c>
      <c r="AH274" s="4" cm="1">
        <f t="array" ref="AH274">INDEX(Data!AD$2:AD$368,$A274)</f>
        <v>9</v>
      </c>
      <c r="AI274" s="4" cm="1">
        <f t="array" ref="AI274">INDEX(Data!AE$2:AE$368,$A274)</f>
        <v>36</v>
      </c>
      <c r="AJ274" s="4" cm="1">
        <f t="array" ref="AJ274">INDEX(Data!AF$2:AF$368,$A274)</f>
        <v>18</v>
      </c>
      <c r="AK274" s="4" cm="1">
        <f t="array" ref="AK274">INDEX(Data!AG$2:AG$368,$A274)</f>
        <v>27</v>
      </c>
      <c r="AL274" s="4" cm="1">
        <f t="array" ref="AL274">INDEX(Data!AH$2:AH$368,$A274)</f>
        <v>27</v>
      </c>
      <c r="AM274" s="4" cm="1">
        <f t="array" ref="AM274">INDEX(Data!AI$2:AI$368,$A274)</f>
        <v>45</v>
      </c>
      <c r="AN274" s="4" cm="1">
        <f t="array" ref="AN274">INDEX(Data!AJ$2:AJ$368,$A274)</f>
        <v>45</v>
      </c>
      <c r="AO274" s="4" cm="1">
        <f t="array" ref="AO274">INDEX(Data!AK$2:AK$368,$A274)</f>
        <v>27</v>
      </c>
      <c r="AP274" s="4" cm="1">
        <f t="array" ref="AP274">INDEX(Data!AL$2:AL$368,$A274)</f>
        <v>0</v>
      </c>
      <c r="AQ274" s="4" cm="1">
        <f t="array" ref="AQ274">INDEX(Data!AM$2:AM$368,$A274)</f>
        <v>0</v>
      </c>
      <c r="AR274" s="4" cm="1">
        <f t="array" ref="AR274">INDEX(Data!AN$2:AN$368,$A274)</f>
        <v>9</v>
      </c>
      <c r="AS274" s="4" cm="1">
        <f t="array" ref="AS274">INDEX(Data!AO$2:AO$368,$A274)</f>
        <v>9</v>
      </c>
      <c r="AT274" s="4" cm="1">
        <f t="array" ref="AT274">INDEX(Data!AP$2:AP$368,$A274)</f>
        <v>81</v>
      </c>
      <c r="AU274" s="4" cm="1">
        <f t="array" ref="AU274">INDEX(Data!AQ$2:AQ$368,$A274)</f>
        <v>9</v>
      </c>
      <c r="AV274" s="4" cm="1">
        <f t="array" ref="AV274">INDEX(Data!AR$2:AR$368,$A274)</f>
        <v>54</v>
      </c>
      <c r="AW274" s="4" cm="1">
        <f t="array" ref="AW274">INDEX(Data!AS$2:AS$368,$A274)</f>
        <v>18</v>
      </c>
      <c r="AX274" s="4" cm="1">
        <f t="array" ref="AX274">INDEX(Data!AT$2:AT$368,$A274)</f>
        <v>9</v>
      </c>
      <c r="AY274" s="4" cm="1">
        <f t="array" ref="AY274">INDEX(Data!AU$2:AU$368,$A274)</f>
        <v>18</v>
      </c>
      <c r="AZ274" s="4" cm="1">
        <f t="array" ref="AZ274">INDEX(Data!AV$2:AV$368,$A274)</f>
        <v>18</v>
      </c>
      <c r="BA274" s="4" cm="1">
        <f t="array" ref="BA274">INDEX(Data!AW$2:AW$368,$A274)</f>
        <v>0</v>
      </c>
      <c r="BB274" s="4" cm="1">
        <f t="array" ref="BB274">INDEX(Data!AX$2:AX$368,$A274)</f>
        <v>60</v>
      </c>
    </row>
    <row r="275" spans="1:54" x14ac:dyDescent="0.25">
      <c r="A275">
        <v>249</v>
      </c>
      <c r="B275" s="3">
        <v>45540</v>
      </c>
      <c r="C275" s="4">
        <v>2024</v>
      </c>
      <c r="D275" s="4" t="s">
        <v>12</v>
      </c>
      <c r="E275" s="4">
        <v>5</v>
      </c>
      <c r="F275" s="4" cm="1">
        <f t="array" ref="F275">INDEX(Data!B$2:B$368,$A275)</f>
        <v>1169</v>
      </c>
      <c r="G275" s="4" cm="1">
        <f t="array" ref="G275">INDEX(Data!C$2:C$368,$A275)</f>
        <v>905</v>
      </c>
      <c r="H275" s="4" cm="1">
        <f t="array" ref="H275">INDEX(Data!D$2:D$368,$A275)</f>
        <v>514</v>
      </c>
      <c r="I275" s="4" cm="1">
        <f t="array" ref="I275">INDEX(Data!E$2:E$368,$A275)</f>
        <v>480</v>
      </c>
      <c r="J275" s="4" cm="1">
        <f t="array" ref="J275">INDEX(Data!F$2:F$368,$A275)</f>
        <v>175</v>
      </c>
      <c r="K275" s="4" cm="1">
        <f t="array" ref="K275">INDEX(Data!G$2:G$368,$A275)</f>
        <v>199</v>
      </c>
      <c r="L275" s="4" cm="1">
        <f t="array" ref="L275">INDEX(Data!H$2:H$368,$A275)</f>
        <v>634</v>
      </c>
      <c r="M275" s="4" cm="1">
        <f t="array" ref="M275">INDEX(Data!I$2:I$368,$A275)</f>
        <v>72</v>
      </c>
      <c r="N275" s="4" cm="1">
        <f t="array" ref="N275">INDEX(Data!J$2:J$368,$A275)</f>
        <v>282</v>
      </c>
      <c r="O275" s="4" cm="1">
        <f t="array" ref="O275">INDEX(Data!K$2:K$368,$A275)</f>
        <v>173</v>
      </c>
      <c r="P275" s="4" cm="1">
        <f t="array" ref="P275">INDEX(Data!L$2:L$368,$A275)</f>
        <v>57</v>
      </c>
      <c r="Q275" s="4" cm="1">
        <f t="array" ref="Q275">INDEX(Data!M$2:M$368,$A275)</f>
        <v>50</v>
      </c>
      <c r="R275" s="4" cm="1">
        <f t="array" ref="R275">INDEX(Data!N$2:N$368,$A275)</f>
        <v>43</v>
      </c>
      <c r="S275" s="4" cm="1">
        <f t="array" ref="S275">INDEX(Data!O$2:O$368,$A275)</f>
        <v>235</v>
      </c>
      <c r="T275" s="4" cm="1">
        <f t="array" ref="T275">INDEX(Data!P$2:P$368,$A275)</f>
        <v>119</v>
      </c>
      <c r="U275" s="4" cm="1">
        <f t="array" ref="U275">INDEX(Data!Q$2:Q$368,$A275)</f>
        <v>57</v>
      </c>
      <c r="V275" s="4" cm="1">
        <f t="array" ref="V275">INDEX(Data!R$2:R$368,$A275)</f>
        <v>22</v>
      </c>
      <c r="W275" s="4" cm="1">
        <f t="array" ref="W275">INDEX(Data!S$2:S$368,$A275)</f>
        <v>131</v>
      </c>
      <c r="X275" s="4" cm="1">
        <f t="array" ref="X275">INDEX(Data!T$2:T$368,$A275)</f>
        <v>90</v>
      </c>
      <c r="Y275" s="4" cm="1">
        <f t="array" ref="Y275">INDEX(Data!U$2:U$368,$A275)</f>
        <v>9</v>
      </c>
      <c r="Z275" s="4" cm="1">
        <f t="array" ref="Z275">INDEX(Data!V$2:V$368,$A275)</f>
        <v>63</v>
      </c>
      <c r="AA275" s="4" cm="1">
        <f t="array" ref="AA275">INDEX(Data!W$2:W$368,$A275)</f>
        <v>18</v>
      </c>
      <c r="AB275" s="4" cm="1">
        <f t="array" ref="AB275">INDEX(Data!X$2:X$368,$A275)</f>
        <v>68</v>
      </c>
      <c r="AC275" s="4" cm="1">
        <f t="array" ref="AC275">INDEX(Data!Y$2:Y$368,$A275)</f>
        <v>81</v>
      </c>
      <c r="AD275" s="4" cm="1">
        <f t="array" ref="AD275">INDEX(Data!Z$2:Z$368,$A275)</f>
        <v>27</v>
      </c>
      <c r="AE275" s="4" cm="1">
        <f t="array" ref="AE275">INDEX(Data!AA$2:AA$368,$A275)</f>
        <v>9</v>
      </c>
      <c r="AF275" s="4" cm="1">
        <f t="array" ref="AF275">INDEX(Data!AB$2:AB$368,$A275)</f>
        <v>36</v>
      </c>
      <c r="AG275" s="4" cm="1">
        <f t="array" ref="AG275">INDEX(Data!AC$2:AC$368,$A275)</f>
        <v>0</v>
      </c>
      <c r="AH275" s="4" cm="1">
        <f t="array" ref="AH275">INDEX(Data!AD$2:AD$368,$A275)</f>
        <v>9</v>
      </c>
      <c r="AI275" s="4" cm="1">
        <f t="array" ref="AI275">INDEX(Data!AE$2:AE$368,$A275)</f>
        <v>27</v>
      </c>
      <c r="AJ275" s="4" cm="1">
        <f t="array" ref="AJ275">INDEX(Data!AF$2:AF$368,$A275)</f>
        <v>27</v>
      </c>
      <c r="AK275" s="4" cm="1">
        <f t="array" ref="AK275">INDEX(Data!AG$2:AG$368,$A275)</f>
        <v>0</v>
      </c>
      <c r="AL275" s="4" cm="1">
        <f t="array" ref="AL275">INDEX(Data!AH$2:AH$368,$A275)</f>
        <v>9</v>
      </c>
      <c r="AM275" s="4" cm="1">
        <f t="array" ref="AM275">INDEX(Data!AI$2:AI$368,$A275)</f>
        <v>81</v>
      </c>
      <c r="AN275" s="4" cm="1">
        <f t="array" ref="AN275">INDEX(Data!AJ$2:AJ$368,$A275)</f>
        <v>45</v>
      </c>
      <c r="AO275" s="4" cm="1">
        <f t="array" ref="AO275">INDEX(Data!AK$2:AK$368,$A275)</f>
        <v>27</v>
      </c>
      <c r="AP275" s="4" cm="1">
        <f t="array" ref="AP275">INDEX(Data!AL$2:AL$368,$A275)</f>
        <v>18</v>
      </c>
      <c r="AQ275" s="4" cm="1">
        <f t="array" ref="AQ275">INDEX(Data!AM$2:AM$368,$A275)</f>
        <v>0</v>
      </c>
      <c r="AR275" s="4" cm="1">
        <f t="array" ref="AR275">INDEX(Data!AN$2:AN$368,$A275)</f>
        <v>0</v>
      </c>
      <c r="AS275" s="4" cm="1">
        <f t="array" ref="AS275">INDEX(Data!AO$2:AO$368,$A275)</f>
        <v>27</v>
      </c>
      <c r="AT275" s="4" cm="1">
        <f t="array" ref="AT275">INDEX(Data!AP$2:AP$368,$A275)</f>
        <v>81</v>
      </c>
      <c r="AU275" s="4" cm="1">
        <f t="array" ref="AU275">INDEX(Data!AQ$2:AQ$368,$A275)</f>
        <v>9</v>
      </c>
      <c r="AV275" s="4" cm="1">
        <f t="array" ref="AV275">INDEX(Data!AR$2:AR$368,$A275)</f>
        <v>45</v>
      </c>
      <c r="AW275" s="4" cm="1">
        <f t="array" ref="AW275">INDEX(Data!AS$2:AS$368,$A275)</f>
        <v>18</v>
      </c>
      <c r="AX275" s="4" cm="1">
        <f t="array" ref="AX275">INDEX(Data!AT$2:AT$368,$A275)</f>
        <v>9</v>
      </c>
      <c r="AY275" s="4" cm="1">
        <f t="array" ref="AY275">INDEX(Data!AU$2:AU$368,$A275)</f>
        <v>18</v>
      </c>
      <c r="AZ275" s="4" cm="1">
        <f t="array" ref="AZ275">INDEX(Data!AV$2:AV$368,$A275)</f>
        <v>18</v>
      </c>
      <c r="BA275" s="4" cm="1">
        <f t="array" ref="BA275">INDEX(Data!AW$2:AW$368,$A275)</f>
        <v>36</v>
      </c>
      <c r="BB275" s="4" cm="1">
        <f t="array" ref="BB275">INDEX(Data!AX$2:AX$368,$A275)</f>
        <v>0</v>
      </c>
    </row>
    <row r="276" spans="1:54" x14ac:dyDescent="0.25">
      <c r="A276">
        <v>250</v>
      </c>
      <c r="B276" s="3">
        <v>45541</v>
      </c>
      <c r="C276" s="4">
        <v>2024</v>
      </c>
      <c r="D276" s="4" t="s">
        <v>12</v>
      </c>
      <c r="E276" s="4">
        <v>6</v>
      </c>
      <c r="F276" s="4" cm="1">
        <f t="array" ref="F276">INDEX(Data!B$2:B$368,$A276)</f>
        <v>1156</v>
      </c>
      <c r="G276" s="4" cm="1">
        <f t="array" ref="G276">INDEX(Data!C$2:C$368,$A276)</f>
        <v>895</v>
      </c>
      <c r="H276" s="4" cm="1">
        <f t="array" ref="H276">INDEX(Data!D$2:D$368,$A276)</f>
        <v>254</v>
      </c>
      <c r="I276" s="4" cm="1">
        <f t="array" ref="I276">INDEX(Data!E$2:E$368,$A276)</f>
        <v>845</v>
      </c>
      <c r="J276" s="4" cm="1">
        <f t="array" ref="J276">INDEX(Data!F$2:F$368,$A276)</f>
        <v>57</v>
      </c>
      <c r="K276" s="4" cm="1">
        <f t="array" ref="K276">INDEX(Data!G$2:G$368,$A276)</f>
        <v>474</v>
      </c>
      <c r="L276" s="4" cm="1">
        <f t="array" ref="L276">INDEX(Data!H$2:H$368,$A276)</f>
        <v>269</v>
      </c>
      <c r="M276" s="4" cm="1">
        <f t="array" ref="M276">INDEX(Data!I$2:I$368,$A276)</f>
        <v>152</v>
      </c>
      <c r="N276" s="4" cm="1">
        <f t="array" ref="N276">INDEX(Data!J$2:J$368,$A276)</f>
        <v>293</v>
      </c>
      <c r="O276" s="4" cm="1">
        <f t="array" ref="O276">INDEX(Data!K$2:K$368,$A276)</f>
        <v>186</v>
      </c>
      <c r="P276" s="4" cm="1">
        <f t="array" ref="P276">INDEX(Data!L$2:L$368,$A276)</f>
        <v>107</v>
      </c>
      <c r="Q276" s="4" cm="1">
        <f t="array" ref="Q276">INDEX(Data!M$2:M$368,$A276)</f>
        <v>35</v>
      </c>
      <c r="R276" s="4" cm="1">
        <f t="array" ref="R276">INDEX(Data!N$2:N$368,$A276)</f>
        <v>64</v>
      </c>
      <c r="S276" s="4" cm="1">
        <f t="array" ref="S276">INDEX(Data!O$2:O$368,$A276)</f>
        <v>228</v>
      </c>
      <c r="T276" s="4" cm="1">
        <f t="array" ref="T276">INDEX(Data!P$2:P$368,$A276)</f>
        <v>83</v>
      </c>
      <c r="U276" s="4" cm="1">
        <f t="array" ref="U276">INDEX(Data!Q$2:Q$368,$A276)</f>
        <v>57</v>
      </c>
      <c r="V276" s="4" cm="1">
        <f t="array" ref="V276">INDEX(Data!R$2:R$368,$A276)</f>
        <v>48</v>
      </c>
      <c r="W276" s="4" cm="1">
        <f t="array" ref="W276">INDEX(Data!S$2:S$368,$A276)</f>
        <v>55</v>
      </c>
      <c r="X276" s="4" cm="1">
        <f t="array" ref="X276">INDEX(Data!T$2:T$368,$A276)</f>
        <v>116</v>
      </c>
      <c r="Y276" s="4" cm="1">
        <f t="array" ref="Y276">INDEX(Data!U$2:U$368,$A276)</f>
        <v>26</v>
      </c>
      <c r="Z276" s="4" cm="1">
        <f t="array" ref="Z276">INDEX(Data!V$2:V$368,$A276)</f>
        <v>62</v>
      </c>
      <c r="AA276" s="4" cm="1">
        <f t="array" ref="AA276">INDEX(Data!W$2:W$368,$A276)</f>
        <v>8</v>
      </c>
      <c r="AB276" s="4" cm="1">
        <f t="array" ref="AB276">INDEX(Data!X$2:X$368,$A276)</f>
        <v>125</v>
      </c>
      <c r="AC276" s="4" cm="1">
        <f t="array" ref="AC276">INDEX(Data!Y$2:Y$368,$A276)</f>
        <v>53</v>
      </c>
      <c r="AD276" s="4" cm="1">
        <f t="array" ref="AD276">INDEX(Data!Z$2:Z$368,$A276)</f>
        <v>17</v>
      </c>
      <c r="AE276" s="4" cm="1">
        <f t="array" ref="AE276">INDEX(Data!AA$2:AA$368,$A276)</f>
        <v>0</v>
      </c>
      <c r="AF276" s="4" cm="1">
        <f t="array" ref="AF276">INDEX(Data!AB$2:AB$368,$A276)</f>
        <v>53</v>
      </c>
      <c r="AG276" s="4" cm="1">
        <f t="array" ref="AG276">INDEX(Data!AC$2:AC$368,$A276)</f>
        <v>17</v>
      </c>
      <c r="AH276" s="4" cm="1">
        <f t="array" ref="AH276">INDEX(Data!AD$2:AD$368,$A276)</f>
        <v>0</v>
      </c>
      <c r="AI276" s="4" cm="1">
        <f t="array" ref="AI276">INDEX(Data!AE$2:AE$368,$A276)</f>
        <v>8</v>
      </c>
      <c r="AJ276" s="4" cm="1">
        <f t="array" ref="AJ276">INDEX(Data!AF$2:AF$368,$A276)</f>
        <v>8</v>
      </c>
      <c r="AK276" s="4" cm="1">
        <f t="array" ref="AK276">INDEX(Data!AG$2:AG$368,$A276)</f>
        <v>0</v>
      </c>
      <c r="AL276" s="4" cm="1">
        <f t="array" ref="AL276">INDEX(Data!AH$2:AH$368,$A276)</f>
        <v>0</v>
      </c>
      <c r="AM276" s="4" cm="1">
        <f t="array" ref="AM276">INDEX(Data!AI$2:AI$368,$A276)</f>
        <v>44</v>
      </c>
      <c r="AN276" s="4" cm="1">
        <f t="array" ref="AN276">INDEX(Data!AJ$2:AJ$368,$A276)</f>
        <v>17</v>
      </c>
      <c r="AO276" s="4" cm="1">
        <f t="array" ref="AO276">INDEX(Data!AK$2:AK$368,$A276)</f>
        <v>35</v>
      </c>
      <c r="AP276" s="4" cm="1">
        <f t="array" ref="AP276">INDEX(Data!AL$2:AL$368,$A276)</f>
        <v>0</v>
      </c>
      <c r="AQ276" s="4" cm="1">
        <f t="array" ref="AQ276">INDEX(Data!AM$2:AM$368,$A276)</f>
        <v>0</v>
      </c>
      <c r="AR276" s="4" cm="1">
        <f t="array" ref="AR276">INDEX(Data!AN$2:AN$368,$A276)</f>
        <v>26</v>
      </c>
      <c r="AS276" s="4" cm="1">
        <f t="array" ref="AS276">INDEX(Data!AO$2:AO$368,$A276)</f>
        <v>8</v>
      </c>
      <c r="AT276" s="4" cm="1">
        <f t="array" ref="AT276">INDEX(Data!AP$2:AP$368,$A276)</f>
        <v>71</v>
      </c>
      <c r="AU276" s="4" cm="1">
        <f t="array" ref="AU276">INDEX(Data!AQ$2:AQ$368,$A276)</f>
        <v>8</v>
      </c>
      <c r="AV276" s="4" cm="1">
        <f t="array" ref="AV276">INDEX(Data!AR$2:AR$368,$A276)</f>
        <v>35</v>
      </c>
      <c r="AW276" s="4" cm="1">
        <f t="array" ref="AW276">INDEX(Data!AS$2:AS$368,$A276)</f>
        <v>35</v>
      </c>
      <c r="AX276" s="4" cm="1">
        <f t="array" ref="AX276">INDEX(Data!AT$2:AT$368,$A276)</f>
        <v>0</v>
      </c>
      <c r="AY276" s="4" cm="1">
        <f t="array" ref="AY276">INDEX(Data!AU$2:AU$368,$A276)</f>
        <v>8</v>
      </c>
      <c r="AZ276" s="4" cm="1">
        <f t="array" ref="AZ276">INDEX(Data!AV$2:AV$368,$A276)</f>
        <v>17</v>
      </c>
      <c r="BA276" s="4" cm="1">
        <f t="array" ref="BA276">INDEX(Data!AW$2:AW$368,$A276)</f>
        <v>8</v>
      </c>
      <c r="BB276" s="4" cm="1">
        <f t="array" ref="BB276">INDEX(Data!AX$2:AX$368,$A276)</f>
        <v>90</v>
      </c>
    </row>
    <row r="277" spans="1:54" x14ac:dyDescent="0.25">
      <c r="A277">
        <v>251</v>
      </c>
      <c r="B277" s="3">
        <v>45542</v>
      </c>
      <c r="C277" s="4">
        <v>2024</v>
      </c>
      <c r="D277" s="4" t="s">
        <v>12</v>
      </c>
      <c r="E277" s="4">
        <v>7</v>
      </c>
      <c r="F277" s="4" cm="1">
        <f t="array" ref="F277">INDEX(Data!B$2:B$368,$A277)</f>
        <v>1152</v>
      </c>
      <c r="G277" s="4" cm="1">
        <f t="array" ref="G277">INDEX(Data!C$2:C$368,$A277)</f>
        <v>879</v>
      </c>
      <c r="H277" s="4" cm="1">
        <f t="array" ref="H277">INDEX(Data!D$2:D$368,$A277)</f>
        <v>311</v>
      </c>
      <c r="I277" s="4" cm="1">
        <f t="array" ref="I277">INDEX(Data!E$2:E$368,$A277)</f>
        <v>565</v>
      </c>
      <c r="J277" s="4" cm="1">
        <f t="array" ref="J277">INDEX(Data!F$2:F$368,$A277)</f>
        <v>276</v>
      </c>
      <c r="K277" s="4" cm="1">
        <f t="array" ref="K277">INDEX(Data!G$2:G$368,$A277)</f>
        <v>430</v>
      </c>
      <c r="L277" s="4" cm="1">
        <f t="array" ref="L277">INDEX(Data!H$2:H$368,$A277)</f>
        <v>309</v>
      </c>
      <c r="M277" s="4" cm="1">
        <f t="array" ref="M277">INDEX(Data!I$2:I$368,$A277)</f>
        <v>140</v>
      </c>
      <c r="N277" s="4" cm="1">
        <f t="array" ref="N277">INDEX(Data!J$2:J$368,$A277)</f>
        <v>285</v>
      </c>
      <c r="O277" s="4" cm="1">
        <f t="array" ref="O277">INDEX(Data!K$2:K$368,$A277)</f>
        <v>92</v>
      </c>
      <c r="P277" s="4" cm="1">
        <f t="array" ref="P277">INDEX(Data!L$2:L$368,$A277)</f>
        <v>85</v>
      </c>
      <c r="Q277" s="4" cm="1">
        <f t="array" ref="Q277">INDEX(Data!M$2:M$368,$A277)</f>
        <v>35</v>
      </c>
      <c r="R277" s="4" cm="1">
        <f t="array" ref="R277">INDEX(Data!N$2:N$368,$A277)</f>
        <v>35</v>
      </c>
      <c r="S277" s="4" cm="1">
        <f t="array" ref="S277">INDEX(Data!O$2:O$368,$A277)</f>
        <v>192</v>
      </c>
      <c r="T277" s="4" cm="1">
        <f t="array" ref="T277">INDEX(Data!P$2:P$368,$A277)</f>
        <v>109</v>
      </c>
      <c r="U277" s="4" cm="1">
        <f t="array" ref="U277">INDEX(Data!Q$2:Q$368,$A277)</f>
        <v>48</v>
      </c>
      <c r="V277" s="4" cm="1">
        <f t="array" ref="V277">INDEX(Data!R$2:R$368,$A277)</f>
        <v>65</v>
      </c>
      <c r="W277" s="4" cm="1">
        <f t="array" ref="W277">INDEX(Data!S$2:S$368,$A277)</f>
        <v>206</v>
      </c>
      <c r="X277" s="4" cm="1">
        <f t="array" ref="X277">INDEX(Data!T$2:T$368,$A277)</f>
        <v>123</v>
      </c>
      <c r="Y277" s="4" cm="1">
        <f t="array" ref="Y277">INDEX(Data!U$2:U$368,$A277)</f>
        <v>26</v>
      </c>
      <c r="Z277" s="4" cm="1">
        <f t="array" ref="Z277">INDEX(Data!V$2:V$368,$A277)</f>
        <v>26</v>
      </c>
      <c r="AA277" s="4" cm="1">
        <f t="array" ref="AA277">INDEX(Data!W$2:W$368,$A277)</f>
        <v>0</v>
      </c>
      <c r="AB277" s="4" cm="1">
        <f t="array" ref="AB277">INDEX(Data!X$2:X$368,$A277)</f>
        <v>22</v>
      </c>
      <c r="AC277" s="4" cm="1">
        <f t="array" ref="AC277">INDEX(Data!Y$2:Y$368,$A277)</f>
        <v>43</v>
      </c>
      <c r="AD277" s="4" cm="1">
        <f t="array" ref="AD277">INDEX(Data!Z$2:Z$368,$A277)</f>
        <v>17</v>
      </c>
      <c r="AE277" s="4" cm="1">
        <f t="array" ref="AE277">INDEX(Data!AA$2:AA$368,$A277)</f>
        <v>26</v>
      </c>
      <c r="AF277" s="4" cm="1">
        <f t="array" ref="AF277">INDEX(Data!AB$2:AB$368,$A277)</f>
        <v>26</v>
      </c>
      <c r="AG277" s="4" cm="1">
        <f t="array" ref="AG277">INDEX(Data!AC$2:AC$368,$A277)</f>
        <v>17</v>
      </c>
      <c r="AH277" s="4" cm="1">
        <f t="array" ref="AH277">INDEX(Data!AD$2:AD$368,$A277)</f>
        <v>0</v>
      </c>
      <c r="AI277" s="4" cm="1">
        <f t="array" ref="AI277">INDEX(Data!AE$2:AE$368,$A277)</f>
        <v>26</v>
      </c>
      <c r="AJ277" s="4" cm="1">
        <f t="array" ref="AJ277">INDEX(Data!AF$2:AF$368,$A277)</f>
        <v>17</v>
      </c>
      <c r="AK277" s="4" cm="1">
        <f t="array" ref="AK277">INDEX(Data!AG$2:AG$368,$A277)</f>
        <v>17</v>
      </c>
      <c r="AL277" s="4" cm="1">
        <f t="array" ref="AL277">INDEX(Data!AH$2:AH$368,$A277)</f>
        <v>17</v>
      </c>
      <c r="AM277" s="4" cm="1">
        <f t="array" ref="AM277">INDEX(Data!AI$2:AI$368,$A277)</f>
        <v>79</v>
      </c>
      <c r="AN277" s="4" cm="1">
        <f t="array" ref="AN277">INDEX(Data!AJ$2:AJ$368,$A277)</f>
        <v>26</v>
      </c>
      <c r="AO277" s="4" cm="1">
        <f t="array" ref="AO277">INDEX(Data!AK$2:AK$368,$A277)</f>
        <v>43</v>
      </c>
      <c r="AP277" s="4" cm="1">
        <f t="array" ref="AP277">INDEX(Data!AL$2:AL$368,$A277)</f>
        <v>8</v>
      </c>
      <c r="AQ277" s="4" cm="1">
        <f t="array" ref="AQ277">INDEX(Data!AM$2:AM$368,$A277)</f>
        <v>8</v>
      </c>
      <c r="AR277" s="4" cm="1">
        <f t="array" ref="AR277">INDEX(Data!AN$2:AN$368,$A277)</f>
        <v>26</v>
      </c>
      <c r="AS277" s="4" cm="1">
        <f t="array" ref="AS277">INDEX(Data!AO$2:AO$368,$A277)</f>
        <v>26</v>
      </c>
      <c r="AT277" s="4" cm="1">
        <f t="array" ref="AT277">INDEX(Data!AP$2:AP$368,$A277)</f>
        <v>79</v>
      </c>
      <c r="AU277" s="4" cm="1">
        <f t="array" ref="AU277">INDEX(Data!AQ$2:AQ$368,$A277)</f>
        <v>8</v>
      </c>
      <c r="AV277" s="4" cm="1">
        <f t="array" ref="AV277">INDEX(Data!AR$2:AR$368,$A277)</f>
        <v>79</v>
      </c>
      <c r="AW277" s="4" cm="1">
        <f t="array" ref="AW277">INDEX(Data!AS$2:AS$368,$A277)</f>
        <v>35</v>
      </c>
      <c r="AX277" s="4" cm="1">
        <f t="array" ref="AX277">INDEX(Data!AT$2:AT$368,$A277)</f>
        <v>8</v>
      </c>
      <c r="AY277" s="4" cm="1">
        <f t="array" ref="AY277">INDEX(Data!AU$2:AU$368,$A277)</f>
        <v>43</v>
      </c>
      <c r="AZ277" s="4" cm="1">
        <f t="array" ref="AZ277">INDEX(Data!AV$2:AV$368,$A277)</f>
        <v>0</v>
      </c>
      <c r="BA277" s="4" cm="1">
        <f t="array" ref="BA277">INDEX(Data!AW$2:AW$368,$A277)</f>
        <v>8</v>
      </c>
      <c r="BB277" s="4" cm="1">
        <f t="array" ref="BB277">INDEX(Data!AX$2:AX$368,$A277)</f>
        <v>0</v>
      </c>
    </row>
    <row r="278" spans="1:54" x14ac:dyDescent="0.25">
      <c r="A278">
        <v>252</v>
      </c>
      <c r="B278" s="3">
        <v>45543</v>
      </c>
      <c r="C278" s="4">
        <v>2024</v>
      </c>
      <c r="D278" s="4" t="s">
        <v>12</v>
      </c>
      <c r="E278" s="4">
        <v>8</v>
      </c>
      <c r="F278" s="4" cm="1">
        <f t="array" ref="F278">INDEX(Data!B$2:B$368,$A278)</f>
        <v>1151</v>
      </c>
      <c r="G278" s="4" cm="1">
        <f t="array" ref="G278">INDEX(Data!C$2:C$368,$A278)</f>
        <v>853</v>
      </c>
      <c r="H278" s="4" cm="1">
        <f t="array" ref="H278">INDEX(Data!D$2:D$368,$A278)</f>
        <v>230</v>
      </c>
      <c r="I278" s="4" cm="1">
        <f t="array" ref="I278">INDEX(Data!E$2:E$368,$A278)</f>
        <v>818</v>
      </c>
      <c r="J278" s="4" cm="1">
        <f t="array" ref="J278">INDEX(Data!F$2:F$368,$A278)</f>
        <v>103</v>
      </c>
      <c r="K278" s="4" cm="1">
        <f t="array" ref="K278">INDEX(Data!G$2:G$368,$A278)</f>
        <v>392</v>
      </c>
      <c r="L278" s="4" cm="1">
        <f t="array" ref="L278">INDEX(Data!H$2:H$368,$A278)</f>
        <v>342</v>
      </c>
      <c r="M278" s="4" cm="1">
        <f t="array" ref="M278">INDEX(Data!I$2:I$368,$A278)</f>
        <v>119</v>
      </c>
      <c r="N278" s="4" cm="1">
        <f t="array" ref="N278">INDEX(Data!J$2:J$368,$A278)</f>
        <v>392</v>
      </c>
      <c r="O278" s="4" cm="1">
        <f t="array" ref="O278">INDEX(Data!K$2:K$368,$A278)</f>
        <v>121</v>
      </c>
      <c r="P278" s="4" cm="1">
        <f t="array" ref="P278">INDEX(Data!L$2:L$368,$A278)</f>
        <v>107</v>
      </c>
      <c r="Q278" s="4" cm="1">
        <f t="array" ref="Q278">INDEX(Data!M$2:M$368,$A278)</f>
        <v>57</v>
      </c>
      <c r="R278" s="4" cm="1">
        <f t="array" ref="R278">INDEX(Data!N$2:N$368,$A278)</f>
        <v>49</v>
      </c>
      <c r="S278" s="4" cm="1">
        <f t="array" ref="S278">INDEX(Data!O$2:O$368,$A278)</f>
        <v>170</v>
      </c>
      <c r="T278" s="4" cm="1">
        <f t="array" ref="T278">INDEX(Data!P$2:P$368,$A278)</f>
        <v>48</v>
      </c>
      <c r="U278" s="4" cm="1">
        <f t="array" ref="U278">INDEX(Data!Q$2:Q$368,$A278)</f>
        <v>52</v>
      </c>
      <c r="V278" s="4" cm="1">
        <f t="array" ref="V278">INDEX(Data!R$2:R$368,$A278)</f>
        <v>30</v>
      </c>
      <c r="W278" s="4" cm="1">
        <f t="array" ref="W278">INDEX(Data!S$2:S$368,$A278)</f>
        <v>125</v>
      </c>
      <c r="X278" s="4" cm="1">
        <f t="array" ref="X278">INDEX(Data!T$2:T$368,$A278)</f>
        <v>59</v>
      </c>
      <c r="Y278" s="4" cm="1">
        <f t="array" ref="Y278">INDEX(Data!U$2:U$368,$A278)</f>
        <v>25</v>
      </c>
      <c r="Z278" s="4" cm="1">
        <f t="array" ref="Z278">INDEX(Data!V$2:V$368,$A278)</f>
        <v>59</v>
      </c>
      <c r="AA278" s="4" cm="1">
        <f t="array" ref="AA278">INDEX(Data!W$2:W$368,$A278)</f>
        <v>17</v>
      </c>
      <c r="AB278" s="4" cm="1">
        <f t="array" ref="AB278">INDEX(Data!X$2:X$368,$A278)</f>
        <v>68</v>
      </c>
      <c r="AC278" s="4" cm="1">
        <f t="array" ref="AC278">INDEX(Data!Y$2:Y$368,$A278)</f>
        <v>59</v>
      </c>
      <c r="AD278" s="4" cm="1">
        <f t="array" ref="AD278">INDEX(Data!Z$2:Z$368,$A278)</f>
        <v>8</v>
      </c>
      <c r="AE278" s="4" cm="1">
        <f t="array" ref="AE278">INDEX(Data!AA$2:AA$368,$A278)</f>
        <v>8</v>
      </c>
      <c r="AF278" s="4" cm="1">
        <f t="array" ref="AF278">INDEX(Data!AB$2:AB$368,$A278)</f>
        <v>17</v>
      </c>
      <c r="AG278" s="4" cm="1">
        <f t="array" ref="AG278">INDEX(Data!AC$2:AC$368,$A278)</f>
        <v>0</v>
      </c>
      <c r="AH278" s="4" cm="1">
        <f t="array" ref="AH278">INDEX(Data!AD$2:AD$368,$A278)</f>
        <v>8</v>
      </c>
      <c r="AI278" s="4" cm="1">
        <f t="array" ref="AI278">INDEX(Data!AE$2:AE$368,$A278)</f>
        <v>8</v>
      </c>
      <c r="AJ278" s="4" cm="1">
        <f t="array" ref="AJ278">INDEX(Data!AF$2:AF$368,$A278)</f>
        <v>8</v>
      </c>
      <c r="AK278" s="4" cm="1">
        <f t="array" ref="AK278">INDEX(Data!AG$2:AG$368,$A278)</f>
        <v>25</v>
      </c>
      <c r="AL278" s="4" cm="1">
        <f t="array" ref="AL278">INDEX(Data!AH$2:AH$368,$A278)</f>
        <v>0</v>
      </c>
      <c r="AM278" s="4" cm="1">
        <f t="array" ref="AM278">INDEX(Data!AI$2:AI$368,$A278)</f>
        <v>51</v>
      </c>
      <c r="AN278" s="4" cm="1">
        <f t="array" ref="AN278">INDEX(Data!AJ$2:AJ$368,$A278)</f>
        <v>17</v>
      </c>
      <c r="AO278" s="4" cm="1">
        <f t="array" ref="AO278">INDEX(Data!AK$2:AK$368,$A278)</f>
        <v>34</v>
      </c>
      <c r="AP278" s="4" cm="1">
        <f t="array" ref="AP278">INDEX(Data!AL$2:AL$368,$A278)</f>
        <v>8</v>
      </c>
      <c r="AQ278" s="4" cm="1">
        <f t="array" ref="AQ278">INDEX(Data!AM$2:AM$368,$A278)</f>
        <v>0</v>
      </c>
      <c r="AR278" s="4" cm="1">
        <f t="array" ref="AR278">INDEX(Data!AN$2:AN$368,$A278)</f>
        <v>8</v>
      </c>
      <c r="AS278" s="4" cm="1">
        <f t="array" ref="AS278">INDEX(Data!AO$2:AO$368,$A278)</f>
        <v>8</v>
      </c>
      <c r="AT278" s="4" cm="1">
        <f t="array" ref="AT278">INDEX(Data!AP$2:AP$368,$A278)</f>
        <v>93</v>
      </c>
      <c r="AU278" s="4" cm="1">
        <f t="array" ref="AU278">INDEX(Data!AQ$2:AQ$368,$A278)</f>
        <v>8</v>
      </c>
      <c r="AV278" s="4" cm="1">
        <f t="array" ref="AV278">INDEX(Data!AR$2:AR$368,$A278)</f>
        <v>68</v>
      </c>
      <c r="AW278" s="4" cm="1">
        <f t="array" ref="AW278">INDEX(Data!AS$2:AS$368,$A278)</f>
        <v>17</v>
      </c>
      <c r="AX278" s="4" cm="1">
        <f t="array" ref="AX278">INDEX(Data!AT$2:AT$368,$A278)</f>
        <v>0</v>
      </c>
      <c r="AY278" s="4" cm="1">
        <f t="array" ref="AY278">INDEX(Data!AU$2:AU$368,$A278)</f>
        <v>17</v>
      </c>
      <c r="AZ278" s="4" cm="1">
        <f t="array" ref="AZ278">INDEX(Data!AV$2:AV$368,$A278)</f>
        <v>34</v>
      </c>
      <c r="BA278" s="4" cm="1">
        <f t="array" ref="BA278">INDEX(Data!AW$2:AW$368,$A278)</f>
        <v>25</v>
      </c>
      <c r="BB278" s="4" cm="1">
        <f t="array" ref="BB278">INDEX(Data!AX$2:AX$368,$A278)</f>
        <v>96</v>
      </c>
    </row>
    <row r="279" spans="1:54" x14ac:dyDescent="0.25">
      <c r="A279">
        <v>253</v>
      </c>
      <c r="B279" s="3">
        <v>45544</v>
      </c>
      <c r="C279" s="4">
        <v>2024</v>
      </c>
      <c r="D279" s="4" t="s">
        <v>12</v>
      </c>
      <c r="E279" s="4">
        <v>9</v>
      </c>
      <c r="F279" s="4" cm="1">
        <f t="array" ref="F279">INDEX(Data!B$2:B$368,$A279)</f>
        <v>1162</v>
      </c>
      <c r="G279" s="4" cm="1">
        <f t="array" ref="G279">INDEX(Data!C$2:C$368,$A279)</f>
        <v>822</v>
      </c>
      <c r="H279" s="4" cm="1">
        <f t="array" ref="H279">INDEX(Data!D$2:D$368,$A279)</f>
        <v>418</v>
      </c>
      <c r="I279" s="4" cm="1">
        <f t="array" ref="I279">INDEX(Data!E$2:E$368,$A279)</f>
        <v>547</v>
      </c>
      <c r="J279" s="4" cm="1">
        <f t="array" ref="J279">INDEX(Data!F$2:F$368,$A279)</f>
        <v>197</v>
      </c>
      <c r="K279" s="4" cm="1">
        <f t="array" ref="K279">INDEX(Data!G$2:G$368,$A279)</f>
        <v>337</v>
      </c>
      <c r="L279" s="4" cm="1">
        <f t="array" ref="L279">INDEX(Data!H$2:H$368,$A279)</f>
        <v>412</v>
      </c>
      <c r="M279" s="4" cm="1">
        <f t="array" ref="M279">INDEX(Data!I$2:I$368,$A279)</f>
        <v>73</v>
      </c>
      <c r="N279" s="4" cm="1">
        <f t="array" ref="N279">INDEX(Data!J$2:J$368,$A279)</f>
        <v>331</v>
      </c>
      <c r="O279" s="4" cm="1">
        <f t="array" ref="O279">INDEX(Data!K$2:K$368,$A279)</f>
        <v>36</v>
      </c>
      <c r="P279" s="4" cm="1">
        <f t="array" ref="P279">INDEX(Data!L$2:L$368,$A279)</f>
        <v>64</v>
      </c>
      <c r="Q279" s="4" cm="1">
        <f t="array" ref="Q279">INDEX(Data!M$2:M$368,$A279)</f>
        <v>93</v>
      </c>
      <c r="R279" s="4" cm="1">
        <f t="array" ref="R279">INDEX(Data!N$2:N$368,$A279)</f>
        <v>43</v>
      </c>
      <c r="S279" s="4" cm="1">
        <f t="array" ref="S279">INDEX(Data!O$2:O$368,$A279)</f>
        <v>194</v>
      </c>
      <c r="T279" s="4" cm="1">
        <f t="array" ref="T279">INDEX(Data!P$2:P$368,$A279)</f>
        <v>101</v>
      </c>
      <c r="U279" s="4" cm="1">
        <f t="array" ref="U279">INDEX(Data!Q$2:Q$368,$A279)</f>
        <v>44</v>
      </c>
      <c r="V279" s="4" cm="1">
        <f t="array" ref="V279">INDEX(Data!R$2:R$368,$A279)</f>
        <v>26</v>
      </c>
      <c r="W279" s="4" cm="1">
        <f t="array" ref="W279">INDEX(Data!S$2:S$368,$A279)</f>
        <v>230</v>
      </c>
      <c r="X279" s="4" cm="1">
        <f t="array" ref="X279">INDEX(Data!T$2:T$368,$A279)</f>
        <v>90</v>
      </c>
      <c r="Y279" s="4" cm="1">
        <f t="array" ref="Y279">INDEX(Data!U$2:U$368,$A279)</f>
        <v>24</v>
      </c>
      <c r="Z279" s="4" cm="1">
        <f t="array" ref="Z279">INDEX(Data!V$2:V$368,$A279)</f>
        <v>24</v>
      </c>
      <c r="AA279" s="4" cm="1">
        <f t="array" ref="AA279">INDEX(Data!W$2:W$368,$A279)</f>
        <v>24</v>
      </c>
      <c r="AB279" s="4" cm="1">
        <f t="array" ref="AB279">INDEX(Data!X$2:X$368,$A279)</f>
        <v>73</v>
      </c>
      <c r="AC279" s="4" cm="1">
        <f t="array" ref="AC279">INDEX(Data!Y$2:Y$368,$A279)</f>
        <v>65</v>
      </c>
      <c r="AD279" s="4" cm="1">
        <f t="array" ref="AD279">INDEX(Data!Z$2:Z$368,$A279)</f>
        <v>0</v>
      </c>
      <c r="AE279" s="4" cm="1">
        <f t="array" ref="AE279">INDEX(Data!AA$2:AA$368,$A279)</f>
        <v>16</v>
      </c>
      <c r="AF279" s="4" cm="1">
        <f t="array" ref="AF279">INDEX(Data!AB$2:AB$368,$A279)</f>
        <v>16</v>
      </c>
      <c r="AG279" s="4" cm="1">
        <f t="array" ref="AG279">INDEX(Data!AC$2:AC$368,$A279)</f>
        <v>24</v>
      </c>
      <c r="AH279" s="4" cm="1">
        <f t="array" ref="AH279">INDEX(Data!AD$2:AD$368,$A279)</f>
        <v>0</v>
      </c>
      <c r="AI279" s="4" cm="1">
        <f t="array" ref="AI279">INDEX(Data!AE$2:AE$368,$A279)</f>
        <v>32</v>
      </c>
      <c r="AJ279" s="4" cm="1">
        <f t="array" ref="AJ279">INDEX(Data!AF$2:AF$368,$A279)</f>
        <v>0</v>
      </c>
      <c r="AK279" s="4" cm="1">
        <f t="array" ref="AK279">INDEX(Data!AG$2:AG$368,$A279)</f>
        <v>0</v>
      </c>
      <c r="AL279" s="4" cm="1">
        <f t="array" ref="AL279">INDEX(Data!AH$2:AH$368,$A279)</f>
        <v>8</v>
      </c>
      <c r="AM279" s="4" cm="1">
        <f t="array" ref="AM279">INDEX(Data!AI$2:AI$368,$A279)</f>
        <v>82</v>
      </c>
      <c r="AN279" s="4" cm="1">
        <f t="array" ref="AN279">INDEX(Data!AJ$2:AJ$368,$A279)</f>
        <v>32</v>
      </c>
      <c r="AO279" s="4" cm="1">
        <f t="array" ref="AO279">INDEX(Data!AK$2:AK$368,$A279)</f>
        <v>8</v>
      </c>
      <c r="AP279" s="4" cm="1">
        <f t="array" ref="AP279">INDEX(Data!AL$2:AL$368,$A279)</f>
        <v>8</v>
      </c>
      <c r="AQ279" s="4" cm="1">
        <f t="array" ref="AQ279">INDEX(Data!AM$2:AM$368,$A279)</f>
        <v>8</v>
      </c>
      <c r="AR279" s="4" cm="1">
        <f t="array" ref="AR279">INDEX(Data!AN$2:AN$368,$A279)</f>
        <v>8</v>
      </c>
      <c r="AS279" s="4" cm="1">
        <f t="array" ref="AS279">INDEX(Data!AO$2:AO$368,$A279)</f>
        <v>16</v>
      </c>
      <c r="AT279" s="4" cm="1">
        <f t="array" ref="AT279">INDEX(Data!AP$2:AP$368,$A279)</f>
        <v>90</v>
      </c>
      <c r="AU279" s="4" cm="1">
        <f t="array" ref="AU279">INDEX(Data!AQ$2:AQ$368,$A279)</f>
        <v>16</v>
      </c>
      <c r="AV279" s="4" cm="1">
        <f t="array" ref="AV279">INDEX(Data!AR$2:AR$368,$A279)</f>
        <v>41</v>
      </c>
      <c r="AW279" s="4" cm="1">
        <f t="array" ref="AW279">INDEX(Data!AS$2:AS$368,$A279)</f>
        <v>24</v>
      </c>
      <c r="AX279" s="4" cm="1">
        <f t="array" ref="AX279">INDEX(Data!AT$2:AT$368,$A279)</f>
        <v>8</v>
      </c>
      <c r="AY279" s="4" cm="1">
        <f t="array" ref="AY279">INDEX(Data!AU$2:AU$368,$A279)</f>
        <v>16</v>
      </c>
      <c r="AZ279" s="4" cm="1">
        <f t="array" ref="AZ279">INDEX(Data!AV$2:AV$368,$A279)</f>
        <v>24</v>
      </c>
      <c r="BA279" s="4" cm="1">
        <f t="array" ref="BA279">INDEX(Data!AW$2:AW$368,$A279)</f>
        <v>24</v>
      </c>
      <c r="BB279" s="4" cm="1">
        <f t="array" ref="BB279">INDEX(Data!AX$2:AX$368,$A279)</f>
        <v>21</v>
      </c>
    </row>
    <row r="280" spans="1:54" x14ac:dyDescent="0.25">
      <c r="A280">
        <v>254</v>
      </c>
      <c r="B280" s="3">
        <v>45545</v>
      </c>
      <c r="C280" s="4">
        <v>2024</v>
      </c>
      <c r="D280" s="4" t="s">
        <v>12</v>
      </c>
      <c r="E280" s="4">
        <v>10</v>
      </c>
      <c r="F280" s="4" cm="1">
        <f t="array" ref="F280">INDEX(Data!B$2:B$368,$A280)</f>
        <v>1189</v>
      </c>
      <c r="G280" s="4" cm="1">
        <f t="array" ref="G280">INDEX(Data!C$2:C$368,$A280)</f>
        <v>789</v>
      </c>
      <c r="H280" s="4" cm="1">
        <f t="array" ref="H280">INDEX(Data!D$2:D$368,$A280)</f>
        <v>273</v>
      </c>
      <c r="I280" s="4" cm="1">
        <f t="array" ref="I280">INDEX(Data!E$2:E$368,$A280)</f>
        <v>702</v>
      </c>
      <c r="J280" s="4" cm="1">
        <f t="array" ref="J280">INDEX(Data!F$2:F$368,$A280)</f>
        <v>214</v>
      </c>
      <c r="K280" s="4" cm="1">
        <f t="array" ref="K280">INDEX(Data!G$2:G$368,$A280)</f>
        <v>276</v>
      </c>
      <c r="L280" s="4" cm="1">
        <f t="array" ref="L280">INDEX(Data!H$2:H$368,$A280)</f>
        <v>379</v>
      </c>
      <c r="M280" s="4" cm="1">
        <f t="array" ref="M280">INDEX(Data!I$2:I$368,$A280)</f>
        <v>134</v>
      </c>
      <c r="N280" s="4" cm="1">
        <f t="array" ref="N280">INDEX(Data!J$2:J$368,$A280)</f>
        <v>250</v>
      </c>
      <c r="O280" s="4" cm="1">
        <f t="array" ref="O280">INDEX(Data!K$2:K$368,$A280)</f>
        <v>176</v>
      </c>
      <c r="P280" s="4" cm="1">
        <f t="array" ref="P280">INDEX(Data!L$2:L$368,$A280)</f>
        <v>73</v>
      </c>
      <c r="Q280" s="4" cm="1">
        <f t="array" ref="Q280">INDEX(Data!M$2:M$368,$A280)</f>
        <v>58</v>
      </c>
      <c r="R280" s="4" cm="1">
        <f t="array" ref="R280">INDEX(Data!N$2:N$368,$A280)</f>
        <v>58</v>
      </c>
      <c r="S280" s="4" cm="1">
        <f t="array" ref="S280">INDEX(Data!O$2:O$368,$A280)</f>
        <v>221</v>
      </c>
      <c r="T280" s="4" cm="1">
        <f t="array" ref="T280">INDEX(Data!P$2:P$368,$A280)</f>
        <v>103</v>
      </c>
      <c r="U280" s="4" cm="1">
        <f t="array" ref="U280">INDEX(Data!Q$2:Q$368,$A280)</f>
        <v>36</v>
      </c>
      <c r="V280" s="4" cm="1">
        <f t="array" ref="V280">INDEX(Data!R$2:R$368,$A280)</f>
        <v>36</v>
      </c>
      <c r="W280" s="4" cm="1">
        <f t="array" ref="W280">INDEX(Data!S$2:S$368,$A280)</f>
        <v>178</v>
      </c>
      <c r="X280" s="4" cm="1">
        <f t="array" ref="X280">INDEX(Data!T$2:T$368,$A280)</f>
        <v>47</v>
      </c>
      <c r="Y280" s="4" cm="1">
        <f t="array" ref="Y280">INDEX(Data!U$2:U$368,$A280)</f>
        <v>15</v>
      </c>
      <c r="Z280" s="4" cm="1">
        <f t="array" ref="Z280">INDEX(Data!V$2:V$368,$A280)</f>
        <v>39</v>
      </c>
      <c r="AA280" s="4" cm="1">
        <f t="array" ref="AA280">INDEX(Data!W$2:W$368,$A280)</f>
        <v>0</v>
      </c>
      <c r="AB280" s="4" cm="1">
        <f t="array" ref="AB280">INDEX(Data!X$2:X$368,$A280)</f>
        <v>102</v>
      </c>
      <c r="AC280" s="4" cm="1">
        <f t="array" ref="AC280">INDEX(Data!Y$2:Y$368,$A280)</f>
        <v>55</v>
      </c>
      <c r="AD280" s="4" cm="1">
        <f t="array" ref="AD280">INDEX(Data!Z$2:Z$368,$A280)</f>
        <v>7</v>
      </c>
      <c r="AE280" s="4" cm="1">
        <f t="array" ref="AE280">INDEX(Data!AA$2:AA$368,$A280)</f>
        <v>7</v>
      </c>
      <c r="AF280" s="4" cm="1">
        <f t="array" ref="AF280">INDEX(Data!AB$2:AB$368,$A280)</f>
        <v>23</v>
      </c>
      <c r="AG280" s="4" cm="1">
        <f t="array" ref="AG280">INDEX(Data!AC$2:AC$368,$A280)</f>
        <v>0</v>
      </c>
      <c r="AH280" s="4" cm="1">
        <f t="array" ref="AH280">INDEX(Data!AD$2:AD$368,$A280)</f>
        <v>7</v>
      </c>
      <c r="AI280" s="4" cm="1">
        <f t="array" ref="AI280">INDEX(Data!AE$2:AE$368,$A280)</f>
        <v>7</v>
      </c>
      <c r="AJ280" s="4" cm="1">
        <f t="array" ref="AJ280">INDEX(Data!AF$2:AF$368,$A280)</f>
        <v>15</v>
      </c>
      <c r="AK280" s="4" cm="1">
        <f t="array" ref="AK280">INDEX(Data!AG$2:AG$368,$A280)</f>
        <v>0</v>
      </c>
      <c r="AL280" s="4" cm="1">
        <f t="array" ref="AL280">INDEX(Data!AH$2:AH$368,$A280)</f>
        <v>23</v>
      </c>
      <c r="AM280" s="4" cm="1">
        <f t="array" ref="AM280">INDEX(Data!AI$2:AI$368,$A280)</f>
        <v>55</v>
      </c>
      <c r="AN280" s="4" cm="1">
        <f t="array" ref="AN280">INDEX(Data!AJ$2:AJ$368,$A280)</f>
        <v>15</v>
      </c>
      <c r="AO280" s="4" cm="1">
        <f t="array" ref="AO280">INDEX(Data!AK$2:AK$368,$A280)</f>
        <v>23</v>
      </c>
      <c r="AP280" s="4" cm="1">
        <f t="array" ref="AP280">INDEX(Data!AL$2:AL$368,$A280)</f>
        <v>0</v>
      </c>
      <c r="AQ280" s="4" cm="1">
        <f t="array" ref="AQ280">INDEX(Data!AM$2:AM$368,$A280)</f>
        <v>7</v>
      </c>
      <c r="AR280" s="4" cm="1">
        <f t="array" ref="AR280">INDEX(Data!AN$2:AN$368,$A280)</f>
        <v>15</v>
      </c>
      <c r="AS280" s="4" cm="1">
        <f t="array" ref="AS280">INDEX(Data!AO$2:AO$368,$A280)</f>
        <v>15</v>
      </c>
      <c r="AT280" s="4" cm="1">
        <f t="array" ref="AT280">INDEX(Data!AP$2:AP$368,$A280)</f>
        <v>63</v>
      </c>
      <c r="AU280" s="4" cm="1">
        <f t="array" ref="AU280">INDEX(Data!AQ$2:AQ$368,$A280)</f>
        <v>7</v>
      </c>
      <c r="AV280" s="4" cm="1">
        <f t="array" ref="AV280">INDEX(Data!AR$2:AR$368,$A280)</f>
        <v>39</v>
      </c>
      <c r="AW280" s="4" cm="1">
        <f t="array" ref="AW280">INDEX(Data!AS$2:AS$368,$A280)</f>
        <v>39</v>
      </c>
      <c r="AX280" s="4" cm="1">
        <f t="array" ref="AX280">INDEX(Data!AT$2:AT$368,$A280)</f>
        <v>7</v>
      </c>
      <c r="AY280" s="4" cm="1">
        <f t="array" ref="AY280">INDEX(Data!AU$2:AU$368,$A280)</f>
        <v>47</v>
      </c>
      <c r="AZ280" s="4" cm="1">
        <f t="array" ref="AZ280">INDEX(Data!AV$2:AV$368,$A280)</f>
        <v>7</v>
      </c>
      <c r="BA280" s="4" cm="1">
        <f t="array" ref="BA280">INDEX(Data!AW$2:AW$368,$A280)</f>
        <v>31</v>
      </c>
      <c r="BB280" s="4" cm="1">
        <f t="array" ref="BB280">INDEX(Data!AX$2:AX$368,$A280)</f>
        <v>72</v>
      </c>
    </row>
    <row r="281" spans="1:54" x14ac:dyDescent="0.25">
      <c r="A281">
        <v>255</v>
      </c>
      <c r="B281" s="3">
        <v>45546</v>
      </c>
      <c r="C281" s="4">
        <v>2024</v>
      </c>
      <c r="D281" s="4" t="s">
        <v>12</v>
      </c>
      <c r="E281" s="4">
        <v>11</v>
      </c>
      <c r="F281" s="4" cm="1">
        <f t="array" ref="F281">INDEX(Data!B$2:B$368,$A281)</f>
        <v>1210</v>
      </c>
      <c r="G281" s="4" cm="1">
        <f t="array" ref="G281">INDEX(Data!C$2:C$368,$A281)</f>
        <v>753</v>
      </c>
      <c r="H281" s="4" cm="1">
        <f t="array" ref="H281">INDEX(Data!D$2:D$368,$A281)</f>
        <v>447</v>
      </c>
      <c r="I281" s="4" cm="1">
        <f t="array" ref="I281">INDEX(Data!E$2:E$368,$A281)</f>
        <v>521</v>
      </c>
      <c r="J281" s="4" cm="1">
        <f t="array" ref="J281">INDEX(Data!F$2:F$368,$A281)</f>
        <v>242</v>
      </c>
      <c r="K281" s="4" cm="1">
        <f t="array" ref="K281">INDEX(Data!G$2:G$368,$A281)</f>
        <v>173</v>
      </c>
      <c r="L281" s="4" cm="1">
        <f t="array" ref="L281">INDEX(Data!H$2:H$368,$A281)</f>
        <v>407</v>
      </c>
      <c r="M281" s="4" cm="1">
        <f t="array" ref="M281">INDEX(Data!I$2:I$368,$A281)</f>
        <v>173</v>
      </c>
      <c r="N281" s="4" cm="1">
        <f t="array" ref="N281">INDEX(Data!J$2:J$368,$A281)</f>
        <v>307</v>
      </c>
      <c r="O281" s="4" cm="1">
        <f t="array" ref="O281">INDEX(Data!K$2:K$368,$A281)</f>
        <v>262</v>
      </c>
      <c r="P281" s="4" cm="1">
        <f t="array" ref="P281">INDEX(Data!L$2:L$368,$A281)</f>
        <v>67</v>
      </c>
      <c r="Q281" s="4" cm="1">
        <f t="array" ref="Q281">INDEX(Data!M$2:M$368,$A281)</f>
        <v>112</v>
      </c>
      <c r="R281" s="4" cm="1">
        <f t="array" ref="R281">INDEX(Data!N$2:N$368,$A281)</f>
        <v>67</v>
      </c>
      <c r="S281" s="4" cm="1">
        <f t="array" ref="S281">INDEX(Data!O$2:O$368,$A281)</f>
        <v>156</v>
      </c>
      <c r="T281" s="4" cm="1">
        <f t="array" ref="T281">INDEX(Data!P$2:P$368,$A281)</f>
        <v>110</v>
      </c>
      <c r="U281" s="4" cm="1">
        <f t="array" ref="U281">INDEX(Data!Q$2:Q$368,$A281)</f>
        <v>41</v>
      </c>
      <c r="V281" s="4" cm="1">
        <f t="array" ref="V281">INDEX(Data!R$2:R$368,$A281)</f>
        <v>36</v>
      </c>
      <c r="W281" s="4" cm="1">
        <f t="array" ref="W281">INDEX(Data!S$2:S$368,$A281)</f>
        <v>52</v>
      </c>
      <c r="X281" s="4" cm="1">
        <f t="array" ref="X281">INDEX(Data!T$2:T$368,$A281)</f>
        <v>60</v>
      </c>
      <c r="Y281" s="4" cm="1">
        <f t="array" ref="Y281">INDEX(Data!U$2:U$368,$A281)</f>
        <v>0</v>
      </c>
      <c r="Z281" s="4" cm="1">
        <f t="array" ref="Z281">INDEX(Data!V$2:V$368,$A281)</f>
        <v>45</v>
      </c>
      <c r="AA281" s="4" cm="1">
        <f t="array" ref="AA281">INDEX(Data!W$2:W$368,$A281)</f>
        <v>22</v>
      </c>
      <c r="AB281" s="4" cm="1">
        <f t="array" ref="AB281">INDEX(Data!X$2:X$368,$A281)</f>
        <v>56</v>
      </c>
      <c r="AC281" s="4" cm="1">
        <f t="array" ref="AC281">INDEX(Data!Y$2:Y$368,$A281)</f>
        <v>45</v>
      </c>
      <c r="AD281" s="4" cm="1">
        <f t="array" ref="AD281">INDEX(Data!Z$2:Z$368,$A281)</f>
        <v>7</v>
      </c>
      <c r="AE281" s="4" cm="1">
        <f t="array" ref="AE281">INDEX(Data!AA$2:AA$368,$A281)</f>
        <v>0</v>
      </c>
      <c r="AF281" s="4" cm="1">
        <f t="array" ref="AF281">INDEX(Data!AB$2:AB$368,$A281)</f>
        <v>37</v>
      </c>
      <c r="AG281" s="4" cm="1">
        <f t="array" ref="AG281">INDEX(Data!AC$2:AC$368,$A281)</f>
        <v>7</v>
      </c>
      <c r="AH281" s="4" cm="1">
        <f t="array" ref="AH281">INDEX(Data!AD$2:AD$368,$A281)</f>
        <v>7</v>
      </c>
      <c r="AI281" s="4" cm="1">
        <f t="array" ref="AI281">INDEX(Data!AE$2:AE$368,$A281)</f>
        <v>15</v>
      </c>
      <c r="AJ281" s="4" cm="1">
        <f t="array" ref="AJ281">INDEX(Data!AF$2:AF$368,$A281)</f>
        <v>0</v>
      </c>
      <c r="AK281" s="4" cm="1">
        <f t="array" ref="AK281">INDEX(Data!AG$2:AG$368,$A281)</f>
        <v>7</v>
      </c>
      <c r="AL281" s="4" cm="1">
        <f t="array" ref="AL281">INDEX(Data!AH$2:AH$368,$A281)</f>
        <v>22</v>
      </c>
      <c r="AM281" s="4" cm="1">
        <f t="array" ref="AM281">INDEX(Data!AI$2:AI$368,$A281)</f>
        <v>60</v>
      </c>
      <c r="AN281" s="4" cm="1">
        <f t="array" ref="AN281">INDEX(Data!AJ$2:AJ$368,$A281)</f>
        <v>37</v>
      </c>
      <c r="AO281" s="4" cm="1">
        <f t="array" ref="AO281">INDEX(Data!AK$2:AK$368,$A281)</f>
        <v>37</v>
      </c>
      <c r="AP281" s="4" cm="1">
        <f t="array" ref="AP281">INDEX(Data!AL$2:AL$368,$A281)</f>
        <v>7</v>
      </c>
      <c r="AQ281" s="4" cm="1">
        <f t="array" ref="AQ281">INDEX(Data!AM$2:AM$368,$A281)</f>
        <v>0</v>
      </c>
      <c r="AR281" s="4" cm="1">
        <f t="array" ref="AR281">INDEX(Data!AN$2:AN$368,$A281)</f>
        <v>30</v>
      </c>
      <c r="AS281" s="4" cm="1">
        <f t="array" ref="AS281">INDEX(Data!AO$2:AO$368,$A281)</f>
        <v>15</v>
      </c>
      <c r="AT281" s="4" cm="1">
        <f t="array" ref="AT281">INDEX(Data!AP$2:AP$368,$A281)</f>
        <v>82</v>
      </c>
      <c r="AU281" s="4" cm="1">
        <f t="array" ref="AU281">INDEX(Data!AQ$2:AQ$368,$A281)</f>
        <v>7</v>
      </c>
      <c r="AV281" s="4" cm="1">
        <f t="array" ref="AV281">INDEX(Data!AR$2:AR$368,$A281)</f>
        <v>52</v>
      </c>
      <c r="AW281" s="4" cm="1">
        <f t="array" ref="AW281">INDEX(Data!AS$2:AS$368,$A281)</f>
        <v>30</v>
      </c>
      <c r="AX281" s="4" cm="1">
        <f t="array" ref="AX281">INDEX(Data!AT$2:AT$368,$A281)</f>
        <v>7</v>
      </c>
      <c r="AY281" s="4" cm="1">
        <f t="array" ref="AY281">INDEX(Data!AU$2:AU$368,$A281)</f>
        <v>7</v>
      </c>
      <c r="AZ281" s="4" cm="1">
        <f t="array" ref="AZ281">INDEX(Data!AV$2:AV$368,$A281)</f>
        <v>30</v>
      </c>
      <c r="BA281" s="4" cm="1">
        <f t="array" ref="BA281">INDEX(Data!AW$2:AW$368,$A281)</f>
        <v>22</v>
      </c>
      <c r="BB281" s="4" cm="1">
        <f t="array" ref="BB281">INDEX(Data!AX$2:AX$368,$A281)</f>
        <v>0</v>
      </c>
    </row>
    <row r="282" spans="1:54" x14ac:dyDescent="0.25">
      <c r="A282">
        <v>256</v>
      </c>
      <c r="B282" s="3">
        <v>45547</v>
      </c>
      <c r="C282" s="4">
        <v>2024</v>
      </c>
      <c r="D282" s="4" t="s">
        <v>12</v>
      </c>
      <c r="E282" s="4">
        <v>12</v>
      </c>
      <c r="F282" s="4" cm="1">
        <f t="array" ref="F282">INDEX(Data!B$2:B$368,$A282)</f>
        <v>1216</v>
      </c>
      <c r="G282" s="4" cm="1">
        <f t="array" ref="G282">INDEX(Data!C$2:C$368,$A282)</f>
        <v>731</v>
      </c>
      <c r="H282" s="4" cm="1">
        <f t="array" ref="H282">INDEX(Data!D$2:D$368,$A282)</f>
        <v>279</v>
      </c>
      <c r="I282" s="4" cm="1">
        <f t="array" ref="I282">INDEX(Data!E$2:E$368,$A282)</f>
        <v>694</v>
      </c>
      <c r="J282" s="4" cm="1">
        <f t="array" ref="J282">INDEX(Data!F$2:F$368,$A282)</f>
        <v>243</v>
      </c>
      <c r="K282" s="4" cm="1">
        <f t="array" ref="K282">INDEX(Data!G$2:G$368,$A282)</f>
        <v>285</v>
      </c>
      <c r="L282" s="4" cm="1">
        <f t="array" ref="L282">INDEX(Data!H$2:H$368,$A282)</f>
        <v>322</v>
      </c>
      <c r="M282" s="4" cm="1">
        <f t="array" ref="M282">INDEX(Data!I$2:I$368,$A282)</f>
        <v>124</v>
      </c>
      <c r="N282" s="4" cm="1">
        <f t="array" ref="N282">INDEX(Data!J$2:J$368,$A282)</f>
        <v>354</v>
      </c>
      <c r="O282" s="4" cm="1">
        <f t="array" ref="O282">INDEX(Data!K$2:K$368,$A282)</f>
        <v>135</v>
      </c>
      <c r="P282" s="4" cm="1">
        <f t="array" ref="P282">INDEX(Data!L$2:L$368,$A282)</f>
        <v>98</v>
      </c>
      <c r="Q282" s="4" cm="1">
        <f t="array" ref="Q282">INDEX(Data!M$2:M$368,$A282)</f>
        <v>82</v>
      </c>
      <c r="R282" s="4" cm="1">
        <f t="array" ref="R282">INDEX(Data!N$2:N$368,$A282)</f>
        <v>52</v>
      </c>
      <c r="S282" s="4" cm="1">
        <f t="array" ref="S282">INDEX(Data!O$2:O$368,$A282)</f>
        <v>244</v>
      </c>
      <c r="T282" s="4" cm="1">
        <f t="array" ref="T282">INDEX(Data!P$2:P$368,$A282)</f>
        <v>32</v>
      </c>
      <c r="U282" s="4" cm="1">
        <f t="array" ref="U282">INDEX(Data!Q$2:Q$368,$A282)</f>
        <v>64</v>
      </c>
      <c r="V282" s="4" cm="1">
        <f t="array" ref="V282">INDEX(Data!R$2:R$368,$A282)</f>
        <v>69</v>
      </c>
      <c r="W282" s="4" cm="1">
        <f t="array" ref="W282">INDEX(Data!S$2:S$368,$A282)</f>
        <v>86</v>
      </c>
      <c r="X282" s="4" cm="1">
        <f t="array" ref="X282">INDEX(Data!T$2:T$368,$A282)</f>
        <v>65</v>
      </c>
      <c r="Y282" s="4" cm="1">
        <f t="array" ref="Y282">INDEX(Data!U$2:U$368,$A282)</f>
        <v>21</v>
      </c>
      <c r="Z282" s="4" cm="1">
        <f t="array" ref="Z282">INDEX(Data!V$2:V$368,$A282)</f>
        <v>43</v>
      </c>
      <c r="AA282" s="4" cm="1">
        <f t="array" ref="AA282">INDEX(Data!W$2:W$368,$A282)</f>
        <v>0</v>
      </c>
      <c r="AB282" s="4" cm="1">
        <f t="array" ref="AB282">INDEX(Data!X$2:X$368,$A282)</f>
        <v>56</v>
      </c>
      <c r="AC282" s="4" cm="1">
        <f t="array" ref="AC282">INDEX(Data!Y$2:Y$368,$A282)</f>
        <v>43</v>
      </c>
      <c r="AD282" s="4" cm="1">
        <f t="array" ref="AD282">INDEX(Data!Z$2:Z$368,$A282)</f>
        <v>7</v>
      </c>
      <c r="AE282" s="4" cm="1">
        <f t="array" ref="AE282">INDEX(Data!AA$2:AA$368,$A282)</f>
        <v>0</v>
      </c>
      <c r="AF282" s="4" cm="1">
        <f t="array" ref="AF282">INDEX(Data!AB$2:AB$368,$A282)</f>
        <v>43</v>
      </c>
      <c r="AG282" s="4" cm="1">
        <f t="array" ref="AG282">INDEX(Data!AC$2:AC$368,$A282)</f>
        <v>7</v>
      </c>
      <c r="AH282" s="4" cm="1">
        <f t="array" ref="AH282">INDEX(Data!AD$2:AD$368,$A282)</f>
        <v>0</v>
      </c>
      <c r="AI282" s="4" cm="1">
        <f t="array" ref="AI282">INDEX(Data!AE$2:AE$368,$A282)</f>
        <v>36</v>
      </c>
      <c r="AJ282" s="4" cm="1">
        <f t="array" ref="AJ282">INDEX(Data!AF$2:AF$368,$A282)</f>
        <v>7</v>
      </c>
      <c r="AK282" s="4" cm="1">
        <f t="array" ref="AK282">INDEX(Data!AG$2:AG$368,$A282)</f>
        <v>14</v>
      </c>
      <c r="AL282" s="4" cm="1">
        <f t="array" ref="AL282">INDEX(Data!AH$2:AH$368,$A282)</f>
        <v>14</v>
      </c>
      <c r="AM282" s="4" cm="1">
        <f t="array" ref="AM282">INDEX(Data!AI$2:AI$368,$A282)</f>
        <v>73</v>
      </c>
      <c r="AN282" s="4" cm="1">
        <f t="array" ref="AN282">INDEX(Data!AJ$2:AJ$368,$A282)</f>
        <v>21</v>
      </c>
      <c r="AO282" s="4" cm="1">
        <f t="array" ref="AO282">INDEX(Data!AK$2:AK$368,$A282)</f>
        <v>29</v>
      </c>
      <c r="AP282" s="4" cm="1">
        <f t="array" ref="AP282">INDEX(Data!AL$2:AL$368,$A282)</f>
        <v>0</v>
      </c>
      <c r="AQ282" s="4" cm="1">
        <f t="array" ref="AQ282">INDEX(Data!AM$2:AM$368,$A282)</f>
        <v>0</v>
      </c>
      <c r="AR282" s="4" cm="1">
        <f t="array" ref="AR282">INDEX(Data!AN$2:AN$368,$A282)</f>
        <v>29</v>
      </c>
      <c r="AS282" s="4" cm="1">
        <f t="array" ref="AS282">INDEX(Data!AO$2:AO$368,$A282)</f>
        <v>29</v>
      </c>
      <c r="AT282" s="4" cm="1">
        <f t="array" ref="AT282">INDEX(Data!AP$2:AP$368,$A282)</f>
        <v>73</v>
      </c>
      <c r="AU282" s="4" cm="1">
        <f t="array" ref="AU282">INDEX(Data!AQ$2:AQ$368,$A282)</f>
        <v>21</v>
      </c>
      <c r="AV282" s="4" cm="1">
        <f t="array" ref="AV282">INDEX(Data!AR$2:AR$368,$A282)</f>
        <v>51</v>
      </c>
      <c r="AW282" s="4" cm="1">
        <f t="array" ref="AW282">INDEX(Data!AS$2:AS$368,$A282)</f>
        <v>21</v>
      </c>
      <c r="AX282" s="4" cm="1">
        <f t="array" ref="AX282">INDEX(Data!AT$2:AT$368,$A282)</f>
        <v>0</v>
      </c>
      <c r="AY282" s="4" cm="1">
        <f t="array" ref="AY282">INDEX(Data!AU$2:AU$368,$A282)</f>
        <v>14</v>
      </c>
      <c r="AZ282" s="4" cm="1">
        <f t="array" ref="AZ282">INDEX(Data!AV$2:AV$368,$A282)</f>
        <v>0</v>
      </c>
      <c r="BA282" s="4" cm="1">
        <f t="array" ref="BA282">INDEX(Data!AW$2:AW$368,$A282)</f>
        <v>14</v>
      </c>
      <c r="BB282" s="4" cm="1">
        <f t="array" ref="BB282">INDEX(Data!AX$2:AX$368,$A282)</f>
        <v>0</v>
      </c>
    </row>
    <row r="283" spans="1:54" x14ac:dyDescent="0.25">
      <c r="A283">
        <v>257</v>
      </c>
      <c r="B283" s="3">
        <v>45548</v>
      </c>
      <c r="C283" s="4">
        <v>2024</v>
      </c>
      <c r="D283" s="4" t="s">
        <v>12</v>
      </c>
      <c r="E283" s="4">
        <v>13</v>
      </c>
      <c r="F283" s="4" cm="1">
        <f t="array" ref="F283">INDEX(Data!B$2:B$368,$A283)</f>
        <v>1212</v>
      </c>
      <c r="G283" s="4" cm="1">
        <f t="array" ref="G283">INDEX(Data!C$2:C$368,$A283)</f>
        <v>718</v>
      </c>
      <c r="H283" s="4" cm="1">
        <f t="array" ref="H283">INDEX(Data!D$2:D$368,$A283)</f>
        <v>303</v>
      </c>
      <c r="I283" s="4" cm="1">
        <f t="array" ref="I283">INDEX(Data!E$2:E$368,$A283)</f>
        <v>837</v>
      </c>
      <c r="J283" s="4" cm="1">
        <f t="array" ref="J283">INDEX(Data!F$2:F$368,$A283)</f>
        <v>72</v>
      </c>
      <c r="K283" s="4" cm="1">
        <f t="array" ref="K283">INDEX(Data!G$2:G$368,$A283)</f>
        <v>150</v>
      </c>
      <c r="L283" s="4" cm="1">
        <f t="array" ref="L283">INDEX(Data!H$2:H$368,$A283)</f>
        <v>389</v>
      </c>
      <c r="M283" s="4" cm="1">
        <f t="array" ref="M283">INDEX(Data!I$2:I$368,$A283)</f>
        <v>179</v>
      </c>
      <c r="N283" s="4" cm="1">
        <f t="array" ref="N283">INDEX(Data!J$2:J$368,$A283)</f>
        <v>383</v>
      </c>
      <c r="O283" s="4" cm="1">
        <f t="array" ref="O283">INDEX(Data!K$2:K$368,$A283)</f>
        <v>210</v>
      </c>
      <c r="P283" s="4" cm="1">
        <f t="array" ref="P283">INDEX(Data!L$2:L$368,$A283)</f>
        <v>67</v>
      </c>
      <c r="Q283" s="4" cm="1">
        <f t="array" ref="Q283">INDEX(Data!M$2:M$368,$A283)</f>
        <v>60</v>
      </c>
      <c r="R283" s="4" cm="1">
        <f t="array" ref="R283">INDEX(Data!N$2:N$368,$A283)</f>
        <v>67</v>
      </c>
      <c r="S283" s="4" cm="1">
        <f t="array" ref="S283">INDEX(Data!O$2:O$368,$A283)</f>
        <v>225</v>
      </c>
      <c r="T283" s="4" cm="1">
        <f t="array" ref="T283">INDEX(Data!P$2:P$368,$A283)</f>
        <v>41</v>
      </c>
      <c r="U283" s="4" cm="1">
        <f t="array" ref="U283">INDEX(Data!Q$2:Q$368,$A283)</f>
        <v>69</v>
      </c>
      <c r="V283" s="4" cm="1">
        <f t="array" ref="V283">INDEX(Data!R$2:R$368,$A283)</f>
        <v>64</v>
      </c>
      <c r="W283" s="4" cm="1">
        <f t="array" ref="W283">INDEX(Data!S$2:S$368,$A283)</f>
        <v>26</v>
      </c>
      <c r="X283" s="4" cm="1">
        <f t="array" ref="X283">INDEX(Data!T$2:T$368,$A283)</f>
        <v>93</v>
      </c>
      <c r="Y283" s="4" cm="1">
        <f t="array" ref="Y283">INDEX(Data!U$2:U$368,$A283)</f>
        <v>0</v>
      </c>
      <c r="Z283" s="4" cm="1">
        <f t="array" ref="Z283">INDEX(Data!V$2:V$368,$A283)</f>
        <v>43</v>
      </c>
      <c r="AA283" s="4" cm="1">
        <f t="array" ref="AA283">INDEX(Data!W$2:W$368,$A283)</f>
        <v>0</v>
      </c>
      <c r="AB283" s="4" cm="1">
        <f t="array" ref="AB283">INDEX(Data!X$2:X$368,$A283)</f>
        <v>74</v>
      </c>
      <c r="AC283" s="4" cm="1">
        <f t="array" ref="AC283">INDEX(Data!Y$2:Y$368,$A283)</f>
        <v>43</v>
      </c>
      <c r="AD283" s="4" cm="1">
        <f t="array" ref="AD283">INDEX(Data!Z$2:Z$368,$A283)</f>
        <v>14</v>
      </c>
      <c r="AE283" s="4" cm="1">
        <f t="array" ref="AE283">INDEX(Data!AA$2:AA$368,$A283)</f>
        <v>7</v>
      </c>
      <c r="AF283" s="4" cm="1">
        <f t="array" ref="AF283">INDEX(Data!AB$2:AB$368,$A283)</f>
        <v>21</v>
      </c>
      <c r="AG283" s="4" cm="1">
        <f t="array" ref="AG283">INDEX(Data!AC$2:AC$368,$A283)</f>
        <v>14</v>
      </c>
      <c r="AH283" s="4" cm="1">
        <f t="array" ref="AH283">INDEX(Data!AD$2:AD$368,$A283)</f>
        <v>7</v>
      </c>
      <c r="AI283" s="4" cm="1">
        <f t="array" ref="AI283">INDEX(Data!AE$2:AE$368,$A283)</f>
        <v>21</v>
      </c>
      <c r="AJ283" s="4" cm="1">
        <f t="array" ref="AJ283">INDEX(Data!AF$2:AF$368,$A283)</f>
        <v>0</v>
      </c>
      <c r="AK283" s="4" cm="1">
        <f t="array" ref="AK283">INDEX(Data!AG$2:AG$368,$A283)</f>
        <v>7</v>
      </c>
      <c r="AL283" s="4" cm="1">
        <f t="array" ref="AL283">INDEX(Data!AH$2:AH$368,$A283)</f>
        <v>21</v>
      </c>
      <c r="AM283" s="4" cm="1">
        <f t="array" ref="AM283">INDEX(Data!AI$2:AI$368,$A283)</f>
        <v>71</v>
      </c>
      <c r="AN283" s="4" cm="1">
        <f t="array" ref="AN283">INDEX(Data!AJ$2:AJ$368,$A283)</f>
        <v>35</v>
      </c>
      <c r="AO283" s="4" cm="1">
        <f t="array" ref="AO283">INDEX(Data!AK$2:AK$368,$A283)</f>
        <v>28</v>
      </c>
      <c r="AP283" s="4" cm="1">
        <f t="array" ref="AP283">INDEX(Data!AL$2:AL$368,$A283)</f>
        <v>7</v>
      </c>
      <c r="AQ283" s="4" cm="1">
        <f t="array" ref="AQ283">INDEX(Data!AM$2:AM$368,$A283)</f>
        <v>0</v>
      </c>
      <c r="AR283" s="4" cm="1">
        <f t="array" ref="AR283">INDEX(Data!AN$2:AN$368,$A283)</f>
        <v>14</v>
      </c>
      <c r="AS283" s="4" cm="1">
        <f t="array" ref="AS283">INDEX(Data!AO$2:AO$368,$A283)</f>
        <v>21</v>
      </c>
      <c r="AT283" s="4" cm="1">
        <f t="array" ref="AT283">INDEX(Data!AP$2:AP$368,$A283)</f>
        <v>57</v>
      </c>
      <c r="AU283" s="4" cm="1">
        <f t="array" ref="AU283">INDEX(Data!AQ$2:AQ$368,$A283)</f>
        <v>7</v>
      </c>
      <c r="AV283" s="4" cm="1">
        <f t="array" ref="AV283">INDEX(Data!AR$2:AR$368,$A283)</f>
        <v>57</v>
      </c>
      <c r="AW283" s="4" cm="1">
        <f t="array" ref="AW283">INDEX(Data!AS$2:AS$368,$A283)</f>
        <v>7</v>
      </c>
      <c r="AX283" s="4" cm="1">
        <f t="array" ref="AX283">INDEX(Data!AT$2:AT$368,$A283)</f>
        <v>7</v>
      </c>
      <c r="AY283" s="4" cm="1">
        <f t="array" ref="AY283">INDEX(Data!AU$2:AU$368,$A283)</f>
        <v>14</v>
      </c>
      <c r="AZ283" s="4" cm="1">
        <f t="array" ref="AZ283">INDEX(Data!AV$2:AV$368,$A283)</f>
        <v>14</v>
      </c>
      <c r="BA283" s="4" cm="1">
        <f t="array" ref="BA283">INDEX(Data!AW$2:AW$368,$A283)</f>
        <v>14</v>
      </c>
      <c r="BB283" s="4" cm="1">
        <f t="array" ref="BB283">INDEX(Data!AX$2:AX$368,$A283)</f>
        <v>0</v>
      </c>
    </row>
    <row r="284" spans="1:54" x14ac:dyDescent="0.25">
      <c r="A284">
        <v>258</v>
      </c>
      <c r="B284" s="3">
        <v>45549</v>
      </c>
      <c r="C284" s="4">
        <v>2024</v>
      </c>
      <c r="D284" s="4" t="s">
        <v>12</v>
      </c>
      <c r="E284" s="4">
        <v>14</v>
      </c>
      <c r="F284" s="4" cm="1">
        <f t="array" ref="F284">INDEX(Data!B$2:B$368,$A284)</f>
        <v>1197</v>
      </c>
      <c r="G284" s="4" cm="1">
        <f t="array" ref="G284">INDEX(Data!C$2:C$368,$A284)</f>
        <v>714</v>
      </c>
      <c r="H284" s="4" cm="1">
        <f t="array" ref="H284">INDEX(Data!D$2:D$368,$A284)</f>
        <v>335</v>
      </c>
      <c r="I284" s="4" cm="1">
        <f t="array" ref="I284">INDEX(Data!E$2:E$368,$A284)</f>
        <v>683</v>
      </c>
      <c r="J284" s="4" cm="1">
        <f t="array" ref="J284">INDEX(Data!F$2:F$368,$A284)</f>
        <v>179</v>
      </c>
      <c r="K284" s="4" cm="1">
        <f t="array" ref="K284">INDEX(Data!G$2:G$368,$A284)</f>
        <v>171</v>
      </c>
      <c r="L284" s="4" cm="1">
        <f t="array" ref="L284">INDEX(Data!H$2:H$368,$A284)</f>
        <v>501</v>
      </c>
      <c r="M284" s="4" cm="1">
        <f t="array" ref="M284">INDEX(Data!I$2:I$368,$A284)</f>
        <v>42</v>
      </c>
      <c r="N284" s="4" cm="1">
        <f t="array" ref="N284">INDEX(Data!J$2:J$368,$A284)</f>
        <v>371</v>
      </c>
      <c r="O284" s="4" cm="1">
        <f t="array" ref="O284">INDEX(Data!K$2:K$368,$A284)</f>
        <v>215</v>
      </c>
      <c r="P284" s="4" cm="1">
        <f t="array" ref="P284">INDEX(Data!L$2:L$368,$A284)</f>
        <v>81</v>
      </c>
      <c r="Q284" s="4" cm="1">
        <f t="array" ref="Q284">INDEX(Data!M$2:M$368,$A284)</f>
        <v>51</v>
      </c>
      <c r="R284" s="4" cm="1">
        <f t="array" ref="R284">INDEX(Data!N$2:N$368,$A284)</f>
        <v>37</v>
      </c>
      <c r="S284" s="4" cm="1">
        <f t="array" ref="S284">INDEX(Data!O$2:O$368,$A284)</f>
        <v>209</v>
      </c>
      <c r="T284" s="4" cm="1">
        <f t="array" ref="T284">INDEX(Data!P$2:P$368,$A284)</f>
        <v>109</v>
      </c>
      <c r="U284" s="4" cm="1">
        <f t="array" ref="U284">INDEX(Data!Q$2:Q$368,$A284)</f>
        <v>63</v>
      </c>
      <c r="V284" s="4" cm="1">
        <f t="array" ref="V284">INDEX(Data!R$2:R$368,$A284)</f>
        <v>50</v>
      </c>
      <c r="W284" s="4" cm="1">
        <f t="array" ref="W284">INDEX(Data!S$2:S$368,$A284)</f>
        <v>11</v>
      </c>
      <c r="X284" s="4" cm="1">
        <f t="array" ref="X284">INDEX(Data!T$2:T$368,$A284)</f>
        <v>64</v>
      </c>
      <c r="Y284" s="4" cm="1">
        <f t="array" ref="Y284">INDEX(Data!U$2:U$368,$A284)</f>
        <v>0</v>
      </c>
      <c r="Z284" s="4" cm="1">
        <f t="array" ref="Z284">INDEX(Data!V$2:V$368,$A284)</f>
        <v>21</v>
      </c>
      <c r="AA284" s="4" cm="1">
        <f t="array" ref="AA284">INDEX(Data!W$2:W$368,$A284)</f>
        <v>21</v>
      </c>
      <c r="AB284" s="4" cm="1">
        <f t="array" ref="AB284">INDEX(Data!X$2:X$368,$A284)</f>
        <v>114</v>
      </c>
      <c r="AC284" s="4" cm="1">
        <f t="array" ref="AC284">INDEX(Data!Y$2:Y$368,$A284)</f>
        <v>57</v>
      </c>
      <c r="AD284" s="4" cm="1">
        <f t="array" ref="AD284">INDEX(Data!Z$2:Z$368,$A284)</f>
        <v>14</v>
      </c>
      <c r="AE284" s="4" cm="1">
        <f t="array" ref="AE284">INDEX(Data!AA$2:AA$368,$A284)</f>
        <v>21</v>
      </c>
      <c r="AF284" s="4" cm="1">
        <f t="array" ref="AF284">INDEX(Data!AB$2:AB$368,$A284)</f>
        <v>42</v>
      </c>
      <c r="AG284" s="4" cm="1">
        <f t="array" ref="AG284">INDEX(Data!AC$2:AC$368,$A284)</f>
        <v>7</v>
      </c>
      <c r="AH284" s="4" cm="1">
        <f t="array" ref="AH284">INDEX(Data!AD$2:AD$368,$A284)</f>
        <v>0</v>
      </c>
      <c r="AI284" s="4" cm="1">
        <f t="array" ref="AI284">INDEX(Data!AE$2:AE$368,$A284)</f>
        <v>21</v>
      </c>
      <c r="AJ284" s="4" cm="1">
        <f t="array" ref="AJ284">INDEX(Data!AF$2:AF$368,$A284)</f>
        <v>14</v>
      </c>
      <c r="AK284" s="4" cm="1">
        <f t="array" ref="AK284">INDEX(Data!AG$2:AG$368,$A284)</f>
        <v>0</v>
      </c>
      <c r="AL284" s="4" cm="1">
        <f t="array" ref="AL284">INDEX(Data!AH$2:AH$368,$A284)</f>
        <v>7</v>
      </c>
      <c r="AM284" s="4" cm="1">
        <f t="array" ref="AM284">INDEX(Data!AI$2:AI$368,$A284)</f>
        <v>42</v>
      </c>
      <c r="AN284" s="4" cm="1">
        <f t="array" ref="AN284">INDEX(Data!AJ$2:AJ$368,$A284)</f>
        <v>14</v>
      </c>
      <c r="AO284" s="4" cm="1">
        <f t="array" ref="AO284">INDEX(Data!AK$2:AK$368,$A284)</f>
        <v>14</v>
      </c>
      <c r="AP284" s="4" cm="1">
        <f t="array" ref="AP284">INDEX(Data!AL$2:AL$368,$A284)</f>
        <v>7</v>
      </c>
      <c r="AQ284" s="4" cm="1">
        <f t="array" ref="AQ284">INDEX(Data!AM$2:AM$368,$A284)</f>
        <v>0</v>
      </c>
      <c r="AR284" s="4" cm="1">
        <f t="array" ref="AR284">INDEX(Data!AN$2:AN$368,$A284)</f>
        <v>7</v>
      </c>
      <c r="AS284" s="4" cm="1">
        <f t="array" ref="AS284">INDEX(Data!AO$2:AO$368,$A284)</f>
        <v>28</v>
      </c>
      <c r="AT284" s="4" cm="1">
        <f t="array" ref="AT284">INDEX(Data!AP$2:AP$368,$A284)</f>
        <v>57</v>
      </c>
      <c r="AU284" s="4" cm="1">
        <f t="array" ref="AU284">INDEX(Data!AQ$2:AQ$368,$A284)</f>
        <v>14</v>
      </c>
      <c r="AV284" s="4" cm="1">
        <f t="array" ref="AV284">INDEX(Data!AR$2:AR$368,$A284)</f>
        <v>49</v>
      </c>
      <c r="AW284" s="4" cm="1">
        <f t="array" ref="AW284">INDEX(Data!AS$2:AS$368,$A284)</f>
        <v>21</v>
      </c>
      <c r="AX284" s="4" cm="1">
        <f t="array" ref="AX284">INDEX(Data!AT$2:AT$368,$A284)</f>
        <v>7</v>
      </c>
      <c r="AY284" s="4" cm="1">
        <f t="array" ref="AY284">INDEX(Data!AU$2:AU$368,$A284)</f>
        <v>7</v>
      </c>
      <c r="AZ284" s="4" cm="1">
        <f t="array" ref="AZ284">INDEX(Data!AV$2:AV$368,$A284)</f>
        <v>21</v>
      </c>
      <c r="BA284" s="4" cm="1">
        <f t="array" ref="BA284">INDEX(Data!AW$2:AW$368,$A284)</f>
        <v>0</v>
      </c>
      <c r="BB284" s="4" cm="1">
        <f t="array" ref="BB284">INDEX(Data!AX$2:AX$368,$A284)</f>
        <v>23</v>
      </c>
    </row>
    <row r="285" spans="1:54" x14ac:dyDescent="0.25">
      <c r="A285">
        <v>259</v>
      </c>
      <c r="B285" s="3">
        <v>45550</v>
      </c>
      <c r="C285" s="4">
        <v>2024</v>
      </c>
      <c r="D285" s="4" t="s">
        <v>12</v>
      </c>
      <c r="E285" s="4">
        <v>15</v>
      </c>
      <c r="F285" s="4" cm="1">
        <f t="array" ref="F285">INDEX(Data!B$2:B$368,$A285)</f>
        <v>1171</v>
      </c>
      <c r="G285" s="4" cm="1">
        <f t="array" ref="G285">INDEX(Data!C$2:C$368,$A285)</f>
        <v>717</v>
      </c>
      <c r="H285" s="4" cm="1">
        <f t="array" ref="H285">INDEX(Data!D$2:D$368,$A285)</f>
        <v>597</v>
      </c>
      <c r="I285" s="4" cm="1">
        <f t="array" ref="I285">INDEX(Data!E$2:E$368,$A285)</f>
        <v>329</v>
      </c>
      <c r="J285" s="4" cm="1">
        <f t="array" ref="J285">INDEX(Data!F$2:F$368,$A285)</f>
        <v>245</v>
      </c>
      <c r="K285" s="4" cm="1">
        <f t="array" ref="K285">INDEX(Data!G$2:G$368,$A285)</f>
        <v>308</v>
      </c>
      <c r="L285" s="4" cm="1">
        <f t="array" ref="L285">INDEX(Data!H$2:H$368,$A285)</f>
        <v>230</v>
      </c>
      <c r="M285" s="4" cm="1">
        <f t="array" ref="M285">INDEX(Data!I$2:I$368,$A285)</f>
        <v>179</v>
      </c>
      <c r="N285" s="4" cm="1">
        <f t="array" ref="N285">INDEX(Data!J$2:J$368,$A285)</f>
        <v>268</v>
      </c>
      <c r="O285" s="4" cm="1">
        <f t="array" ref="O285">INDEX(Data!K$2:K$368,$A285)</f>
        <v>196</v>
      </c>
      <c r="P285" s="4" cm="1">
        <f t="array" ref="P285">INDEX(Data!L$2:L$368,$A285)</f>
        <v>58</v>
      </c>
      <c r="Q285" s="4" cm="1">
        <f t="array" ref="Q285">INDEX(Data!M$2:M$368,$A285)</f>
        <v>58</v>
      </c>
      <c r="R285" s="4" cm="1">
        <f t="array" ref="R285">INDEX(Data!N$2:N$368,$A285)</f>
        <v>14</v>
      </c>
      <c r="S285" s="4" cm="1">
        <f t="array" ref="S285">INDEX(Data!O$2:O$368,$A285)</f>
        <v>222</v>
      </c>
      <c r="T285" s="4" cm="1">
        <f t="array" ref="T285">INDEX(Data!P$2:P$368,$A285)</f>
        <v>57</v>
      </c>
      <c r="U285" s="4" cm="1">
        <f t="array" ref="U285">INDEX(Data!Q$2:Q$368,$A285)</f>
        <v>48</v>
      </c>
      <c r="V285" s="4" cm="1">
        <f t="array" ref="V285">INDEX(Data!R$2:R$368,$A285)</f>
        <v>66</v>
      </c>
      <c r="W285" s="4" cm="1">
        <f t="array" ref="W285">INDEX(Data!S$2:S$368,$A285)</f>
        <v>184</v>
      </c>
      <c r="X285" s="4" cm="1">
        <f t="array" ref="X285">INDEX(Data!T$2:T$368,$A285)</f>
        <v>35</v>
      </c>
      <c r="Y285" s="4" cm="1">
        <f t="array" ref="Y285">INDEX(Data!U$2:U$368,$A285)</f>
        <v>21</v>
      </c>
      <c r="Z285" s="4" cm="1">
        <f t="array" ref="Z285">INDEX(Data!V$2:V$368,$A285)</f>
        <v>21</v>
      </c>
      <c r="AA285" s="4" cm="1">
        <f t="array" ref="AA285">INDEX(Data!W$2:W$368,$A285)</f>
        <v>7</v>
      </c>
      <c r="AB285" s="4" cm="1">
        <f t="array" ref="AB285">INDEX(Data!X$2:X$368,$A285)</f>
        <v>78</v>
      </c>
      <c r="AC285" s="4" cm="1">
        <f t="array" ref="AC285">INDEX(Data!Y$2:Y$368,$A285)</f>
        <v>64</v>
      </c>
      <c r="AD285" s="4" cm="1">
        <f t="array" ref="AD285">INDEX(Data!Z$2:Z$368,$A285)</f>
        <v>14</v>
      </c>
      <c r="AE285" s="4" cm="1">
        <f t="array" ref="AE285">INDEX(Data!AA$2:AA$368,$A285)</f>
        <v>7</v>
      </c>
      <c r="AF285" s="4" cm="1">
        <f t="array" ref="AF285">INDEX(Data!AB$2:AB$368,$A285)</f>
        <v>28</v>
      </c>
      <c r="AG285" s="4" cm="1">
        <f t="array" ref="AG285">INDEX(Data!AC$2:AC$368,$A285)</f>
        <v>14</v>
      </c>
      <c r="AH285" s="4" cm="1">
        <f t="array" ref="AH285">INDEX(Data!AD$2:AD$368,$A285)</f>
        <v>0</v>
      </c>
      <c r="AI285" s="4" cm="1">
        <f t="array" ref="AI285">INDEX(Data!AE$2:AE$368,$A285)</f>
        <v>7</v>
      </c>
      <c r="AJ285" s="4" cm="1">
        <f t="array" ref="AJ285">INDEX(Data!AF$2:AF$368,$A285)</f>
        <v>14</v>
      </c>
      <c r="AK285" s="4" cm="1">
        <f t="array" ref="AK285">INDEX(Data!AG$2:AG$368,$A285)</f>
        <v>7</v>
      </c>
      <c r="AL285" s="4" cm="1">
        <f t="array" ref="AL285">INDEX(Data!AH$2:AH$368,$A285)</f>
        <v>0</v>
      </c>
      <c r="AM285" s="4" cm="1">
        <f t="array" ref="AM285">INDEX(Data!AI$2:AI$368,$A285)</f>
        <v>64</v>
      </c>
      <c r="AN285" s="4" cm="1">
        <f t="array" ref="AN285">INDEX(Data!AJ$2:AJ$368,$A285)</f>
        <v>7</v>
      </c>
      <c r="AO285" s="4" cm="1">
        <f t="array" ref="AO285">INDEX(Data!AK$2:AK$368,$A285)</f>
        <v>28</v>
      </c>
      <c r="AP285" s="4" cm="1">
        <f t="array" ref="AP285">INDEX(Data!AL$2:AL$368,$A285)</f>
        <v>21</v>
      </c>
      <c r="AQ285" s="4" cm="1">
        <f t="array" ref="AQ285">INDEX(Data!AM$2:AM$368,$A285)</f>
        <v>0</v>
      </c>
      <c r="AR285" s="4" cm="1">
        <f t="array" ref="AR285">INDEX(Data!AN$2:AN$368,$A285)</f>
        <v>28</v>
      </c>
      <c r="AS285" s="4" cm="1">
        <f t="array" ref="AS285">INDEX(Data!AO$2:AO$368,$A285)</f>
        <v>28</v>
      </c>
      <c r="AT285" s="4" cm="1">
        <f t="array" ref="AT285">INDEX(Data!AP$2:AP$368,$A285)</f>
        <v>71</v>
      </c>
      <c r="AU285" s="4" cm="1">
        <f t="array" ref="AU285">INDEX(Data!AQ$2:AQ$368,$A285)</f>
        <v>7</v>
      </c>
      <c r="AV285" s="4" cm="1">
        <f t="array" ref="AV285">INDEX(Data!AR$2:AR$368,$A285)</f>
        <v>21</v>
      </c>
      <c r="AW285" s="4" cm="1">
        <f t="array" ref="AW285">INDEX(Data!AS$2:AS$368,$A285)</f>
        <v>35</v>
      </c>
      <c r="AX285" s="4" cm="1">
        <f t="array" ref="AX285">INDEX(Data!AT$2:AT$368,$A285)</f>
        <v>7</v>
      </c>
      <c r="AY285" s="4" cm="1">
        <f t="array" ref="AY285">INDEX(Data!AU$2:AU$368,$A285)</f>
        <v>7</v>
      </c>
      <c r="AZ285" s="4" cm="1">
        <f t="array" ref="AZ285">INDEX(Data!AV$2:AV$368,$A285)</f>
        <v>21</v>
      </c>
      <c r="BA285" s="4" cm="1">
        <f t="array" ref="BA285">INDEX(Data!AW$2:AW$368,$A285)</f>
        <v>0</v>
      </c>
      <c r="BB285" s="4" cm="1">
        <f t="array" ref="BB285">INDEX(Data!AX$2:AX$368,$A285)</f>
        <v>55</v>
      </c>
    </row>
    <row r="286" spans="1:54" x14ac:dyDescent="0.25">
      <c r="A286">
        <v>260</v>
      </c>
      <c r="B286" s="3">
        <v>45551</v>
      </c>
      <c r="C286" s="4">
        <v>2024</v>
      </c>
      <c r="D286" s="4" t="s">
        <v>12</v>
      </c>
      <c r="E286" s="4">
        <v>16</v>
      </c>
      <c r="F286" s="4" cm="1">
        <f t="array" ref="F286">INDEX(Data!B$2:B$368,$A286)</f>
        <v>1153</v>
      </c>
      <c r="G286" s="4" cm="1">
        <f t="array" ref="G286">INDEX(Data!C$2:C$368,$A286)</f>
        <v>725</v>
      </c>
      <c r="H286" s="4" cm="1">
        <f t="array" ref="H286">INDEX(Data!D$2:D$368,$A286)</f>
        <v>495</v>
      </c>
      <c r="I286" s="4" cm="1">
        <f t="array" ref="I286">INDEX(Data!E$2:E$368,$A286)</f>
        <v>416</v>
      </c>
      <c r="J286" s="4" cm="1">
        <f t="array" ref="J286">INDEX(Data!F$2:F$368,$A286)</f>
        <v>242</v>
      </c>
      <c r="K286" s="4" cm="1">
        <f t="array" ref="K286">INDEX(Data!G$2:G$368,$A286)</f>
        <v>340</v>
      </c>
      <c r="L286" s="4" cm="1">
        <f t="array" ref="L286">INDEX(Data!H$2:H$368,$A286)</f>
        <v>313</v>
      </c>
      <c r="M286" s="4" cm="1">
        <f t="array" ref="M286">INDEX(Data!I$2:I$368,$A286)</f>
        <v>72</v>
      </c>
      <c r="N286" s="4" cm="1">
        <f t="array" ref="N286">INDEX(Data!J$2:J$368,$A286)</f>
        <v>378</v>
      </c>
      <c r="O286" s="4" cm="1">
        <f t="array" ref="O286">INDEX(Data!K$2:K$368,$A286)</f>
        <v>185</v>
      </c>
      <c r="P286" s="4" cm="1">
        <f t="array" ref="P286">INDEX(Data!L$2:L$368,$A286)</f>
        <v>78</v>
      </c>
      <c r="Q286" s="4" cm="1">
        <f t="array" ref="Q286">INDEX(Data!M$2:M$368,$A286)</f>
        <v>107</v>
      </c>
      <c r="R286" s="4" cm="1">
        <f t="array" ref="R286">INDEX(Data!N$2:N$368,$A286)</f>
        <v>21</v>
      </c>
      <c r="S286" s="4" cm="1">
        <f t="array" ref="S286">INDEX(Data!O$2:O$368,$A286)</f>
        <v>205</v>
      </c>
      <c r="T286" s="4" cm="1">
        <f t="array" ref="T286">INDEX(Data!P$2:P$368,$A286)</f>
        <v>39</v>
      </c>
      <c r="U286" s="4" cm="1">
        <f t="array" ref="U286">INDEX(Data!Q$2:Q$368,$A286)</f>
        <v>35</v>
      </c>
      <c r="V286" s="4" cm="1">
        <f t="array" ref="V286">INDEX(Data!R$2:R$368,$A286)</f>
        <v>35</v>
      </c>
      <c r="W286" s="4" cm="1">
        <f t="array" ref="W286">INDEX(Data!S$2:S$368,$A286)</f>
        <v>70</v>
      </c>
      <c r="X286" s="4" cm="1">
        <f t="array" ref="X286">INDEX(Data!T$2:T$368,$A286)</f>
        <v>43</v>
      </c>
      <c r="Y286" s="4" cm="1">
        <f t="array" ref="Y286">INDEX(Data!U$2:U$368,$A286)</f>
        <v>21</v>
      </c>
      <c r="Z286" s="4" cm="1">
        <f t="array" ref="Z286">INDEX(Data!V$2:V$368,$A286)</f>
        <v>36</v>
      </c>
      <c r="AA286" s="4" cm="1">
        <f t="array" ref="AA286">INDEX(Data!W$2:W$368,$A286)</f>
        <v>21</v>
      </c>
      <c r="AB286" s="4" cm="1">
        <f t="array" ref="AB286">INDEX(Data!X$2:X$368,$A286)</f>
        <v>87</v>
      </c>
      <c r="AC286" s="4" cm="1">
        <f t="array" ref="AC286">INDEX(Data!Y$2:Y$368,$A286)</f>
        <v>36</v>
      </c>
      <c r="AD286" s="4" cm="1">
        <f t="array" ref="AD286">INDEX(Data!Z$2:Z$368,$A286)</f>
        <v>14</v>
      </c>
      <c r="AE286" s="4" cm="1">
        <f t="array" ref="AE286">INDEX(Data!AA$2:AA$368,$A286)</f>
        <v>7</v>
      </c>
      <c r="AF286" s="4" cm="1">
        <f t="array" ref="AF286">INDEX(Data!AB$2:AB$368,$A286)</f>
        <v>14</v>
      </c>
      <c r="AG286" s="4" cm="1">
        <f t="array" ref="AG286">INDEX(Data!AC$2:AC$368,$A286)</f>
        <v>7</v>
      </c>
      <c r="AH286" s="4" cm="1">
        <f t="array" ref="AH286">INDEX(Data!AD$2:AD$368,$A286)</f>
        <v>7</v>
      </c>
      <c r="AI286" s="4" cm="1">
        <f t="array" ref="AI286">INDEX(Data!AE$2:AE$368,$A286)</f>
        <v>7</v>
      </c>
      <c r="AJ286" s="4" cm="1">
        <f t="array" ref="AJ286">INDEX(Data!AF$2:AF$368,$A286)</f>
        <v>0</v>
      </c>
      <c r="AK286" s="4" cm="1">
        <f t="array" ref="AK286">INDEX(Data!AG$2:AG$368,$A286)</f>
        <v>21</v>
      </c>
      <c r="AL286" s="4" cm="1">
        <f t="array" ref="AL286">INDEX(Data!AH$2:AH$368,$A286)</f>
        <v>14</v>
      </c>
      <c r="AM286" s="4" cm="1">
        <f t="array" ref="AM286">INDEX(Data!AI$2:AI$368,$A286)</f>
        <v>50</v>
      </c>
      <c r="AN286" s="4" cm="1">
        <f t="array" ref="AN286">INDEX(Data!AJ$2:AJ$368,$A286)</f>
        <v>7</v>
      </c>
      <c r="AO286" s="4" cm="1">
        <f t="array" ref="AO286">INDEX(Data!AK$2:AK$368,$A286)</f>
        <v>7</v>
      </c>
      <c r="AP286" s="4" cm="1">
        <f t="array" ref="AP286">INDEX(Data!AL$2:AL$368,$A286)</f>
        <v>21</v>
      </c>
      <c r="AQ286" s="4" cm="1">
        <f t="array" ref="AQ286">INDEX(Data!AM$2:AM$368,$A286)</f>
        <v>0</v>
      </c>
      <c r="AR286" s="4" cm="1">
        <f t="array" ref="AR286">INDEX(Data!AN$2:AN$368,$A286)</f>
        <v>29</v>
      </c>
      <c r="AS286" s="4" cm="1">
        <f t="array" ref="AS286">INDEX(Data!AO$2:AO$368,$A286)</f>
        <v>29</v>
      </c>
      <c r="AT286" s="4" cm="1">
        <f t="array" ref="AT286">INDEX(Data!AP$2:AP$368,$A286)</f>
        <v>58</v>
      </c>
      <c r="AU286" s="4" cm="1">
        <f t="array" ref="AU286">INDEX(Data!AQ$2:AQ$368,$A286)</f>
        <v>7</v>
      </c>
      <c r="AV286" s="4" cm="1">
        <f t="array" ref="AV286">INDEX(Data!AR$2:AR$368,$A286)</f>
        <v>21</v>
      </c>
      <c r="AW286" s="4" cm="1">
        <f t="array" ref="AW286">INDEX(Data!AS$2:AS$368,$A286)</f>
        <v>14</v>
      </c>
      <c r="AX286" s="4" cm="1">
        <f t="array" ref="AX286">INDEX(Data!AT$2:AT$368,$A286)</f>
        <v>7</v>
      </c>
      <c r="AY286" s="4" cm="1">
        <f t="array" ref="AY286">INDEX(Data!AU$2:AU$368,$A286)</f>
        <v>50</v>
      </c>
      <c r="AZ286" s="4" cm="1">
        <f t="array" ref="AZ286">INDEX(Data!AV$2:AV$368,$A286)</f>
        <v>0</v>
      </c>
      <c r="BA286" s="4" cm="1">
        <f t="array" ref="BA286">INDEX(Data!AW$2:AW$368,$A286)</f>
        <v>29</v>
      </c>
      <c r="BB286" s="4" cm="1">
        <f t="array" ref="BB286">INDEX(Data!AX$2:AX$368,$A286)</f>
        <v>61</v>
      </c>
    </row>
    <row r="287" spans="1:54" x14ac:dyDescent="0.25">
      <c r="A287">
        <v>261</v>
      </c>
      <c r="B287" s="3">
        <v>45552</v>
      </c>
      <c r="C287" s="4">
        <v>2024</v>
      </c>
      <c r="D287" s="4" t="s">
        <v>12</v>
      </c>
      <c r="E287" s="4">
        <v>17</v>
      </c>
      <c r="F287" s="4" cm="1">
        <f t="array" ref="F287">INDEX(Data!B$2:B$368,$A287)</f>
        <v>1150</v>
      </c>
      <c r="G287" s="4" cm="1">
        <f t="array" ref="G287">INDEX(Data!C$2:C$368,$A287)</f>
        <v>738</v>
      </c>
      <c r="H287" s="4" cm="1">
        <f t="array" ref="H287">INDEX(Data!D$2:D$368,$A287)</f>
        <v>356</v>
      </c>
      <c r="I287" s="4" cm="1">
        <f t="array" ref="I287">INDEX(Data!E$2:E$368,$A287)</f>
        <v>622</v>
      </c>
      <c r="J287" s="4" cm="1">
        <f t="array" ref="J287">INDEX(Data!F$2:F$368,$A287)</f>
        <v>172</v>
      </c>
      <c r="K287" s="4" cm="1">
        <f t="array" ref="K287">INDEX(Data!G$2:G$368,$A287)</f>
        <v>177</v>
      </c>
      <c r="L287" s="4" cm="1">
        <f t="array" ref="L287">INDEX(Data!H$2:H$368,$A287)</f>
        <v>480</v>
      </c>
      <c r="M287" s="4" cm="1">
        <f t="array" ref="M287">INDEX(Data!I$2:I$368,$A287)</f>
        <v>81</v>
      </c>
      <c r="N287" s="4" cm="1">
        <f t="array" ref="N287">INDEX(Data!J$2:J$368,$A287)</f>
        <v>392</v>
      </c>
      <c r="O287" s="4" cm="1">
        <f t="array" ref="O287">INDEX(Data!K$2:K$368,$A287)</f>
        <v>163</v>
      </c>
      <c r="P287" s="4" cm="1">
        <f t="array" ref="P287">INDEX(Data!L$2:L$368,$A287)</f>
        <v>49</v>
      </c>
      <c r="Q287" s="4" cm="1">
        <f t="array" ref="Q287">INDEX(Data!M$2:M$368,$A287)</f>
        <v>35</v>
      </c>
      <c r="R287" s="4" cm="1">
        <f t="array" ref="R287">INDEX(Data!N$2:N$368,$A287)</f>
        <v>21</v>
      </c>
      <c r="S287" s="4" cm="1">
        <f t="array" ref="S287">INDEX(Data!O$2:O$368,$A287)</f>
        <v>192</v>
      </c>
      <c r="T287" s="4" cm="1">
        <f t="array" ref="T287">INDEX(Data!P$2:P$368,$A287)</f>
        <v>61</v>
      </c>
      <c r="U287" s="4" cm="1">
        <f t="array" ref="U287">INDEX(Data!Q$2:Q$368,$A287)</f>
        <v>56</v>
      </c>
      <c r="V287" s="4" cm="1">
        <f t="array" ref="V287">INDEX(Data!R$2:R$368,$A287)</f>
        <v>48</v>
      </c>
      <c r="W287" s="4" cm="1">
        <f t="array" ref="W287">INDEX(Data!S$2:S$368,$A287)</f>
        <v>133</v>
      </c>
      <c r="X287" s="4" cm="1">
        <f t="array" ref="X287">INDEX(Data!T$2:T$368,$A287)</f>
        <v>73</v>
      </c>
      <c r="Y287" s="4" cm="1">
        <f t="array" ref="Y287">INDEX(Data!U$2:U$368,$A287)</f>
        <v>0</v>
      </c>
      <c r="Z287" s="4" cm="1">
        <f t="array" ref="Z287">INDEX(Data!V$2:V$368,$A287)</f>
        <v>29</v>
      </c>
      <c r="AA287" s="4" cm="1">
        <f t="array" ref="AA287">INDEX(Data!W$2:W$368,$A287)</f>
        <v>14</v>
      </c>
      <c r="AB287" s="4" cm="1">
        <f t="array" ref="AB287">INDEX(Data!X$2:X$368,$A287)</f>
        <v>81</v>
      </c>
      <c r="AC287" s="4" cm="1">
        <f t="array" ref="AC287">INDEX(Data!Y$2:Y$368,$A287)</f>
        <v>59</v>
      </c>
      <c r="AD287" s="4" cm="1">
        <f t="array" ref="AD287">INDEX(Data!Z$2:Z$368,$A287)</f>
        <v>22</v>
      </c>
      <c r="AE287" s="4" cm="1">
        <f t="array" ref="AE287">INDEX(Data!AA$2:AA$368,$A287)</f>
        <v>22</v>
      </c>
      <c r="AF287" s="4" cm="1">
        <f t="array" ref="AF287">INDEX(Data!AB$2:AB$368,$A287)</f>
        <v>44</v>
      </c>
      <c r="AG287" s="4" cm="1">
        <f t="array" ref="AG287">INDEX(Data!AC$2:AC$368,$A287)</f>
        <v>7</v>
      </c>
      <c r="AH287" s="4" cm="1">
        <f t="array" ref="AH287">INDEX(Data!AD$2:AD$368,$A287)</f>
        <v>7</v>
      </c>
      <c r="AI287" s="4" cm="1">
        <f t="array" ref="AI287">INDEX(Data!AE$2:AE$368,$A287)</f>
        <v>29</v>
      </c>
      <c r="AJ287" s="4" cm="1">
        <f t="array" ref="AJ287">INDEX(Data!AF$2:AF$368,$A287)</f>
        <v>7</v>
      </c>
      <c r="AK287" s="4" cm="1">
        <f t="array" ref="AK287">INDEX(Data!AG$2:AG$368,$A287)</f>
        <v>7</v>
      </c>
      <c r="AL287" s="4" cm="1">
        <f t="array" ref="AL287">INDEX(Data!AH$2:AH$368,$A287)</f>
        <v>7</v>
      </c>
      <c r="AM287" s="4" cm="1">
        <f t="array" ref="AM287">INDEX(Data!AI$2:AI$368,$A287)</f>
        <v>29</v>
      </c>
      <c r="AN287" s="4" cm="1">
        <f t="array" ref="AN287">INDEX(Data!AJ$2:AJ$368,$A287)</f>
        <v>14</v>
      </c>
      <c r="AO287" s="4" cm="1">
        <f t="array" ref="AO287">INDEX(Data!AK$2:AK$368,$A287)</f>
        <v>7</v>
      </c>
      <c r="AP287" s="4" cm="1">
        <f t="array" ref="AP287">INDEX(Data!AL$2:AL$368,$A287)</f>
        <v>22</v>
      </c>
      <c r="AQ287" s="4" cm="1">
        <f t="array" ref="AQ287">INDEX(Data!AM$2:AM$368,$A287)</f>
        <v>7</v>
      </c>
      <c r="AR287" s="4" cm="1">
        <f t="array" ref="AR287">INDEX(Data!AN$2:AN$368,$A287)</f>
        <v>7</v>
      </c>
      <c r="AS287" s="4" cm="1">
        <f t="array" ref="AS287">INDEX(Data!AO$2:AO$368,$A287)</f>
        <v>29</v>
      </c>
      <c r="AT287" s="4" cm="1">
        <f t="array" ref="AT287">INDEX(Data!AP$2:AP$368,$A287)</f>
        <v>59</v>
      </c>
      <c r="AU287" s="4" cm="1">
        <f t="array" ref="AU287">INDEX(Data!AQ$2:AQ$368,$A287)</f>
        <v>14</v>
      </c>
      <c r="AV287" s="4" cm="1">
        <f t="array" ref="AV287">INDEX(Data!AR$2:AR$368,$A287)</f>
        <v>66</v>
      </c>
      <c r="AW287" s="4" cm="1">
        <f t="array" ref="AW287">INDEX(Data!AS$2:AS$368,$A287)</f>
        <v>14</v>
      </c>
      <c r="AX287" s="4" cm="1">
        <f t="array" ref="AX287">INDEX(Data!AT$2:AT$368,$A287)</f>
        <v>0</v>
      </c>
      <c r="AY287" s="4" cm="1">
        <f t="array" ref="AY287">INDEX(Data!AU$2:AU$368,$A287)</f>
        <v>29</v>
      </c>
      <c r="AZ287" s="4" cm="1">
        <f t="array" ref="AZ287">INDEX(Data!AV$2:AV$368,$A287)</f>
        <v>0</v>
      </c>
      <c r="BA287" s="4" cm="1">
        <f t="array" ref="BA287">INDEX(Data!AW$2:AW$368,$A287)</f>
        <v>0</v>
      </c>
      <c r="BB287" s="4" cm="1">
        <f t="array" ref="BB287">INDEX(Data!AX$2:AX$368,$A287)</f>
        <v>33</v>
      </c>
    </row>
    <row r="288" spans="1:54" x14ac:dyDescent="0.25">
      <c r="A288">
        <v>262</v>
      </c>
      <c r="B288" s="3">
        <v>45553</v>
      </c>
      <c r="C288" s="4">
        <v>2024</v>
      </c>
      <c r="D288" s="4" t="s">
        <v>12</v>
      </c>
      <c r="E288" s="4">
        <v>18</v>
      </c>
      <c r="F288" s="4" cm="1">
        <f t="array" ref="F288">INDEX(Data!B$2:B$368,$A288)</f>
        <v>1157</v>
      </c>
      <c r="G288" s="4" cm="1">
        <f t="array" ref="G288">INDEX(Data!C$2:C$368,$A288)</f>
        <v>760</v>
      </c>
      <c r="H288" s="4" cm="1">
        <f t="array" ref="H288">INDEX(Data!D$2:D$368,$A288)</f>
        <v>578</v>
      </c>
      <c r="I288" s="4" cm="1">
        <f t="array" ref="I288">INDEX(Data!E$2:E$368,$A288)</f>
        <v>418</v>
      </c>
      <c r="J288" s="4" cm="1">
        <f t="array" ref="J288">INDEX(Data!F$2:F$368,$A288)</f>
        <v>161</v>
      </c>
      <c r="K288" s="4" cm="1">
        <f t="array" ref="K288">INDEX(Data!G$2:G$368,$A288)</f>
        <v>182</v>
      </c>
      <c r="L288" s="4" cm="1">
        <f t="array" ref="L288">INDEX(Data!H$2:H$368,$A288)</f>
        <v>426</v>
      </c>
      <c r="M288" s="4" cm="1">
        <f t="array" ref="M288">INDEX(Data!I$2:I$368,$A288)</f>
        <v>152</v>
      </c>
      <c r="N288" s="4" cm="1">
        <f t="array" ref="N288">INDEX(Data!J$2:J$368,$A288)</f>
        <v>380</v>
      </c>
      <c r="O288" s="4" cm="1">
        <f t="array" ref="O288">INDEX(Data!K$2:K$368,$A288)</f>
        <v>193</v>
      </c>
      <c r="P288" s="4" cm="1">
        <f t="array" ref="P288">INDEX(Data!L$2:L$368,$A288)</f>
        <v>86</v>
      </c>
      <c r="Q288" s="4" cm="1">
        <f t="array" ref="Q288">INDEX(Data!M$2:M$368,$A288)</f>
        <v>50</v>
      </c>
      <c r="R288" s="4" cm="1">
        <f t="array" ref="R288">INDEX(Data!N$2:N$368,$A288)</f>
        <v>35</v>
      </c>
      <c r="S288" s="4" cm="1">
        <f t="array" ref="S288">INDEX(Data!O$2:O$368,$A288)</f>
        <v>167</v>
      </c>
      <c r="T288" s="4" cm="1">
        <f t="array" ref="T288">INDEX(Data!P$2:P$368,$A288)</f>
        <v>30</v>
      </c>
      <c r="U288" s="4" cm="1">
        <f t="array" ref="U288">INDEX(Data!Q$2:Q$368,$A288)</f>
        <v>39</v>
      </c>
      <c r="V288" s="4" cm="1">
        <f t="array" ref="V288">INDEX(Data!R$2:R$368,$A288)</f>
        <v>30</v>
      </c>
      <c r="W288" s="4" cm="1">
        <f t="array" ref="W288">INDEX(Data!S$2:S$368,$A288)</f>
        <v>147</v>
      </c>
      <c r="X288" s="4" cm="1">
        <f t="array" ref="X288">INDEX(Data!T$2:T$368,$A288)</f>
        <v>30</v>
      </c>
      <c r="Y288" s="4" cm="1">
        <f t="array" ref="Y288">INDEX(Data!U$2:U$368,$A288)</f>
        <v>15</v>
      </c>
      <c r="Z288" s="4" cm="1">
        <f t="array" ref="Z288">INDEX(Data!V$2:V$368,$A288)</f>
        <v>30</v>
      </c>
      <c r="AA288" s="4" cm="1">
        <f t="array" ref="AA288">INDEX(Data!W$2:W$368,$A288)</f>
        <v>0</v>
      </c>
      <c r="AB288" s="4" cm="1">
        <f t="array" ref="AB288">INDEX(Data!X$2:X$368,$A288)</f>
        <v>114</v>
      </c>
      <c r="AC288" s="4" cm="1">
        <f t="array" ref="AC288">INDEX(Data!Y$2:Y$368,$A288)</f>
        <v>60</v>
      </c>
      <c r="AD288" s="4" cm="1">
        <f t="array" ref="AD288">INDEX(Data!Z$2:Z$368,$A288)</f>
        <v>7</v>
      </c>
      <c r="AE288" s="4" cm="1">
        <f t="array" ref="AE288">INDEX(Data!AA$2:AA$368,$A288)</f>
        <v>0</v>
      </c>
      <c r="AF288" s="4" cm="1">
        <f t="array" ref="AF288">INDEX(Data!AB$2:AB$368,$A288)</f>
        <v>30</v>
      </c>
      <c r="AG288" s="4" cm="1">
        <f t="array" ref="AG288">INDEX(Data!AC$2:AC$368,$A288)</f>
        <v>0</v>
      </c>
      <c r="AH288" s="4" cm="1">
        <f t="array" ref="AH288">INDEX(Data!AD$2:AD$368,$A288)</f>
        <v>0</v>
      </c>
      <c r="AI288" s="4" cm="1">
        <f t="array" ref="AI288">INDEX(Data!AE$2:AE$368,$A288)</f>
        <v>30</v>
      </c>
      <c r="AJ288" s="4" cm="1">
        <f t="array" ref="AJ288">INDEX(Data!AF$2:AF$368,$A288)</f>
        <v>0</v>
      </c>
      <c r="AK288" s="4" cm="1">
        <f t="array" ref="AK288">INDEX(Data!AG$2:AG$368,$A288)</f>
        <v>15</v>
      </c>
      <c r="AL288" s="4" cm="1">
        <f t="array" ref="AL288">INDEX(Data!AH$2:AH$368,$A288)</f>
        <v>7</v>
      </c>
      <c r="AM288" s="4" cm="1">
        <f t="array" ref="AM288">INDEX(Data!AI$2:AI$368,$A288)</f>
        <v>60</v>
      </c>
      <c r="AN288" s="4" cm="1">
        <f t="array" ref="AN288">INDEX(Data!AJ$2:AJ$368,$A288)</f>
        <v>30</v>
      </c>
      <c r="AO288" s="4" cm="1">
        <f t="array" ref="AO288">INDEX(Data!AK$2:AK$368,$A288)</f>
        <v>38</v>
      </c>
      <c r="AP288" s="4" cm="1">
        <f t="array" ref="AP288">INDEX(Data!AL$2:AL$368,$A288)</f>
        <v>7</v>
      </c>
      <c r="AQ288" s="4" cm="1">
        <f t="array" ref="AQ288">INDEX(Data!AM$2:AM$368,$A288)</f>
        <v>0</v>
      </c>
      <c r="AR288" s="4" cm="1">
        <f t="array" ref="AR288">INDEX(Data!AN$2:AN$368,$A288)</f>
        <v>22</v>
      </c>
      <c r="AS288" s="4" cm="1">
        <f t="array" ref="AS288">INDEX(Data!AO$2:AO$368,$A288)</f>
        <v>15</v>
      </c>
      <c r="AT288" s="4" cm="1">
        <f t="array" ref="AT288">INDEX(Data!AP$2:AP$368,$A288)</f>
        <v>83</v>
      </c>
      <c r="AU288" s="4" cm="1">
        <f t="array" ref="AU288">INDEX(Data!AQ$2:AQ$368,$A288)</f>
        <v>22</v>
      </c>
      <c r="AV288" s="4" cm="1">
        <f t="array" ref="AV288">INDEX(Data!AR$2:AR$368,$A288)</f>
        <v>38</v>
      </c>
      <c r="AW288" s="4" cm="1">
        <f t="array" ref="AW288">INDEX(Data!AS$2:AS$368,$A288)</f>
        <v>22</v>
      </c>
      <c r="AX288" s="4" cm="1">
        <f t="array" ref="AX288">INDEX(Data!AT$2:AT$368,$A288)</f>
        <v>0</v>
      </c>
      <c r="AY288" s="4" cm="1">
        <f t="array" ref="AY288">INDEX(Data!AU$2:AU$368,$A288)</f>
        <v>15</v>
      </c>
      <c r="AZ288" s="4" cm="1">
        <f t="array" ref="AZ288">INDEX(Data!AV$2:AV$368,$A288)</f>
        <v>15</v>
      </c>
      <c r="BA288" s="4" cm="1">
        <f t="array" ref="BA288">INDEX(Data!AW$2:AW$368,$A288)</f>
        <v>22</v>
      </c>
      <c r="BB288" s="4" cm="1">
        <f t="array" ref="BB288">INDEX(Data!AX$2:AX$368,$A288)</f>
        <v>33</v>
      </c>
    </row>
    <row r="289" spans="1:54" x14ac:dyDescent="0.25">
      <c r="A289">
        <v>263</v>
      </c>
      <c r="B289" s="3">
        <v>45554</v>
      </c>
      <c r="C289" s="4">
        <v>2024</v>
      </c>
      <c r="D289" s="4" t="s">
        <v>12</v>
      </c>
      <c r="E289" s="4">
        <v>19</v>
      </c>
      <c r="F289" s="4" cm="1">
        <f t="array" ref="F289">INDEX(Data!B$2:B$368,$A289)</f>
        <v>1182</v>
      </c>
      <c r="G289" s="4" cm="1">
        <f t="array" ref="G289">INDEX(Data!C$2:C$368,$A289)</f>
        <v>782</v>
      </c>
      <c r="H289" s="4" cm="1">
        <f t="array" ref="H289">INDEX(Data!D$2:D$368,$A289)</f>
        <v>425</v>
      </c>
      <c r="I289" s="4" cm="1">
        <f t="array" ref="I289">INDEX(Data!E$2:E$368,$A289)</f>
        <v>616</v>
      </c>
      <c r="J289" s="4" cm="1">
        <f t="array" ref="J289">INDEX(Data!F$2:F$368,$A289)</f>
        <v>141</v>
      </c>
      <c r="K289" s="4" cm="1">
        <f t="array" ref="K289">INDEX(Data!G$2:G$368,$A289)</f>
        <v>172</v>
      </c>
      <c r="L289" s="4" cm="1">
        <f t="array" ref="L289">INDEX(Data!H$2:H$368,$A289)</f>
        <v>540</v>
      </c>
      <c r="M289" s="4" cm="1">
        <f t="array" ref="M289">INDEX(Data!I$2:I$368,$A289)</f>
        <v>70</v>
      </c>
      <c r="N289" s="4" cm="1">
        <f t="array" ref="N289">INDEX(Data!J$2:J$368,$A289)</f>
        <v>381</v>
      </c>
      <c r="O289" s="4" cm="1">
        <f t="array" ref="O289">INDEX(Data!K$2:K$368,$A289)</f>
        <v>161</v>
      </c>
      <c r="P289" s="4" cm="1">
        <f t="array" ref="P289">INDEX(Data!L$2:L$368,$A289)</f>
        <v>102</v>
      </c>
      <c r="Q289" s="4" cm="1">
        <f t="array" ref="Q289">INDEX(Data!M$2:M$368,$A289)</f>
        <v>43</v>
      </c>
      <c r="R289" s="4" cm="1">
        <f t="array" ref="R289">INDEX(Data!N$2:N$368,$A289)</f>
        <v>36</v>
      </c>
      <c r="S289" s="4" cm="1">
        <f t="array" ref="S289">INDEX(Data!O$2:O$368,$A289)</f>
        <v>170</v>
      </c>
      <c r="T289" s="4" cm="1">
        <f t="array" ref="T289">INDEX(Data!P$2:P$368,$A289)</f>
        <v>76</v>
      </c>
      <c r="U289" s="4" cm="1">
        <f t="array" ref="U289">INDEX(Data!Q$2:Q$368,$A289)</f>
        <v>58</v>
      </c>
      <c r="V289" s="4" cm="1">
        <f t="array" ref="V289">INDEX(Data!R$2:R$368,$A289)</f>
        <v>44</v>
      </c>
      <c r="W289" s="4" cm="1">
        <f t="array" ref="W289">INDEX(Data!S$2:S$368,$A289)</f>
        <v>111</v>
      </c>
      <c r="X289" s="4" cm="1">
        <f t="array" ref="X289">INDEX(Data!T$2:T$368,$A289)</f>
        <v>78</v>
      </c>
      <c r="Y289" s="4" cm="1">
        <f t="array" ref="Y289">INDEX(Data!U$2:U$368,$A289)</f>
        <v>15</v>
      </c>
      <c r="Z289" s="4" cm="1">
        <f t="array" ref="Z289">INDEX(Data!V$2:V$368,$A289)</f>
        <v>31</v>
      </c>
      <c r="AA289" s="4" cm="1">
        <f t="array" ref="AA289">INDEX(Data!W$2:W$368,$A289)</f>
        <v>15</v>
      </c>
      <c r="AB289" s="4" cm="1">
        <f t="array" ref="AB289">INDEX(Data!X$2:X$368,$A289)</f>
        <v>62</v>
      </c>
      <c r="AC289" s="4" cm="1">
        <f t="array" ref="AC289">INDEX(Data!Y$2:Y$368,$A289)</f>
        <v>54</v>
      </c>
      <c r="AD289" s="4" cm="1">
        <f t="array" ref="AD289">INDEX(Data!Z$2:Z$368,$A289)</f>
        <v>7</v>
      </c>
      <c r="AE289" s="4" cm="1">
        <f t="array" ref="AE289">INDEX(Data!AA$2:AA$368,$A289)</f>
        <v>15</v>
      </c>
      <c r="AF289" s="4" cm="1">
        <f t="array" ref="AF289">INDEX(Data!AB$2:AB$368,$A289)</f>
        <v>46</v>
      </c>
      <c r="AG289" s="4" cm="1">
        <f t="array" ref="AG289">INDEX(Data!AC$2:AC$368,$A289)</f>
        <v>15</v>
      </c>
      <c r="AH289" s="4" cm="1">
        <f t="array" ref="AH289">INDEX(Data!AD$2:AD$368,$A289)</f>
        <v>0</v>
      </c>
      <c r="AI289" s="4" cm="1">
        <f t="array" ref="AI289">INDEX(Data!AE$2:AE$368,$A289)</f>
        <v>31</v>
      </c>
      <c r="AJ289" s="4" cm="1">
        <f t="array" ref="AJ289">INDEX(Data!AF$2:AF$368,$A289)</f>
        <v>7</v>
      </c>
      <c r="AK289" s="4" cm="1">
        <f t="array" ref="AK289">INDEX(Data!AG$2:AG$368,$A289)</f>
        <v>15</v>
      </c>
      <c r="AL289" s="4" cm="1">
        <f t="array" ref="AL289">INDEX(Data!AH$2:AH$368,$A289)</f>
        <v>7</v>
      </c>
      <c r="AM289" s="4" cm="1">
        <f t="array" ref="AM289">INDEX(Data!AI$2:AI$368,$A289)</f>
        <v>70</v>
      </c>
      <c r="AN289" s="4" cm="1">
        <f t="array" ref="AN289">INDEX(Data!AJ$2:AJ$368,$A289)</f>
        <v>39</v>
      </c>
      <c r="AO289" s="4" cm="1">
        <f t="array" ref="AO289">INDEX(Data!AK$2:AK$368,$A289)</f>
        <v>31</v>
      </c>
      <c r="AP289" s="4" cm="1">
        <f t="array" ref="AP289">INDEX(Data!AL$2:AL$368,$A289)</f>
        <v>15</v>
      </c>
      <c r="AQ289" s="4" cm="1">
        <f t="array" ref="AQ289">INDEX(Data!AM$2:AM$368,$A289)</f>
        <v>7</v>
      </c>
      <c r="AR289" s="4" cm="1">
        <f t="array" ref="AR289">INDEX(Data!AN$2:AN$368,$A289)</f>
        <v>31</v>
      </c>
      <c r="AS289" s="4" cm="1">
        <f t="array" ref="AS289">INDEX(Data!AO$2:AO$368,$A289)</f>
        <v>31</v>
      </c>
      <c r="AT289" s="4" cm="1">
        <f t="array" ref="AT289">INDEX(Data!AP$2:AP$368,$A289)</f>
        <v>0</v>
      </c>
      <c r="AU289" s="4" cm="1">
        <f t="array" ref="AU289">INDEX(Data!AQ$2:AQ$368,$A289)</f>
        <v>7</v>
      </c>
      <c r="AV289" s="4" cm="1">
        <f t="array" ref="AV289">INDEX(Data!AR$2:AR$368,$A289)</f>
        <v>47</v>
      </c>
      <c r="AW289" s="4" cm="1">
        <f t="array" ref="AW289">INDEX(Data!AS$2:AS$368,$A289)</f>
        <v>7</v>
      </c>
      <c r="AX289" s="4" cm="1">
        <f t="array" ref="AX289">INDEX(Data!AT$2:AT$368,$A289)</f>
        <v>7</v>
      </c>
      <c r="AY289" s="4" cm="1">
        <f t="array" ref="AY289">INDEX(Data!AU$2:AU$368,$A289)</f>
        <v>54</v>
      </c>
      <c r="AZ289" s="4" cm="1">
        <f t="array" ref="AZ289">INDEX(Data!AV$2:AV$368,$A289)</f>
        <v>31</v>
      </c>
      <c r="BA289" s="4" cm="1">
        <f t="array" ref="BA289">INDEX(Data!AW$2:AW$368,$A289)</f>
        <v>7</v>
      </c>
      <c r="BB289" s="4" cm="1">
        <f t="array" ref="BB289">INDEX(Data!AX$2:AX$368,$A289)</f>
        <v>0</v>
      </c>
    </row>
    <row r="290" spans="1:54" x14ac:dyDescent="0.25">
      <c r="A290">
        <v>264</v>
      </c>
      <c r="B290" s="3">
        <v>45555</v>
      </c>
      <c r="C290" s="4">
        <v>2024</v>
      </c>
      <c r="D290" s="4" t="s">
        <v>12</v>
      </c>
      <c r="E290" s="4">
        <v>20</v>
      </c>
      <c r="F290" s="4" cm="1">
        <f t="array" ref="F290">INDEX(Data!B$2:B$368,$A290)</f>
        <v>1193</v>
      </c>
      <c r="G290" s="4" cm="1">
        <f t="array" ref="G290">INDEX(Data!C$2:C$368,$A290)</f>
        <v>816</v>
      </c>
      <c r="H290" s="4" cm="1">
        <f t="array" ref="H290">INDEX(Data!D$2:D$368,$A290)</f>
        <v>274</v>
      </c>
      <c r="I290" s="4" cm="1">
        <f t="array" ref="I290">INDEX(Data!E$2:E$368,$A290)</f>
        <v>836</v>
      </c>
      <c r="J290" s="4" cm="1">
        <f t="array" ref="J290">INDEX(Data!F$2:F$368,$A290)</f>
        <v>83</v>
      </c>
      <c r="K290" s="4" cm="1">
        <f t="array" ref="K290">INDEX(Data!G$2:G$368,$A290)</f>
        <v>228</v>
      </c>
      <c r="L290" s="4" cm="1">
        <f t="array" ref="L290">INDEX(Data!H$2:H$368,$A290)</f>
        <v>458</v>
      </c>
      <c r="M290" s="4" cm="1">
        <f t="array" ref="M290">INDEX(Data!I$2:I$368,$A290)</f>
        <v>130</v>
      </c>
      <c r="N290" s="4" cm="1">
        <f t="array" ref="N290">INDEX(Data!J$2:J$368,$A290)</f>
        <v>370</v>
      </c>
      <c r="O290" s="4" cm="1">
        <f t="array" ref="O290">INDEX(Data!K$2:K$368,$A290)</f>
        <v>229</v>
      </c>
      <c r="P290" s="4" cm="1">
        <f t="array" ref="P290">INDEX(Data!L$2:L$368,$A290)</f>
        <v>51</v>
      </c>
      <c r="Q290" s="4" cm="1">
        <f t="array" ref="Q290">INDEX(Data!M$2:M$368,$A290)</f>
        <v>88</v>
      </c>
      <c r="R290" s="4" cm="1">
        <f t="array" ref="R290">INDEX(Data!N$2:N$368,$A290)</f>
        <v>44</v>
      </c>
      <c r="S290" s="4" cm="1">
        <f t="array" ref="S290">INDEX(Data!O$2:O$368,$A290)</f>
        <v>217</v>
      </c>
      <c r="T290" s="4" cm="1">
        <f t="array" ref="T290">INDEX(Data!P$2:P$368,$A290)</f>
        <v>77</v>
      </c>
      <c r="U290" s="4" cm="1">
        <f t="array" ref="U290">INDEX(Data!Q$2:Q$368,$A290)</f>
        <v>54</v>
      </c>
      <c r="V290" s="4" cm="1">
        <f t="array" ref="V290">INDEX(Data!R$2:R$368,$A290)</f>
        <v>63</v>
      </c>
      <c r="W290" s="4" cm="1">
        <f t="array" ref="W290">INDEX(Data!S$2:S$368,$A290)</f>
        <v>0</v>
      </c>
      <c r="X290" s="4" cm="1">
        <f t="array" ref="X290">INDEX(Data!T$2:T$368,$A290)</f>
        <v>89</v>
      </c>
      <c r="Y290" s="4" cm="1">
        <f t="array" ref="Y290">INDEX(Data!U$2:U$368,$A290)</f>
        <v>0</v>
      </c>
      <c r="Z290" s="4" cm="1">
        <f t="array" ref="Z290">INDEX(Data!V$2:V$368,$A290)</f>
        <v>40</v>
      </c>
      <c r="AA290" s="4" cm="1">
        <f t="array" ref="AA290">INDEX(Data!W$2:W$368,$A290)</f>
        <v>0</v>
      </c>
      <c r="AB290" s="4" cm="1">
        <f t="array" ref="AB290">INDEX(Data!X$2:X$368,$A290)</f>
        <v>52</v>
      </c>
      <c r="AC290" s="4" cm="1">
        <f t="array" ref="AC290">INDEX(Data!Y$2:Y$368,$A290)</f>
        <v>40</v>
      </c>
      <c r="AD290" s="4" cm="1">
        <f t="array" ref="AD290">INDEX(Data!Z$2:Z$368,$A290)</f>
        <v>0</v>
      </c>
      <c r="AE290" s="4" cm="1">
        <f t="array" ref="AE290">INDEX(Data!AA$2:AA$368,$A290)</f>
        <v>24</v>
      </c>
      <c r="AF290" s="4" cm="1">
        <f t="array" ref="AF290">INDEX(Data!AB$2:AB$368,$A290)</f>
        <v>40</v>
      </c>
      <c r="AG290" s="4" cm="1">
        <f t="array" ref="AG290">INDEX(Data!AC$2:AC$368,$A290)</f>
        <v>16</v>
      </c>
      <c r="AH290" s="4" cm="1">
        <f t="array" ref="AH290">INDEX(Data!AD$2:AD$368,$A290)</f>
        <v>0</v>
      </c>
      <c r="AI290" s="4" cm="1">
        <f t="array" ref="AI290">INDEX(Data!AE$2:AE$368,$A290)</f>
        <v>24</v>
      </c>
      <c r="AJ290" s="4" cm="1">
        <f t="array" ref="AJ290">INDEX(Data!AF$2:AF$368,$A290)</f>
        <v>16</v>
      </c>
      <c r="AK290" s="4" cm="1">
        <f t="array" ref="AK290">INDEX(Data!AG$2:AG$368,$A290)</f>
        <v>24</v>
      </c>
      <c r="AL290" s="4" cm="1">
        <f t="array" ref="AL290">INDEX(Data!AH$2:AH$368,$A290)</f>
        <v>24</v>
      </c>
      <c r="AM290" s="4" cm="1">
        <f t="array" ref="AM290">INDEX(Data!AI$2:AI$368,$A290)</f>
        <v>57</v>
      </c>
      <c r="AN290" s="4" cm="1">
        <f t="array" ref="AN290">INDEX(Data!AJ$2:AJ$368,$A290)</f>
        <v>40</v>
      </c>
      <c r="AO290" s="4" cm="1">
        <f t="array" ref="AO290">INDEX(Data!AK$2:AK$368,$A290)</f>
        <v>40</v>
      </c>
      <c r="AP290" s="4" cm="1">
        <f t="array" ref="AP290">INDEX(Data!AL$2:AL$368,$A290)</f>
        <v>24</v>
      </c>
      <c r="AQ290" s="4" cm="1">
        <f t="array" ref="AQ290">INDEX(Data!AM$2:AM$368,$A290)</f>
        <v>0</v>
      </c>
      <c r="AR290" s="4" cm="1">
        <f t="array" ref="AR290">INDEX(Data!AN$2:AN$368,$A290)</f>
        <v>8</v>
      </c>
      <c r="AS290" s="4" cm="1">
        <f t="array" ref="AS290">INDEX(Data!AO$2:AO$368,$A290)</f>
        <v>24</v>
      </c>
      <c r="AT290" s="4" cm="1">
        <f t="array" ref="AT290">INDEX(Data!AP$2:AP$368,$A290)</f>
        <v>57</v>
      </c>
      <c r="AU290" s="4" cm="1">
        <f t="array" ref="AU290">INDEX(Data!AQ$2:AQ$368,$A290)</f>
        <v>16</v>
      </c>
      <c r="AV290" s="4" cm="1">
        <f t="array" ref="AV290">INDEX(Data!AR$2:AR$368,$A290)</f>
        <v>65</v>
      </c>
      <c r="AW290" s="4" cm="1">
        <f t="array" ref="AW290">INDEX(Data!AS$2:AS$368,$A290)</f>
        <v>16</v>
      </c>
      <c r="AX290" s="4" cm="1">
        <f t="array" ref="AX290">INDEX(Data!AT$2:AT$368,$A290)</f>
        <v>0</v>
      </c>
      <c r="AY290" s="4" cm="1">
        <f t="array" ref="AY290">INDEX(Data!AU$2:AU$368,$A290)</f>
        <v>48</v>
      </c>
      <c r="AZ290" s="4" cm="1">
        <f t="array" ref="AZ290">INDEX(Data!AV$2:AV$368,$A290)</f>
        <v>16</v>
      </c>
      <c r="BA290" s="4" cm="1">
        <f t="array" ref="BA290">INDEX(Data!AW$2:AW$368,$A290)</f>
        <v>16</v>
      </c>
      <c r="BB290" s="4" cm="1">
        <f t="array" ref="BB290">INDEX(Data!AX$2:AX$368,$A290)</f>
        <v>0</v>
      </c>
    </row>
    <row r="291" spans="1:54" x14ac:dyDescent="0.25">
      <c r="A291">
        <v>265</v>
      </c>
      <c r="B291" s="3">
        <v>45556</v>
      </c>
      <c r="C291" s="4">
        <v>2024</v>
      </c>
      <c r="D291" s="4" t="s">
        <v>12</v>
      </c>
      <c r="E291" s="4">
        <v>21</v>
      </c>
      <c r="F291" s="4" cm="1">
        <f t="array" ref="F291">INDEX(Data!B$2:B$368,$A291)</f>
        <v>1192</v>
      </c>
      <c r="G291" s="4" cm="1">
        <f t="array" ref="G291">INDEX(Data!C$2:C$368,$A291)</f>
        <v>851</v>
      </c>
      <c r="H291" s="4" cm="1">
        <f t="array" ref="H291">INDEX(Data!D$2:D$368,$A291)</f>
        <v>596</v>
      </c>
      <c r="I291" s="4" cm="1">
        <f t="array" ref="I291">INDEX(Data!E$2:E$368,$A291)</f>
        <v>346</v>
      </c>
      <c r="J291" s="4" cm="1">
        <f t="array" ref="J291">INDEX(Data!F$2:F$368,$A291)</f>
        <v>250</v>
      </c>
      <c r="K291" s="4" cm="1">
        <f t="array" ref="K291">INDEX(Data!G$2:G$368,$A291)</f>
        <v>348</v>
      </c>
      <c r="L291" s="4" cm="1">
        <f t="array" ref="L291">INDEX(Data!H$2:H$368,$A291)</f>
        <v>299</v>
      </c>
      <c r="M291" s="4" cm="1">
        <f t="array" ref="M291">INDEX(Data!I$2:I$368,$A291)</f>
        <v>204</v>
      </c>
      <c r="N291" s="4" cm="1">
        <f t="array" ref="N291">INDEX(Data!J$2:J$368,$A291)</f>
        <v>295</v>
      </c>
      <c r="O291" s="4" cm="1">
        <f t="array" ref="O291">INDEX(Data!K$2:K$368,$A291)</f>
        <v>184</v>
      </c>
      <c r="P291" s="4" cm="1">
        <f t="array" ref="P291">INDEX(Data!L$2:L$368,$A291)</f>
        <v>96</v>
      </c>
      <c r="Q291" s="4" cm="1">
        <f t="array" ref="Q291">INDEX(Data!M$2:M$368,$A291)</f>
        <v>73</v>
      </c>
      <c r="R291" s="4" cm="1">
        <f t="array" ref="R291">INDEX(Data!N$2:N$368,$A291)</f>
        <v>36</v>
      </c>
      <c r="S291" s="4" cm="1">
        <f t="array" ref="S291">INDEX(Data!O$2:O$368,$A291)</f>
        <v>226</v>
      </c>
      <c r="T291" s="4" cm="1">
        <f t="array" ref="T291">INDEX(Data!P$2:P$368,$A291)</f>
        <v>144</v>
      </c>
      <c r="U291" s="4" cm="1">
        <f t="array" ref="U291">INDEX(Data!Q$2:Q$368,$A291)</f>
        <v>54</v>
      </c>
      <c r="V291" s="4" cm="1">
        <f t="array" ref="V291">INDEX(Data!R$2:R$368,$A291)</f>
        <v>31</v>
      </c>
      <c r="W291" s="4" cm="1">
        <f t="array" ref="W291">INDEX(Data!S$2:S$368,$A291)</f>
        <v>53</v>
      </c>
      <c r="X291" s="4" cm="1">
        <f t="array" ref="X291">INDEX(Data!T$2:T$368,$A291)</f>
        <v>34</v>
      </c>
      <c r="Y291" s="4" cm="1">
        <f t="array" ref="Y291">INDEX(Data!U$2:U$368,$A291)</f>
        <v>8</v>
      </c>
      <c r="Z291" s="4" cm="1">
        <f t="array" ref="Z291">INDEX(Data!V$2:V$368,$A291)</f>
        <v>25</v>
      </c>
      <c r="AA291" s="4" cm="1">
        <f t="array" ref="AA291">INDEX(Data!W$2:W$368,$A291)</f>
        <v>25</v>
      </c>
      <c r="AB291" s="4" cm="1">
        <f t="array" ref="AB291">INDEX(Data!X$2:X$368,$A291)</f>
        <v>67</v>
      </c>
      <c r="AC291" s="4" cm="1">
        <f t="array" ref="AC291">INDEX(Data!Y$2:Y$368,$A291)</f>
        <v>76</v>
      </c>
      <c r="AD291" s="4" cm="1">
        <f t="array" ref="AD291">INDEX(Data!Z$2:Z$368,$A291)</f>
        <v>17</v>
      </c>
      <c r="AE291" s="4" cm="1">
        <f t="array" ref="AE291">INDEX(Data!AA$2:AA$368,$A291)</f>
        <v>0</v>
      </c>
      <c r="AF291" s="4" cm="1">
        <f t="array" ref="AF291">INDEX(Data!AB$2:AB$368,$A291)</f>
        <v>51</v>
      </c>
      <c r="AG291" s="4" cm="1">
        <f t="array" ref="AG291">INDEX(Data!AC$2:AC$368,$A291)</f>
        <v>17</v>
      </c>
      <c r="AH291" s="4" cm="1">
        <f t="array" ref="AH291">INDEX(Data!AD$2:AD$368,$A291)</f>
        <v>0</v>
      </c>
      <c r="AI291" s="4" cm="1">
        <f t="array" ref="AI291">INDEX(Data!AE$2:AE$368,$A291)</f>
        <v>34</v>
      </c>
      <c r="AJ291" s="4" cm="1">
        <f t="array" ref="AJ291">INDEX(Data!AF$2:AF$368,$A291)</f>
        <v>0</v>
      </c>
      <c r="AK291" s="4" cm="1">
        <f t="array" ref="AK291">INDEX(Data!AG$2:AG$368,$A291)</f>
        <v>8</v>
      </c>
      <c r="AL291" s="4" cm="1">
        <f t="array" ref="AL291">INDEX(Data!AH$2:AH$368,$A291)</f>
        <v>17</v>
      </c>
      <c r="AM291" s="4" cm="1">
        <f t="array" ref="AM291">INDEX(Data!AI$2:AI$368,$A291)</f>
        <v>76</v>
      </c>
      <c r="AN291" s="4" cm="1">
        <f t="array" ref="AN291">INDEX(Data!AJ$2:AJ$368,$A291)</f>
        <v>34</v>
      </c>
      <c r="AO291" s="4" cm="1">
        <f t="array" ref="AO291">INDEX(Data!AK$2:AK$368,$A291)</f>
        <v>42</v>
      </c>
      <c r="AP291" s="4" cm="1">
        <f t="array" ref="AP291">INDEX(Data!AL$2:AL$368,$A291)</f>
        <v>17</v>
      </c>
      <c r="AQ291" s="4" cm="1">
        <f t="array" ref="AQ291">INDEX(Data!AM$2:AM$368,$A291)</f>
        <v>0</v>
      </c>
      <c r="AR291" s="4" cm="1">
        <f t="array" ref="AR291">INDEX(Data!AN$2:AN$368,$A291)</f>
        <v>0</v>
      </c>
      <c r="AS291" s="4" cm="1">
        <f t="array" ref="AS291">INDEX(Data!AO$2:AO$368,$A291)</f>
        <v>8</v>
      </c>
      <c r="AT291" s="4" cm="1">
        <f t="array" ref="AT291">INDEX(Data!AP$2:AP$368,$A291)</f>
        <v>85</v>
      </c>
      <c r="AU291" s="4" cm="1">
        <f t="array" ref="AU291">INDEX(Data!AQ$2:AQ$368,$A291)</f>
        <v>8</v>
      </c>
      <c r="AV291" s="4" cm="1">
        <f t="array" ref="AV291">INDEX(Data!AR$2:AR$368,$A291)</f>
        <v>51</v>
      </c>
      <c r="AW291" s="4" cm="1">
        <f t="array" ref="AW291">INDEX(Data!AS$2:AS$368,$A291)</f>
        <v>42</v>
      </c>
      <c r="AX291" s="4" cm="1">
        <f t="array" ref="AX291">INDEX(Data!AT$2:AT$368,$A291)</f>
        <v>8</v>
      </c>
      <c r="AY291" s="4" cm="1">
        <f t="array" ref="AY291">INDEX(Data!AU$2:AU$368,$A291)</f>
        <v>51</v>
      </c>
      <c r="AZ291" s="4" cm="1">
        <f t="array" ref="AZ291">INDEX(Data!AV$2:AV$368,$A291)</f>
        <v>25</v>
      </c>
      <c r="BA291" s="4" cm="1">
        <f t="array" ref="BA291">INDEX(Data!AW$2:AW$368,$A291)</f>
        <v>25</v>
      </c>
      <c r="BB291" s="4" cm="1">
        <f t="array" ref="BB291">INDEX(Data!AX$2:AX$368,$A291)</f>
        <v>0</v>
      </c>
    </row>
    <row r="292" spans="1:54" x14ac:dyDescent="0.25">
      <c r="A292">
        <v>266</v>
      </c>
      <c r="B292" s="3">
        <v>45557</v>
      </c>
      <c r="C292" s="4">
        <v>2024</v>
      </c>
      <c r="D292" s="4" t="s">
        <v>12</v>
      </c>
      <c r="E292" s="4">
        <v>22</v>
      </c>
      <c r="F292" s="4" cm="1">
        <f t="array" ref="F292">INDEX(Data!B$2:B$368,$A292)</f>
        <v>1175</v>
      </c>
      <c r="G292" s="4" cm="1">
        <f t="array" ref="G292">INDEX(Data!C$2:C$368,$A292)</f>
        <v>885</v>
      </c>
      <c r="H292" s="4" cm="1">
        <f t="array" ref="H292">INDEX(Data!D$2:D$368,$A292)</f>
        <v>470</v>
      </c>
      <c r="I292" s="4" cm="1">
        <f t="array" ref="I292">INDEX(Data!E$2:E$368,$A292)</f>
        <v>541</v>
      </c>
      <c r="J292" s="4" cm="1">
        <f t="array" ref="J292">INDEX(Data!F$2:F$368,$A292)</f>
        <v>164</v>
      </c>
      <c r="K292" s="4" cm="1">
        <f t="array" ref="K292">INDEX(Data!G$2:G$368,$A292)</f>
        <v>389</v>
      </c>
      <c r="L292" s="4" cm="1">
        <f t="array" ref="L292">INDEX(Data!H$2:H$368,$A292)</f>
        <v>337</v>
      </c>
      <c r="M292" s="4" cm="1">
        <f t="array" ref="M292">INDEX(Data!I$2:I$368,$A292)</f>
        <v>159</v>
      </c>
      <c r="N292" s="4" cm="1">
        <f t="array" ref="N292">INDEX(Data!J$2:J$368,$A292)</f>
        <v>342</v>
      </c>
      <c r="O292" s="4" cm="1">
        <f t="array" ref="O292">INDEX(Data!K$2:K$368,$A292)</f>
        <v>101</v>
      </c>
      <c r="P292" s="4" cm="1">
        <f t="array" ref="P292">INDEX(Data!L$2:L$368,$A292)</f>
        <v>50</v>
      </c>
      <c r="Q292" s="4" cm="1">
        <f t="array" ref="Q292">INDEX(Data!M$2:M$368,$A292)</f>
        <v>94</v>
      </c>
      <c r="R292" s="4" cm="1">
        <f t="array" ref="R292">INDEX(Data!N$2:N$368,$A292)</f>
        <v>21</v>
      </c>
      <c r="S292" s="4" cm="1">
        <f t="array" ref="S292">INDEX(Data!O$2:O$368,$A292)</f>
        <v>169</v>
      </c>
      <c r="T292" s="4" cm="1">
        <f t="array" ref="T292">INDEX(Data!P$2:P$368,$A292)</f>
        <v>75</v>
      </c>
      <c r="U292" s="4" cm="1">
        <f t="array" ref="U292">INDEX(Data!Q$2:Q$368,$A292)</f>
        <v>44</v>
      </c>
      <c r="V292" s="4" cm="1">
        <f t="array" ref="V292">INDEX(Data!R$2:R$368,$A292)</f>
        <v>53</v>
      </c>
      <c r="W292" s="4" cm="1">
        <f t="array" ref="W292">INDEX(Data!S$2:S$368,$A292)</f>
        <v>226</v>
      </c>
      <c r="X292" s="4" cm="1">
        <f t="array" ref="X292">INDEX(Data!T$2:T$368,$A292)</f>
        <v>70</v>
      </c>
      <c r="Y292" s="4" cm="1">
        <f t="array" ref="Y292">INDEX(Data!U$2:U$368,$A292)</f>
        <v>17</v>
      </c>
      <c r="Z292" s="4" cm="1">
        <f t="array" ref="Z292">INDEX(Data!V$2:V$368,$A292)</f>
        <v>26</v>
      </c>
      <c r="AA292" s="4" cm="1">
        <f t="array" ref="AA292">INDEX(Data!W$2:W$368,$A292)</f>
        <v>17</v>
      </c>
      <c r="AB292" s="4" cm="1">
        <f t="array" ref="AB292">INDEX(Data!X$2:X$368,$A292)</f>
        <v>88</v>
      </c>
      <c r="AC292" s="4" cm="1">
        <f t="array" ref="AC292">INDEX(Data!Y$2:Y$368,$A292)</f>
        <v>70</v>
      </c>
      <c r="AD292" s="4" cm="1">
        <f t="array" ref="AD292">INDEX(Data!Z$2:Z$368,$A292)</f>
        <v>26</v>
      </c>
      <c r="AE292" s="4" cm="1">
        <f t="array" ref="AE292">INDEX(Data!AA$2:AA$368,$A292)</f>
        <v>26</v>
      </c>
      <c r="AF292" s="4" cm="1">
        <f t="array" ref="AF292">INDEX(Data!AB$2:AB$368,$A292)</f>
        <v>17</v>
      </c>
      <c r="AG292" s="4" cm="1">
        <f t="array" ref="AG292">INDEX(Data!AC$2:AC$368,$A292)</f>
        <v>0</v>
      </c>
      <c r="AH292" s="4" cm="1">
        <f t="array" ref="AH292">INDEX(Data!AD$2:AD$368,$A292)</f>
        <v>8</v>
      </c>
      <c r="AI292" s="4" cm="1">
        <f t="array" ref="AI292">INDEX(Data!AE$2:AE$368,$A292)</f>
        <v>26</v>
      </c>
      <c r="AJ292" s="4" cm="1">
        <f t="array" ref="AJ292">INDEX(Data!AF$2:AF$368,$A292)</f>
        <v>17</v>
      </c>
      <c r="AK292" s="4" cm="1">
        <f t="array" ref="AK292">INDEX(Data!AG$2:AG$368,$A292)</f>
        <v>0</v>
      </c>
      <c r="AL292" s="4" cm="1">
        <f t="array" ref="AL292">INDEX(Data!AH$2:AH$368,$A292)</f>
        <v>0</v>
      </c>
      <c r="AM292" s="4" cm="1">
        <f t="array" ref="AM292">INDEX(Data!AI$2:AI$368,$A292)</f>
        <v>53</v>
      </c>
      <c r="AN292" s="4" cm="1">
        <f t="array" ref="AN292">INDEX(Data!AJ$2:AJ$368,$A292)</f>
        <v>17</v>
      </c>
      <c r="AO292" s="4" cm="1">
        <f t="array" ref="AO292">INDEX(Data!AK$2:AK$368,$A292)</f>
        <v>8</v>
      </c>
      <c r="AP292" s="4" cm="1">
        <f t="array" ref="AP292">INDEX(Data!AL$2:AL$368,$A292)</f>
        <v>17</v>
      </c>
      <c r="AQ292" s="4" cm="1">
        <f t="array" ref="AQ292">INDEX(Data!AM$2:AM$368,$A292)</f>
        <v>8</v>
      </c>
      <c r="AR292" s="4" cm="1">
        <f t="array" ref="AR292">INDEX(Data!AN$2:AN$368,$A292)</f>
        <v>0</v>
      </c>
      <c r="AS292" s="4" cm="1">
        <f t="array" ref="AS292">INDEX(Data!AO$2:AO$368,$A292)</f>
        <v>35</v>
      </c>
      <c r="AT292" s="4" cm="1">
        <f t="array" ref="AT292">INDEX(Data!AP$2:AP$368,$A292)</f>
        <v>97</v>
      </c>
      <c r="AU292" s="4" cm="1">
        <f t="array" ref="AU292">INDEX(Data!AQ$2:AQ$368,$A292)</f>
        <v>17</v>
      </c>
      <c r="AV292" s="4" cm="1">
        <f t="array" ref="AV292">INDEX(Data!AR$2:AR$368,$A292)</f>
        <v>79</v>
      </c>
      <c r="AW292" s="4" cm="1">
        <f t="array" ref="AW292">INDEX(Data!AS$2:AS$368,$A292)</f>
        <v>8</v>
      </c>
      <c r="AX292" s="4" cm="1">
        <f t="array" ref="AX292">INDEX(Data!AT$2:AT$368,$A292)</f>
        <v>0</v>
      </c>
      <c r="AY292" s="4" cm="1">
        <f t="array" ref="AY292">INDEX(Data!AU$2:AU$368,$A292)</f>
        <v>61</v>
      </c>
      <c r="AZ292" s="4" cm="1">
        <f t="array" ref="AZ292">INDEX(Data!AV$2:AV$368,$A292)</f>
        <v>17</v>
      </c>
      <c r="BA292" s="4" cm="1">
        <f t="array" ref="BA292">INDEX(Data!AW$2:AW$368,$A292)</f>
        <v>35</v>
      </c>
      <c r="BB292" s="4" cm="1">
        <f t="array" ref="BB292">INDEX(Data!AX$2:AX$368,$A292)</f>
        <v>25</v>
      </c>
    </row>
    <row r="293" spans="1:54" x14ac:dyDescent="0.25">
      <c r="A293">
        <v>267</v>
      </c>
      <c r="B293" s="3">
        <v>45558</v>
      </c>
      <c r="C293" s="4">
        <v>2024</v>
      </c>
      <c r="D293" s="4" t="s">
        <v>12</v>
      </c>
      <c r="E293" s="4">
        <v>23</v>
      </c>
      <c r="F293" s="4" cm="1">
        <f t="array" ref="F293">INDEX(Data!B$2:B$368,$A293)</f>
        <v>1149</v>
      </c>
      <c r="G293" s="4" cm="1">
        <f t="array" ref="G293">INDEX(Data!C$2:C$368,$A293)</f>
        <v>913</v>
      </c>
      <c r="H293" s="4" cm="1">
        <f t="array" ref="H293">INDEX(Data!D$2:D$368,$A293)</f>
        <v>310</v>
      </c>
      <c r="I293" s="4" cm="1">
        <f t="array" ref="I293">INDEX(Data!E$2:E$368,$A293)</f>
        <v>782</v>
      </c>
      <c r="J293" s="4" cm="1">
        <f t="array" ref="J293">INDEX(Data!F$2:F$368,$A293)</f>
        <v>57</v>
      </c>
      <c r="K293" s="4" cm="1">
        <f t="array" ref="K293">INDEX(Data!G$2:G$368,$A293)</f>
        <v>319</v>
      </c>
      <c r="L293" s="4" cm="1">
        <f t="array" ref="L293">INDEX(Data!H$2:H$368,$A293)</f>
        <v>439</v>
      </c>
      <c r="M293" s="4" cm="1">
        <f t="array" ref="M293">INDEX(Data!I$2:I$368,$A293)</f>
        <v>155</v>
      </c>
      <c r="N293" s="4" cm="1">
        <f t="array" ref="N293">INDEX(Data!J$2:J$368,$A293)</f>
        <v>263</v>
      </c>
      <c r="O293" s="4" cm="1">
        <f t="array" ref="O293">INDEX(Data!K$2:K$368,$A293)</f>
        <v>85</v>
      </c>
      <c r="P293" s="4" cm="1">
        <f t="array" ref="P293">INDEX(Data!L$2:L$368,$A293)</f>
        <v>71</v>
      </c>
      <c r="Q293" s="4" cm="1">
        <f t="array" ref="Q293">INDEX(Data!M$2:M$368,$A293)</f>
        <v>85</v>
      </c>
      <c r="R293" s="4" cm="1">
        <f t="array" ref="R293">INDEX(Data!N$2:N$368,$A293)</f>
        <v>42</v>
      </c>
      <c r="S293" s="4" cm="1">
        <f t="array" ref="S293">INDEX(Data!O$2:O$368,$A293)</f>
        <v>218</v>
      </c>
      <c r="T293" s="4" cm="1">
        <f t="array" ref="T293">INDEX(Data!P$2:P$368,$A293)</f>
        <v>148</v>
      </c>
      <c r="U293" s="4" cm="1">
        <f t="array" ref="U293">INDEX(Data!Q$2:Q$368,$A293)</f>
        <v>39</v>
      </c>
      <c r="V293" s="4" cm="1">
        <f t="array" ref="V293">INDEX(Data!R$2:R$368,$A293)</f>
        <v>52</v>
      </c>
      <c r="W293" s="4" cm="1">
        <f t="array" ref="W293">INDEX(Data!S$2:S$368,$A293)</f>
        <v>146</v>
      </c>
      <c r="X293" s="4" cm="1">
        <f t="array" ref="X293">INDEX(Data!T$2:T$368,$A293)</f>
        <v>82</v>
      </c>
      <c r="Y293" s="4" cm="1">
        <f t="array" ref="Y293">INDEX(Data!U$2:U$368,$A293)</f>
        <v>27</v>
      </c>
      <c r="Z293" s="4" cm="1">
        <f t="array" ref="Z293">INDEX(Data!V$2:V$368,$A293)</f>
        <v>54</v>
      </c>
      <c r="AA293" s="4" cm="1">
        <f t="array" ref="AA293">INDEX(Data!W$2:W$368,$A293)</f>
        <v>9</v>
      </c>
      <c r="AB293" s="4" cm="1">
        <f t="array" ref="AB293">INDEX(Data!X$2:X$368,$A293)</f>
        <v>127</v>
      </c>
      <c r="AC293" s="4" cm="1">
        <f t="array" ref="AC293">INDEX(Data!Y$2:Y$368,$A293)</f>
        <v>54</v>
      </c>
      <c r="AD293" s="4" cm="1">
        <f t="array" ref="AD293">INDEX(Data!Z$2:Z$368,$A293)</f>
        <v>9</v>
      </c>
      <c r="AE293" s="4" cm="1">
        <f t="array" ref="AE293">INDEX(Data!AA$2:AA$368,$A293)</f>
        <v>9</v>
      </c>
      <c r="AF293" s="4" cm="1">
        <f t="array" ref="AF293">INDEX(Data!AB$2:AB$368,$A293)</f>
        <v>54</v>
      </c>
      <c r="AG293" s="4" cm="1">
        <f t="array" ref="AG293">INDEX(Data!AC$2:AC$368,$A293)</f>
        <v>0</v>
      </c>
      <c r="AH293" s="4" cm="1">
        <f t="array" ref="AH293">INDEX(Data!AD$2:AD$368,$A293)</f>
        <v>9</v>
      </c>
      <c r="AI293" s="4" cm="1">
        <f t="array" ref="AI293">INDEX(Data!AE$2:AE$368,$A293)</f>
        <v>18</v>
      </c>
      <c r="AJ293" s="4" cm="1">
        <f t="array" ref="AJ293">INDEX(Data!AF$2:AF$368,$A293)</f>
        <v>0</v>
      </c>
      <c r="AK293" s="4" cm="1">
        <f t="array" ref="AK293">INDEX(Data!AG$2:AG$368,$A293)</f>
        <v>18</v>
      </c>
      <c r="AL293" s="4" cm="1">
        <f t="array" ref="AL293">INDEX(Data!AH$2:AH$368,$A293)</f>
        <v>27</v>
      </c>
      <c r="AM293" s="4" cm="1">
        <f t="array" ref="AM293">INDEX(Data!AI$2:AI$368,$A293)</f>
        <v>36</v>
      </c>
      <c r="AN293" s="4" cm="1">
        <f t="array" ref="AN293">INDEX(Data!AJ$2:AJ$368,$A293)</f>
        <v>9</v>
      </c>
      <c r="AO293" s="4" cm="1">
        <f t="array" ref="AO293">INDEX(Data!AK$2:AK$368,$A293)</f>
        <v>18</v>
      </c>
      <c r="AP293" s="4" cm="1">
        <f t="array" ref="AP293">INDEX(Data!AL$2:AL$368,$A293)</f>
        <v>18</v>
      </c>
      <c r="AQ293" s="4" cm="1">
        <f t="array" ref="AQ293">INDEX(Data!AM$2:AM$368,$A293)</f>
        <v>9</v>
      </c>
      <c r="AR293" s="4" cm="1">
        <f t="array" ref="AR293">INDEX(Data!AN$2:AN$368,$A293)</f>
        <v>27</v>
      </c>
      <c r="AS293" s="4" cm="1">
        <f t="array" ref="AS293">INDEX(Data!AO$2:AO$368,$A293)</f>
        <v>18</v>
      </c>
      <c r="AT293" s="4" cm="1">
        <f t="array" ref="AT293">INDEX(Data!AP$2:AP$368,$A293)</f>
        <v>73</v>
      </c>
      <c r="AU293" s="4" cm="1">
        <f t="array" ref="AU293">INDEX(Data!AQ$2:AQ$368,$A293)</f>
        <v>9</v>
      </c>
      <c r="AV293" s="4" cm="1">
        <f t="array" ref="AV293">INDEX(Data!AR$2:AR$368,$A293)</f>
        <v>63</v>
      </c>
      <c r="AW293" s="4" cm="1">
        <f t="array" ref="AW293">INDEX(Data!AS$2:AS$368,$A293)</f>
        <v>18</v>
      </c>
      <c r="AX293" s="4" cm="1">
        <f t="array" ref="AX293">INDEX(Data!AT$2:AT$368,$A293)</f>
        <v>0</v>
      </c>
      <c r="AY293" s="4" cm="1">
        <f t="array" ref="AY293">INDEX(Data!AU$2:AU$368,$A293)</f>
        <v>27</v>
      </c>
      <c r="AZ293" s="4" cm="1">
        <f t="array" ref="AZ293">INDEX(Data!AV$2:AV$368,$A293)</f>
        <v>9</v>
      </c>
      <c r="BA293" s="4" cm="1">
        <f t="array" ref="BA293">INDEX(Data!AW$2:AW$368,$A293)</f>
        <v>36</v>
      </c>
      <c r="BB293" s="4" cm="1">
        <f t="array" ref="BB293">INDEX(Data!AX$2:AX$368,$A293)</f>
        <v>46</v>
      </c>
    </row>
    <row r="294" spans="1:54" x14ac:dyDescent="0.25">
      <c r="A294">
        <v>268</v>
      </c>
      <c r="B294" s="3">
        <v>45559</v>
      </c>
      <c r="C294" s="4">
        <v>2024</v>
      </c>
      <c r="D294" s="4" t="s">
        <v>12</v>
      </c>
      <c r="E294" s="4">
        <v>24</v>
      </c>
      <c r="F294" s="4" cm="1">
        <f t="array" ref="F294">INDEX(Data!B$2:B$368,$A294)</f>
        <v>1127</v>
      </c>
      <c r="G294" s="4" cm="1">
        <f t="array" ref="G294">INDEX(Data!C$2:C$368,$A294)</f>
        <v>942</v>
      </c>
      <c r="H294" s="4" cm="1">
        <f t="array" ref="H294">INDEX(Data!D$2:D$368,$A294)</f>
        <v>518</v>
      </c>
      <c r="I294" s="4" cm="1">
        <f t="array" ref="I294">INDEX(Data!E$2:E$368,$A294)</f>
        <v>519</v>
      </c>
      <c r="J294" s="4" cm="1">
        <f t="array" ref="J294">INDEX(Data!F$2:F$368,$A294)</f>
        <v>90</v>
      </c>
      <c r="K294" s="4" cm="1">
        <f t="array" ref="K294">INDEX(Data!G$2:G$368,$A294)</f>
        <v>254</v>
      </c>
      <c r="L294" s="4" cm="1">
        <f t="array" ref="L294">INDEX(Data!H$2:H$368,$A294)</f>
        <v>585</v>
      </c>
      <c r="M294" s="4" cm="1">
        <f t="array" ref="M294">INDEX(Data!I$2:I$368,$A294)</f>
        <v>103</v>
      </c>
      <c r="N294" s="4" cm="1">
        <f t="array" ref="N294">INDEX(Data!J$2:J$368,$A294)</f>
        <v>370</v>
      </c>
      <c r="O294" s="4" cm="1">
        <f t="array" ref="O294">INDEX(Data!K$2:K$368,$A294)</f>
        <v>41</v>
      </c>
      <c r="P294" s="4" cm="1">
        <f t="array" ref="P294">INDEX(Data!L$2:L$368,$A294)</f>
        <v>97</v>
      </c>
      <c r="Q294" s="4" cm="1">
        <f t="array" ref="Q294">INDEX(Data!M$2:M$368,$A294)</f>
        <v>55</v>
      </c>
      <c r="R294" s="4" cm="1">
        <f t="array" ref="R294">INDEX(Data!N$2:N$368,$A294)</f>
        <v>27</v>
      </c>
      <c r="S294" s="4" cm="1">
        <f t="array" ref="S294">INDEX(Data!O$2:O$368,$A294)</f>
        <v>192</v>
      </c>
      <c r="T294" s="4" cm="1">
        <f t="array" ref="T294">INDEX(Data!P$2:P$368,$A294)</f>
        <v>128</v>
      </c>
      <c r="U294" s="4" cm="1">
        <f t="array" ref="U294">INDEX(Data!Q$2:Q$368,$A294)</f>
        <v>34</v>
      </c>
      <c r="V294" s="4" cm="1">
        <f t="array" ref="V294">INDEX(Data!R$2:R$368,$A294)</f>
        <v>42</v>
      </c>
      <c r="W294" s="4" cm="1">
        <f t="array" ref="W294">INDEX(Data!S$2:S$368,$A294)</f>
        <v>141</v>
      </c>
      <c r="X294" s="4" cm="1">
        <f t="array" ref="X294">INDEX(Data!T$2:T$368,$A294)</f>
        <v>47</v>
      </c>
      <c r="Y294" s="4" cm="1">
        <f t="array" ref="Y294">INDEX(Data!U$2:U$368,$A294)</f>
        <v>18</v>
      </c>
      <c r="Z294" s="4" cm="1">
        <f t="array" ref="Z294">INDEX(Data!V$2:V$368,$A294)</f>
        <v>47</v>
      </c>
      <c r="AA294" s="4" cm="1">
        <f t="array" ref="AA294">INDEX(Data!W$2:W$368,$A294)</f>
        <v>18</v>
      </c>
      <c r="AB294" s="4" cm="1">
        <f t="array" ref="AB294">INDEX(Data!X$2:X$368,$A294)</f>
        <v>103</v>
      </c>
      <c r="AC294" s="4" cm="1">
        <f t="array" ref="AC294">INDEX(Data!Y$2:Y$368,$A294)</f>
        <v>65</v>
      </c>
      <c r="AD294" s="4" cm="1">
        <f t="array" ref="AD294">INDEX(Data!Z$2:Z$368,$A294)</f>
        <v>9</v>
      </c>
      <c r="AE294" s="4" cm="1">
        <f t="array" ref="AE294">INDEX(Data!AA$2:AA$368,$A294)</f>
        <v>18</v>
      </c>
      <c r="AF294" s="4" cm="1">
        <f t="array" ref="AF294">INDEX(Data!AB$2:AB$368,$A294)</f>
        <v>56</v>
      </c>
      <c r="AG294" s="4" cm="1">
        <f t="array" ref="AG294">INDEX(Data!AC$2:AC$368,$A294)</f>
        <v>28</v>
      </c>
      <c r="AH294" s="4" cm="1">
        <f t="array" ref="AH294">INDEX(Data!AD$2:AD$368,$A294)</f>
        <v>0</v>
      </c>
      <c r="AI294" s="4" cm="1">
        <f t="array" ref="AI294">INDEX(Data!AE$2:AE$368,$A294)</f>
        <v>47</v>
      </c>
      <c r="AJ294" s="4" cm="1">
        <f t="array" ref="AJ294">INDEX(Data!AF$2:AF$368,$A294)</f>
        <v>18</v>
      </c>
      <c r="AK294" s="4" cm="1">
        <f t="array" ref="AK294">INDEX(Data!AG$2:AG$368,$A294)</f>
        <v>0</v>
      </c>
      <c r="AL294" s="4" cm="1">
        <f t="array" ref="AL294">INDEX(Data!AH$2:AH$368,$A294)</f>
        <v>0</v>
      </c>
      <c r="AM294" s="4" cm="1">
        <f t="array" ref="AM294">INDEX(Data!AI$2:AI$368,$A294)</f>
        <v>47</v>
      </c>
      <c r="AN294" s="4" cm="1">
        <f t="array" ref="AN294">INDEX(Data!AJ$2:AJ$368,$A294)</f>
        <v>47</v>
      </c>
      <c r="AO294" s="4" cm="1">
        <f t="array" ref="AO294">INDEX(Data!AK$2:AK$368,$A294)</f>
        <v>9</v>
      </c>
      <c r="AP294" s="4" cm="1">
        <f t="array" ref="AP294">INDEX(Data!AL$2:AL$368,$A294)</f>
        <v>0</v>
      </c>
      <c r="AQ294" s="4" cm="1">
        <f t="array" ref="AQ294">INDEX(Data!AM$2:AM$368,$A294)</f>
        <v>0</v>
      </c>
      <c r="AR294" s="4" cm="1">
        <f t="array" ref="AR294">INDEX(Data!AN$2:AN$368,$A294)</f>
        <v>0</v>
      </c>
      <c r="AS294" s="4" cm="1">
        <f t="array" ref="AS294">INDEX(Data!AO$2:AO$368,$A294)</f>
        <v>9</v>
      </c>
      <c r="AT294" s="4" cm="1">
        <f t="array" ref="AT294">INDEX(Data!AP$2:AP$368,$A294)</f>
        <v>84</v>
      </c>
      <c r="AU294" s="4" cm="1">
        <f t="array" ref="AU294">INDEX(Data!AQ$2:AQ$368,$A294)</f>
        <v>9</v>
      </c>
      <c r="AV294" s="4" cm="1">
        <f t="array" ref="AV294">INDEX(Data!AR$2:AR$368,$A294)</f>
        <v>65</v>
      </c>
      <c r="AW294" s="4" cm="1">
        <f t="array" ref="AW294">INDEX(Data!AS$2:AS$368,$A294)</f>
        <v>37</v>
      </c>
      <c r="AX294" s="4" cm="1">
        <f t="array" ref="AX294">INDEX(Data!AT$2:AT$368,$A294)</f>
        <v>0</v>
      </c>
      <c r="AY294" s="4" cm="1">
        <f t="array" ref="AY294">INDEX(Data!AU$2:AU$368,$A294)</f>
        <v>47</v>
      </c>
      <c r="AZ294" s="4" cm="1">
        <f t="array" ref="AZ294">INDEX(Data!AV$2:AV$368,$A294)</f>
        <v>9</v>
      </c>
      <c r="BA294" s="4" cm="1">
        <f t="array" ref="BA294">INDEX(Data!AW$2:AW$368,$A294)</f>
        <v>18</v>
      </c>
      <c r="BB294" s="4" cm="1">
        <f t="array" ref="BB294">INDEX(Data!AX$2:AX$368,$A294)</f>
        <v>87</v>
      </c>
    </row>
    <row r="295" spans="1:54" x14ac:dyDescent="0.25">
      <c r="A295">
        <v>269</v>
      </c>
      <c r="B295" s="3">
        <v>45560</v>
      </c>
      <c r="C295" s="4">
        <v>2024</v>
      </c>
      <c r="D295" s="4" t="s">
        <v>12</v>
      </c>
      <c r="E295" s="4">
        <v>25</v>
      </c>
      <c r="F295" s="4" cm="1">
        <f t="array" ref="F295">INDEX(Data!B$2:B$368,$A295)</f>
        <v>1123</v>
      </c>
      <c r="G295" s="4" cm="1">
        <f t="array" ref="G295">INDEX(Data!C$2:C$368,$A295)</f>
        <v>955</v>
      </c>
      <c r="H295" s="4" cm="1">
        <f t="array" ref="H295">INDEX(Data!D$2:D$368,$A295)</f>
        <v>303</v>
      </c>
      <c r="I295" s="4" cm="1">
        <f t="array" ref="I295">INDEX(Data!E$2:E$368,$A295)</f>
        <v>641</v>
      </c>
      <c r="J295" s="4" cm="1">
        <f t="array" ref="J295">INDEX(Data!F$2:F$368,$A295)</f>
        <v>179</v>
      </c>
      <c r="K295" s="4" cm="1">
        <f t="array" ref="K295">INDEX(Data!G$2:G$368,$A295)</f>
        <v>382</v>
      </c>
      <c r="L295" s="4" cm="1">
        <f t="array" ref="L295">INDEX(Data!H$2:H$368,$A295)</f>
        <v>440</v>
      </c>
      <c r="M295" s="4" cm="1">
        <f t="array" ref="M295">INDEX(Data!I$2:I$368,$A295)</f>
        <v>133</v>
      </c>
      <c r="N295" s="4" cm="1">
        <f t="array" ref="N295">INDEX(Data!J$2:J$368,$A295)</f>
        <v>327</v>
      </c>
      <c r="O295" s="4" cm="1">
        <f t="array" ref="O295">INDEX(Data!K$2:K$368,$A295)</f>
        <v>48</v>
      </c>
      <c r="P295" s="4" cm="1">
        <f t="array" ref="P295">INDEX(Data!L$2:L$368,$A295)</f>
        <v>55</v>
      </c>
      <c r="Q295" s="4" cm="1">
        <f t="array" ref="Q295">INDEX(Data!M$2:M$368,$A295)</f>
        <v>104</v>
      </c>
      <c r="R295" s="4" cm="1">
        <f t="array" ref="R295">INDEX(Data!N$2:N$368,$A295)</f>
        <v>27</v>
      </c>
      <c r="S295" s="4" cm="1">
        <f t="array" ref="S295">INDEX(Data!O$2:O$368,$A295)</f>
        <v>230</v>
      </c>
      <c r="T295" s="4" cm="1">
        <f t="array" ref="T295">INDEX(Data!P$2:P$368,$A295)</f>
        <v>76</v>
      </c>
      <c r="U295" s="4" cm="1">
        <f t="array" ref="U295">INDEX(Data!Q$2:Q$368,$A295)</f>
        <v>46</v>
      </c>
      <c r="V295" s="4" cm="1">
        <f t="array" ref="V295">INDEX(Data!R$2:R$368,$A295)</f>
        <v>34</v>
      </c>
      <c r="W295" s="4" cm="1">
        <f t="array" ref="W295">INDEX(Data!S$2:S$368,$A295)</f>
        <v>176</v>
      </c>
      <c r="X295" s="4" cm="1">
        <f t="array" ref="X295">INDEX(Data!T$2:T$368,$A295)</f>
        <v>76</v>
      </c>
      <c r="Y295" s="4" cm="1">
        <f t="array" ref="Y295">INDEX(Data!U$2:U$368,$A295)</f>
        <v>0</v>
      </c>
      <c r="Z295" s="4" cm="1">
        <f t="array" ref="Z295">INDEX(Data!V$2:V$368,$A295)</f>
        <v>28</v>
      </c>
      <c r="AA295" s="4" cm="1">
        <f t="array" ref="AA295">INDEX(Data!W$2:W$368,$A295)</f>
        <v>9</v>
      </c>
      <c r="AB295" s="4" cm="1">
        <f t="array" ref="AB295">INDEX(Data!X$2:X$368,$A295)</f>
        <v>143</v>
      </c>
      <c r="AC295" s="4" cm="1">
        <f t="array" ref="AC295">INDEX(Data!Y$2:Y$368,$A295)</f>
        <v>47</v>
      </c>
      <c r="AD295" s="4" cm="1">
        <f t="array" ref="AD295">INDEX(Data!Z$2:Z$368,$A295)</f>
        <v>28</v>
      </c>
      <c r="AE295" s="4" cm="1">
        <f t="array" ref="AE295">INDEX(Data!AA$2:AA$368,$A295)</f>
        <v>9</v>
      </c>
      <c r="AF295" s="4" cm="1">
        <f t="array" ref="AF295">INDEX(Data!AB$2:AB$368,$A295)</f>
        <v>38</v>
      </c>
      <c r="AG295" s="4" cm="1">
        <f t="array" ref="AG295">INDEX(Data!AC$2:AC$368,$A295)</f>
        <v>19</v>
      </c>
      <c r="AH295" s="4" cm="1">
        <f t="array" ref="AH295">INDEX(Data!AD$2:AD$368,$A295)</f>
        <v>9</v>
      </c>
      <c r="AI295" s="4" cm="1">
        <f t="array" ref="AI295">INDEX(Data!AE$2:AE$368,$A295)</f>
        <v>38</v>
      </c>
      <c r="AJ295" s="4" cm="1">
        <f t="array" ref="AJ295">INDEX(Data!AF$2:AF$368,$A295)</f>
        <v>0</v>
      </c>
      <c r="AK295" s="4" cm="1">
        <f t="array" ref="AK295">INDEX(Data!AG$2:AG$368,$A295)</f>
        <v>0</v>
      </c>
      <c r="AL295" s="4" cm="1">
        <f t="array" ref="AL295">INDEX(Data!AH$2:AH$368,$A295)</f>
        <v>19</v>
      </c>
      <c r="AM295" s="4" cm="1">
        <f t="array" ref="AM295">INDEX(Data!AI$2:AI$368,$A295)</f>
        <v>57</v>
      </c>
      <c r="AN295" s="4" cm="1">
        <f t="array" ref="AN295">INDEX(Data!AJ$2:AJ$368,$A295)</f>
        <v>47</v>
      </c>
      <c r="AO295" s="4" cm="1">
        <f t="array" ref="AO295">INDEX(Data!AK$2:AK$368,$A295)</f>
        <v>9</v>
      </c>
      <c r="AP295" s="4" cm="1">
        <f t="array" ref="AP295">INDEX(Data!AL$2:AL$368,$A295)</f>
        <v>9</v>
      </c>
      <c r="AQ295" s="4" cm="1">
        <f t="array" ref="AQ295">INDEX(Data!AM$2:AM$368,$A295)</f>
        <v>9</v>
      </c>
      <c r="AR295" s="4" cm="1">
        <f t="array" ref="AR295">INDEX(Data!AN$2:AN$368,$A295)</f>
        <v>19</v>
      </c>
      <c r="AS295" s="4" cm="1">
        <f t="array" ref="AS295">INDEX(Data!AO$2:AO$368,$A295)</f>
        <v>19</v>
      </c>
      <c r="AT295" s="4" cm="1">
        <f t="array" ref="AT295">INDEX(Data!AP$2:AP$368,$A295)</f>
        <v>85</v>
      </c>
      <c r="AU295" s="4" cm="1">
        <f t="array" ref="AU295">INDEX(Data!AQ$2:AQ$368,$A295)</f>
        <v>9</v>
      </c>
      <c r="AV295" s="4" cm="1">
        <f t="array" ref="AV295">INDEX(Data!AR$2:AR$368,$A295)</f>
        <v>38</v>
      </c>
      <c r="AW295" s="4" cm="1">
        <f t="array" ref="AW295">INDEX(Data!AS$2:AS$368,$A295)</f>
        <v>19</v>
      </c>
      <c r="AX295" s="4" cm="1">
        <f t="array" ref="AX295">INDEX(Data!AT$2:AT$368,$A295)</f>
        <v>0</v>
      </c>
      <c r="AY295" s="4" cm="1">
        <f t="array" ref="AY295">INDEX(Data!AU$2:AU$368,$A295)</f>
        <v>66</v>
      </c>
      <c r="AZ295" s="4" cm="1">
        <f t="array" ref="AZ295">INDEX(Data!AV$2:AV$368,$A295)</f>
        <v>28</v>
      </c>
      <c r="BA295" s="4" cm="1">
        <f t="array" ref="BA295">INDEX(Data!AW$2:AW$368,$A295)</f>
        <v>28</v>
      </c>
      <c r="BB295" s="4" cm="1">
        <f t="array" ref="BB295">INDEX(Data!AX$2:AX$368,$A295)</f>
        <v>50</v>
      </c>
    </row>
    <row r="296" spans="1:54" x14ac:dyDescent="0.25">
      <c r="A296">
        <v>270</v>
      </c>
      <c r="B296" s="3">
        <v>45561</v>
      </c>
      <c r="C296" s="4">
        <v>2024</v>
      </c>
      <c r="D296" s="4" t="s">
        <v>12</v>
      </c>
      <c r="E296" s="4">
        <v>26</v>
      </c>
      <c r="F296" s="4" cm="1">
        <f t="array" ref="F296">INDEX(Data!B$2:B$368,$A296)</f>
        <v>1125</v>
      </c>
      <c r="G296" s="4" cm="1">
        <f t="array" ref="G296">INDEX(Data!C$2:C$368,$A296)</f>
        <v>967</v>
      </c>
      <c r="H296" s="4" cm="1">
        <f t="array" ref="H296">INDEX(Data!D$2:D$368,$A296)</f>
        <v>303</v>
      </c>
      <c r="I296" s="4" cm="1">
        <f t="array" ref="I296">INDEX(Data!E$2:E$368,$A296)</f>
        <v>665</v>
      </c>
      <c r="J296" s="4" cm="1">
        <f t="array" ref="J296">INDEX(Data!F$2:F$368,$A296)</f>
        <v>157</v>
      </c>
      <c r="K296" s="4" cm="1">
        <f t="array" ref="K296">INDEX(Data!G$2:G$368,$A296)</f>
        <v>203</v>
      </c>
      <c r="L296" s="4" cm="1">
        <f t="array" ref="L296">INDEX(Data!H$2:H$368,$A296)</f>
        <v>697</v>
      </c>
      <c r="M296" s="4" cm="1">
        <f t="array" ref="M296">INDEX(Data!I$2:I$368,$A296)</f>
        <v>67</v>
      </c>
      <c r="N296" s="4" cm="1">
        <f t="array" ref="N296">INDEX(Data!J$2:J$368,$A296)</f>
        <v>237</v>
      </c>
      <c r="O296" s="4" cm="1">
        <f t="array" ref="O296">INDEX(Data!K$2:K$368,$A296)</f>
        <v>48</v>
      </c>
      <c r="P296" s="4" cm="1">
        <f t="array" ref="P296">INDEX(Data!L$2:L$368,$A296)</f>
        <v>90</v>
      </c>
      <c r="Q296" s="4" cm="1">
        <f t="array" ref="Q296">INDEX(Data!M$2:M$368,$A296)</f>
        <v>90</v>
      </c>
      <c r="R296" s="4" cm="1">
        <f t="array" ref="R296">INDEX(Data!N$2:N$368,$A296)</f>
        <v>62</v>
      </c>
      <c r="S296" s="4" cm="1">
        <f t="array" ref="S296">INDEX(Data!O$2:O$368,$A296)</f>
        <v>153</v>
      </c>
      <c r="T296" s="4" cm="1">
        <f t="array" ref="T296">INDEX(Data!P$2:P$368,$A296)</f>
        <v>64</v>
      </c>
      <c r="U296" s="4" cm="1">
        <f t="array" ref="U296">INDEX(Data!Q$2:Q$368,$A296)</f>
        <v>47</v>
      </c>
      <c r="V296" s="4" cm="1">
        <f t="array" ref="V296">INDEX(Data!R$2:R$368,$A296)</f>
        <v>59</v>
      </c>
      <c r="W296" s="4" cm="1">
        <f t="array" ref="W296">INDEX(Data!S$2:S$368,$A296)</f>
        <v>275</v>
      </c>
      <c r="X296" s="4" cm="1">
        <f t="array" ref="X296">INDEX(Data!T$2:T$368,$A296)</f>
        <v>87</v>
      </c>
      <c r="Y296" s="4" cm="1">
        <f t="array" ref="Y296">INDEX(Data!U$2:U$368,$A296)</f>
        <v>19</v>
      </c>
      <c r="Z296" s="4" cm="1">
        <f t="array" ref="Z296">INDEX(Data!V$2:V$368,$A296)</f>
        <v>58</v>
      </c>
      <c r="AA296" s="4" cm="1">
        <f t="array" ref="AA296">INDEX(Data!W$2:W$368,$A296)</f>
        <v>29</v>
      </c>
      <c r="AB296" s="4" cm="1">
        <f t="array" ref="AB296">INDEX(Data!X$2:X$368,$A296)</f>
        <v>37</v>
      </c>
      <c r="AC296" s="4" cm="1">
        <f t="array" ref="AC296">INDEX(Data!Y$2:Y$368,$A296)</f>
        <v>77</v>
      </c>
      <c r="AD296" s="4" cm="1">
        <f t="array" ref="AD296">INDEX(Data!Z$2:Z$368,$A296)</f>
        <v>29</v>
      </c>
      <c r="AE296" s="4" cm="1">
        <f t="array" ref="AE296">INDEX(Data!AA$2:AA$368,$A296)</f>
        <v>0</v>
      </c>
      <c r="AF296" s="4" cm="1">
        <f t="array" ref="AF296">INDEX(Data!AB$2:AB$368,$A296)</f>
        <v>29</v>
      </c>
      <c r="AG296" s="4" cm="1">
        <f t="array" ref="AG296">INDEX(Data!AC$2:AC$368,$A296)</f>
        <v>29</v>
      </c>
      <c r="AH296" s="4" cm="1">
        <f t="array" ref="AH296">INDEX(Data!AD$2:AD$368,$A296)</f>
        <v>0</v>
      </c>
      <c r="AI296" s="4" cm="1">
        <f t="array" ref="AI296">INDEX(Data!AE$2:AE$368,$A296)</f>
        <v>38</v>
      </c>
      <c r="AJ296" s="4" cm="1">
        <f t="array" ref="AJ296">INDEX(Data!AF$2:AF$368,$A296)</f>
        <v>9</v>
      </c>
      <c r="AK296" s="4" cm="1">
        <f t="array" ref="AK296">INDEX(Data!AG$2:AG$368,$A296)</f>
        <v>9</v>
      </c>
      <c r="AL296" s="4" cm="1">
        <f t="array" ref="AL296">INDEX(Data!AH$2:AH$368,$A296)</f>
        <v>9</v>
      </c>
      <c r="AM296" s="4" cm="1">
        <f t="array" ref="AM296">INDEX(Data!AI$2:AI$368,$A296)</f>
        <v>38</v>
      </c>
      <c r="AN296" s="4" cm="1">
        <f t="array" ref="AN296">INDEX(Data!AJ$2:AJ$368,$A296)</f>
        <v>38</v>
      </c>
      <c r="AO296" s="4" cm="1">
        <f t="array" ref="AO296">INDEX(Data!AK$2:AK$368,$A296)</f>
        <v>38</v>
      </c>
      <c r="AP296" s="4" cm="1">
        <f t="array" ref="AP296">INDEX(Data!AL$2:AL$368,$A296)</f>
        <v>19</v>
      </c>
      <c r="AQ296" s="4" cm="1">
        <f t="array" ref="AQ296">INDEX(Data!AM$2:AM$368,$A296)</f>
        <v>0</v>
      </c>
      <c r="AR296" s="4" cm="1">
        <f t="array" ref="AR296">INDEX(Data!AN$2:AN$368,$A296)</f>
        <v>29</v>
      </c>
      <c r="AS296" s="4" cm="1">
        <f t="array" ref="AS296">INDEX(Data!AO$2:AO$368,$A296)</f>
        <v>38</v>
      </c>
      <c r="AT296" s="4" cm="1">
        <f t="array" ref="AT296">INDEX(Data!AP$2:AP$368,$A296)</f>
        <v>106</v>
      </c>
      <c r="AU296" s="4" cm="1">
        <f t="array" ref="AU296">INDEX(Data!AQ$2:AQ$368,$A296)</f>
        <v>29</v>
      </c>
      <c r="AV296" s="4" cm="1">
        <f t="array" ref="AV296">INDEX(Data!AR$2:AR$368,$A296)</f>
        <v>87</v>
      </c>
      <c r="AW296" s="4" cm="1">
        <f t="array" ref="AW296">INDEX(Data!AS$2:AS$368,$A296)</f>
        <v>29</v>
      </c>
      <c r="AX296" s="4" cm="1">
        <f t="array" ref="AX296">INDEX(Data!AT$2:AT$368,$A296)</f>
        <v>9</v>
      </c>
      <c r="AY296" s="4" cm="1">
        <f t="array" ref="AY296">INDEX(Data!AU$2:AU$368,$A296)</f>
        <v>19</v>
      </c>
      <c r="AZ296" s="4" cm="1">
        <f t="array" ref="AZ296">INDEX(Data!AV$2:AV$368,$A296)</f>
        <v>29</v>
      </c>
      <c r="BA296" s="4" cm="1">
        <f t="array" ref="BA296">INDEX(Data!AW$2:AW$368,$A296)</f>
        <v>0</v>
      </c>
      <c r="BB296" s="4" cm="1">
        <f t="array" ref="BB296">INDEX(Data!AX$2:AX$368,$A296)</f>
        <v>0</v>
      </c>
    </row>
    <row r="297" spans="1:54" x14ac:dyDescent="0.25">
      <c r="A297">
        <v>271</v>
      </c>
      <c r="B297" s="3">
        <v>45562</v>
      </c>
      <c r="C297" s="4">
        <v>2024</v>
      </c>
      <c r="D297" s="4" t="s">
        <v>12</v>
      </c>
      <c r="E297" s="4">
        <v>27</v>
      </c>
      <c r="F297" s="4" cm="1">
        <f t="array" ref="F297">INDEX(Data!B$2:B$368,$A297)</f>
        <v>1145</v>
      </c>
      <c r="G297" s="4" cm="1">
        <f t="array" ref="G297">INDEX(Data!C$2:C$368,$A297)</f>
        <v>972</v>
      </c>
      <c r="H297" s="4" cm="1">
        <f t="array" ref="H297">INDEX(Data!D$2:D$368,$A297)</f>
        <v>480</v>
      </c>
      <c r="I297" s="4" cm="1">
        <f t="array" ref="I297">INDEX(Data!E$2:E$368,$A297)</f>
        <v>528</v>
      </c>
      <c r="J297" s="4" cm="1">
        <f t="array" ref="J297">INDEX(Data!F$2:F$368,$A297)</f>
        <v>137</v>
      </c>
      <c r="K297" s="4" cm="1">
        <f t="array" ref="K297">INDEX(Data!G$2:G$368,$A297)</f>
        <v>379</v>
      </c>
      <c r="L297" s="4" cm="1">
        <f t="array" ref="L297">INDEX(Data!H$2:H$368,$A297)</f>
        <v>516</v>
      </c>
      <c r="M297" s="4" cm="1">
        <f t="array" ref="M297">INDEX(Data!I$2:I$368,$A297)</f>
        <v>77</v>
      </c>
      <c r="N297" s="4" cm="1">
        <f t="array" ref="N297">INDEX(Data!J$2:J$368,$A297)</f>
        <v>347</v>
      </c>
      <c r="O297" s="4" cm="1">
        <f t="array" ref="O297">INDEX(Data!K$2:K$368,$A297)</f>
        <v>205</v>
      </c>
      <c r="P297" s="4" cm="1">
        <f t="array" ref="P297">INDEX(Data!L$2:L$368,$A297)</f>
        <v>56</v>
      </c>
      <c r="Q297" s="4" cm="1">
        <f t="array" ref="Q297">INDEX(Data!M$2:M$368,$A297)</f>
        <v>63</v>
      </c>
      <c r="R297" s="4" cm="1">
        <f t="array" ref="R297">INDEX(Data!N$2:N$368,$A297)</f>
        <v>42</v>
      </c>
      <c r="S297" s="4" cm="1">
        <f t="array" ref="S297">INDEX(Data!O$2:O$368,$A297)</f>
        <v>226</v>
      </c>
      <c r="T297" s="4" cm="1">
        <f t="array" ref="T297">INDEX(Data!P$2:P$368,$A297)</f>
        <v>82</v>
      </c>
      <c r="U297" s="4" cm="1">
        <f t="array" ref="U297">INDEX(Data!Q$2:Q$368,$A297)</f>
        <v>47</v>
      </c>
      <c r="V297" s="4" cm="1">
        <f t="array" ref="V297">INDEX(Data!R$2:R$368,$A297)</f>
        <v>52</v>
      </c>
      <c r="W297" s="4" cm="1">
        <f t="array" ref="W297">INDEX(Data!S$2:S$368,$A297)</f>
        <v>25</v>
      </c>
      <c r="X297" s="4" cm="1">
        <f t="array" ref="X297">INDEX(Data!T$2:T$368,$A297)</f>
        <v>126</v>
      </c>
      <c r="Y297" s="4" cm="1">
        <f t="array" ref="Y297">INDEX(Data!U$2:U$368,$A297)</f>
        <v>29</v>
      </c>
      <c r="Z297" s="4" cm="1">
        <f t="array" ref="Z297">INDEX(Data!V$2:V$368,$A297)</f>
        <v>29</v>
      </c>
      <c r="AA297" s="4" cm="1">
        <f t="array" ref="AA297">INDEX(Data!W$2:W$368,$A297)</f>
        <v>9</v>
      </c>
      <c r="AB297" s="4" cm="1">
        <f t="array" ref="AB297">INDEX(Data!X$2:X$368,$A297)</f>
        <v>97</v>
      </c>
      <c r="AC297" s="4" cm="1">
        <f t="array" ref="AC297">INDEX(Data!Y$2:Y$368,$A297)</f>
        <v>48</v>
      </c>
      <c r="AD297" s="4" cm="1">
        <f t="array" ref="AD297">INDEX(Data!Z$2:Z$368,$A297)</f>
        <v>19</v>
      </c>
      <c r="AE297" s="4" cm="1">
        <f t="array" ref="AE297">INDEX(Data!AA$2:AA$368,$A297)</f>
        <v>19</v>
      </c>
      <c r="AF297" s="4" cm="1">
        <f t="array" ref="AF297">INDEX(Data!AB$2:AB$368,$A297)</f>
        <v>19</v>
      </c>
      <c r="AG297" s="4" cm="1">
        <f t="array" ref="AG297">INDEX(Data!AC$2:AC$368,$A297)</f>
        <v>0</v>
      </c>
      <c r="AH297" s="4" cm="1">
        <f t="array" ref="AH297">INDEX(Data!AD$2:AD$368,$A297)</f>
        <v>9</v>
      </c>
      <c r="AI297" s="4" cm="1">
        <f t="array" ref="AI297">INDEX(Data!AE$2:AE$368,$A297)</f>
        <v>38</v>
      </c>
      <c r="AJ297" s="4" cm="1">
        <f t="array" ref="AJ297">INDEX(Data!AF$2:AF$368,$A297)</f>
        <v>9</v>
      </c>
      <c r="AK297" s="4" cm="1">
        <f t="array" ref="AK297">INDEX(Data!AG$2:AG$368,$A297)</f>
        <v>9</v>
      </c>
      <c r="AL297" s="4" cm="1">
        <f t="array" ref="AL297">INDEX(Data!AH$2:AH$368,$A297)</f>
        <v>9</v>
      </c>
      <c r="AM297" s="4" cm="1">
        <f t="array" ref="AM297">INDEX(Data!AI$2:AI$368,$A297)</f>
        <v>97</v>
      </c>
      <c r="AN297" s="4" cm="1">
        <f t="array" ref="AN297">INDEX(Data!AJ$2:AJ$368,$A297)</f>
        <v>38</v>
      </c>
      <c r="AO297" s="4" cm="1">
        <f t="array" ref="AO297">INDEX(Data!AK$2:AK$368,$A297)</f>
        <v>48</v>
      </c>
      <c r="AP297" s="4" cm="1">
        <f t="array" ref="AP297">INDEX(Data!AL$2:AL$368,$A297)</f>
        <v>0</v>
      </c>
      <c r="AQ297" s="4" cm="1">
        <f t="array" ref="AQ297">INDEX(Data!AM$2:AM$368,$A297)</f>
        <v>9</v>
      </c>
      <c r="AR297" s="4" cm="1">
        <f t="array" ref="AR297">INDEX(Data!AN$2:AN$368,$A297)</f>
        <v>9</v>
      </c>
      <c r="AS297" s="4" cm="1">
        <f t="array" ref="AS297">INDEX(Data!AO$2:AO$368,$A297)</f>
        <v>19</v>
      </c>
      <c r="AT297" s="4" cm="1">
        <f t="array" ref="AT297">INDEX(Data!AP$2:AP$368,$A297)</f>
        <v>106</v>
      </c>
      <c r="AU297" s="4" cm="1">
        <f t="array" ref="AU297">INDEX(Data!AQ$2:AQ$368,$A297)</f>
        <v>29</v>
      </c>
      <c r="AV297" s="4" cm="1">
        <f t="array" ref="AV297">INDEX(Data!AR$2:AR$368,$A297)</f>
        <v>38</v>
      </c>
      <c r="AW297" s="4" cm="1">
        <f t="array" ref="AW297">INDEX(Data!AS$2:AS$368,$A297)</f>
        <v>38</v>
      </c>
      <c r="AX297" s="4" cm="1">
        <f t="array" ref="AX297">INDEX(Data!AT$2:AT$368,$A297)</f>
        <v>0</v>
      </c>
      <c r="AY297" s="4" cm="1">
        <f t="array" ref="AY297">INDEX(Data!AU$2:AU$368,$A297)</f>
        <v>29</v>
      </c>
      <c r="AZ297" s="4" cm="1">
        <f t="array" ref="AZ297">INDEX(Data!AV$2:AV$368,$A297)</f>
        <v>29</v>
      </c>
      <c r="BA297" s="4" cm="1">
        <f t="array" ref="BA297">INDEX(Data!AW$2:AW$368,$A297)</f>
        <v>9</v>
      </c>
      <c r="BB297" s="4" cm="1">
        <f t="array" ref="BB297">INDEX(Data!AX$2:AX$368,$A297)</f>
        <v>5</v>
      </c>
    </row>
    <row r="298" spans="1:54" x14ac:dyDescent="0.25">
      <c r="A298">
        <v>272</v>
      </c>
      <c r="B298" s="3">
        <v>45563</v>
      </c>
      <c r="C298" s="4">
        <v>2024</v>
      </c>
      <c r="D298" s="4" t="s">
        <v>12</v>
      </c>
      <c r="E298" s="4">
        <v>28</v>
      </c>
      <c r="F298" s="4" cm="1">
        <f t="array" ref="F298">INDEX(Data!B$2:B$368,$A298)</f>
        <v>1170</v>
      </c>
      <c r="G298" s="4" cm="1">
        <f t="array" ref="G298">INDEX(Data!C$2:C$368,$A298)</f>
        <v>972</v>
      </c>
      <c r="H298" s="4" cm="1">
        <f t="array" ref="H298">INDEX(Data!D$2:D$368,$A298)</f>
        <v>269</v>
      </c>
      <c r="I298" s="4" cm="1">
        <f t="array" ref="I298">INDEX(Data!E$2:E$368,$A298)</f>
        <v>609</v>
      </c>
      <c r="J298" s="4" cm="1">
        <f t="array" ref="J298">INDEX(Data!F$2:F$368,$A298)</f>
        <v>292</v>
      </c>
      <c r="K298" s="4" cm="1">
        <f t="array" ref="K298">INDEX(Data!G$2:G$368,$A298)</f>
        <v>417</v>
      </c>
      <c r="L298" s="4" cm="1">
        <f t="array" ref="L298">INDEX(Data!H$2:H$368,$A298)</f>
        <v>497</v>
      </c>
      <c r="M298" s="4" cm="1">
        <f t="array" ref="M298">INDEX(Data!I$2:I$368,$A298)</f>
        <v>58</v>
      </c>
      <c r="N298" s="4" cm="1">
        <f t="array" ref="N298">INDEX(Data!J$2:J$368,$A298)</f>
        <v>326</v>
      </c>
      <c r="O298" s="4" cm="1">
        <f t="array" ref="O298">INDEX(Data!K$2:K$368,$A298)</f>
        <v>43</v>
      </c>
      <c r="P298" s="4" cm="1">
        <f t="array" ref="P298">INDEX(Data!L$2:L$368,$A298)</f>
        <v>108</v>
      </c>
      <c r="Q298" s="4" cm="1">
        <f t="array" ref="Q298">INDEX(Data!M$2:M$368,$A298)</f>
        <v>58</v>
      </c>
      <c r="R298" s="4" cm="1">
        <f t="array" ref="R298">INDEX(Data!N$2:N$368,$A298)</f>
        <v>50</v>
      </c>
      <c r="S298" s="4" cm="1">
        <f t="array" ref="S298">INDEX(Data!O$2:O$368,$A298)</f>
        <v>200</v>
      </c>
      <c r="T298" s="4" cm="1">
        <f t="array" ref="T298">INDEX(Data!P$2:P$368,$A298)</f>
        <v>71</v>
      </c>
      <c r="U298" s="4" cm="1">
        <f t="array" ref="U298">INDEX(Data!Q$2:Q$368,$A298)</f>
        <v>62</v>
      </c>
      <c r="V298" s="4" cm="1">
        <f t="array" ref="V298">INDEX(Data!R$2:R$368,$A298)</f>
        <v>26</v>
      </c>
      <c r="W298" s="4" cm="1">
        <f t="array" ref="W298">INDEX(Data!S$2:S$368,$A298)</f>
        <v>226</v>
      </c>
      <c r="X298" s="4" cm="1">
        <f t="array" ref="X298">INDEX(Data!T$2:T$368,$A298)</f>
        <v>58</v>
      </c>
      <c r="Y298" s="4" cm="1">
        <f t="array" ref="Y298">INDEX(Data!U$2:U$368,$A298)</f>
        <v>19</v>
      </c>
      <c r="Z298" s="4" cm="1">
        <f t="array" ref="Z298">INDEX(Data!V$2:V$368,$A298)</f>
        <v>48</v>
      </c>
      <c r="AA298" s="4" cm="1">
        <f t="array" ref="AA298">INDEX(Data!W$2:W$368,$A298)</f>
        <v>9</v>
      </c>
      <c r="AB298" s="4" cm="1">
        <f t="array" ref="AB298">INDEX(Data!X$2:X$368,$A298)</f>
        <v>87</v>
      </c>
      <c r="AC298" s="4" cm="1">
        <f t="array" ref="AC298">INDEX(Data!Y$2:Y$368,$A298)</f>
        <v>87</v>
      </c>
      <c r="AD298" s="4" cm="1">
        <f t="array" ref="AD298">INDEX(Data!Z$2:Z$368,$A298)</f>
        <v>0</v>
      </c>
      <c r="AE298" s="4" cm="1">
        <f t="array" ref="AE298">INDEX(Data!AA$2:AA$368,$A298)</f>
        <v>9</v>
      </c>
      <c r="AF298" s="4" cm="1">
        <f t="array" ref="AF298">INDEX(Data!AB$2:AB$368,$A298)</f>
        <v>48</v>
      </c>
      <c r="AG298" s="4" cm="1">
        <f t="array" ref="AG298">INDEX(Data!AC$2:AC$368,$A298)</f>
        <v>0</v>
      </c>
      <c r="AH298" s="4" cm="1">
        <f t="array" ref="AH298">INDEX(Data!AD$2:AD$368,$A298)</f>
        <v>0</v>
      </c>
      <c r="AI298" s="4" cm="1">
        <f t="array" ref="AI298">INDEX(Data!AE$2:AE$368,$A298)</f>
        <v>38</v>
      </c>
      <c r="AJ298" s="4" cm="1">
        <f t="array" ref="AJ298">INDEX(Data!AF$2:AF$368,$A298)</f>
        <v>9</v>
      </c>
      <c r="AK298" s="4" cm="1">
        <f t="array" ref="AK298">INDEX(Data!AG$2:AG$368,$A298)</f>
        <v>29</v>
      </c>
      <c r="AL298" s="4" cm="1">
        <f t="array" ref="AL298">INDEX(Data!AH$2:AH$368,$A298)</f>
        <v>19</v>
      </c>
      <c r="AM298" s="4" cm="1">
        <f t="array" ref="AM298">INDEX(Data!AI$2:AI$368,$A298)</f>
        <v>48</v>
      </c>
      <c r="AN298" s="4" cm="1">
        <f t="array" ref="AN298">INDEX(Data!AJ$2:AJ$368,$A298)</f>
        <v>58</v>
      </c>
      <c r="AO298" s="4" cm="1">
        <f t="array" ref="AO298">INDEX(Data!AK$2:AK$368,$A298)</f>
        <v>48</v>
      </c>
      <c r="AP298" s="4" cm="1">
        <f t="array" ref="AP298">INDEX(Data!AL$2:AL$368,$A298)</f>
        <v>0</v>
      </c>
      <c r="AQ298" s="4" cm="1">
        <f t="array" ref="AQ298">INDEX(Data!AM$2:AM$368,$A298)</f>
        <v>0</v>
      </c>
      <c r="AR298" s="4" cm="1">
        <f t="array" ref="AR298">INDEX(Data!AN$2:AN$368,$A298)</f>
        <v>19</v>
      </c>
      <c r="AS298" s="4" cm="1">
        <f t="array" ref="AS298">INDEX(Data!AO$2:AO$368,$A298)</f>
        <v>38</v>
      </c>
      <c r="AT298" s="4" cm="1">
        <f t="array" ref="AT298">INDEX(Data!AP$2:AP$368,$A298)</f>
        <v>87</v>
      </c>
      <c r="AU298" s="4" cm="1">
        <f t="array" ref="AU298">INDEX(Data!AQ$2:AQ$368,$A298)</f>
        <v>19</v>
      </c>
      <c r="AV298" s="4" cm="1">
        <f t="array" ref="AV298">INDEX(Data!AR$2:AR$368,$A298)</f>
        <v>68</v>
      </c>
      <c r="AW298" s="4" cm="1">
        <f t="array" ref="AW298">INDEX(Data!AS$2:AS$368,$A298)</f>
        <v>19</v>
      </c>
      <c r="AX298" s="4" cm="1">
        <f t="array" ref="AX298">INDEX(Data!AT$2:AT$368,$A298)</f>
        <v>9</v>
      </c>
      <c r="AY298" s="4" cm="1">
        <f t="array" ref="AY298">INDEX(Data!AU$2:AU$368,$A298)</f>
        <v>58</v>
      </c>
      <c r="AZ298" s="4" cm="1">
        <f t="array" ref="AZ298">INDEX(Data!AV$2:AV$368,$A298)</f>
        <v>0</v>
      </c>
      <c r="BA298" s="4" cm="1">
        <f t="array" ref="BA298">INDEX(Data!AW$2:AW$368,$A298)</f>
        <v>9</v>
      </c>
      <c r="BB298" s="4" cm="1">
        <f t="array" ref="BB298">INDEX(Data!AX$2:AX$368,$A298)</f>
        <v>32</v>
      </c>
    </row>
    <row r="299" spans="1:54" x14ac:dyDescent="0.25">
      <c r="A299">
        <v>273</v>
      </c>
      <c r="B299" s="3">
        <v>45564</v>
      </c>
      <c r="C299" s="4">
        <v>2024</v>
      </c>
      <c r="D299" s="4" t="s">
        <v>12</v>
      </c>
      <c r="E299" s="4">
        <v>29</v>
      </c>
      <c r="F299" s="4" cm="1">
        <f t="array" ref="F299">INDEX(Data!B$2:B$368,$A299)</f>
        <v>1184</v>
      </c>
      <c r="G299" s="4" cm="1">
        <f t="array" ref="G299">INDEX(Data!C$2:C$368,$A299)</f>
        <v>966</v>
      </c>
      <c r="H299" s="4" cm="1">
        <f t="array" ref="H299">INDEX(Data!D$2:D$368,$A299)</f>
        <v>438</v>
      </c>
      <c r="I299" s="4" cm="1">
        <f t="array" ref="I299">INDEX(Data!E$2:E$368,$A299)</f>
        <v>450</v>
      </c>
      <c r="J299" s="4" cm="1">
        <f t="array" ref="J299">INDEX(Data!F$2:F$368,$A299)</f>
        <v>296</v>
      </c>
      <c r="K299" s="4" cm="1">
        <f t="array" ref="K299">INDEX(Data!G$2:G$368,$A299)</f>
        <v>415</v>
      </c>
      <c r="L299" s="4" cm="1">
        <f t="array" ref="L299">INDEX(Data!H$2:H$368,$A299)</f>
        <v>387</v>
      </c>
      <c r="M299" s="4" cm="1">
        <f t="array" ref="M299">INDEX(Data!I$2:I$368,$A299)</f>
        <v>164</v>
      </c>
      <c r="N299" s="4" cm="1">
        <f t="array" ref="N299">INDEX(Data!J$2:J$368,$A299)</f>
        <v>396</v>
      </c>
      <c r="O299" s="4" cm="1">
        <f t="array" ref="O299">INDEX(Data!K$2:K$368,$A299)</f>
        <v>198</v>
      </c>
      <c r="P299" s="4" cm="1">
        <f t="array" ref="P299">INDEX(Data!L$2:L$368,$A299)</f>
        <v>95</v>
      </c>
      <c r="Q299" s="4" cm="1">
        <f t="array" ref="Q299">INDEX(Data!M$2:M$368,$A299)</f>
        <v>73</v>
      </c>
      <c r="R299" s="4" cm="1">
        <f t="array" ref="R299">INDEX(Data!N$2:N$368,$A299)</f>
        <v>29</v>
      </c>
      <c r="S299" s="4" cm="1">
        <f t="array" ref="S299">INDEX(Data!O$2:O$368,$A299)</f>
        <v>175</v>
      </c>
      <c r="T299" s="4" cm="1">
        <f t="array" ref="T299">INDEX(Data!P$2:P$368,$A299)</f>
        <v>49</v>
      </c>
      <c r="U299" s="4" cm="1">
        <f t="array" ref="U299">INDEX(Data!Q$2:Q$368,$A299)</f>
        <v>49</v>
      </c>
      <c r="V299" s="4" cm="1">
        <f t="array" ref="V299">INDEX(Data!R$2:R$368,$A299)</f>
        <v>31</v>
      </c>
      <c r="W299" s="4" cm="1">
        <f t="array" ref="W299">INDEX(Data!S$2:S$368,$A299)</f>
        <v>89</v>
      </c>
      <c r="X299" s="4" cm="1">
        <f t="array" ref="X299">INDEX(Data!T$2:T$368,$A299)</f>
        <v>115</v>
      </c>
      <c r="Y299" s="4" cm="1">
        <f t="array" ref="Y299">INDEX(Data!U$2:U$368,$A299)</f>
        <v>9</v>
      </c>
      <c r="Z299" s="4" cm="1">
        <f t="array" ref="Z299">INDEX(Data!V$2:V$368,$A299)</f>
        <v>67</v>
      </c>
      <c r="AA299" s="4" cm="1">
        <f t="array" ref="AA299">INDEX(Data!W$2:W$368,$A299)</f>
        <v>28</v>
      </c>
      <c r="AB299" s="4" cm="1">
        <f t="array" ref="AB299">INDEX(Data!X$2:X$368,$A299)</f>
        <v>106</v>
      </c>
      <c r="AC299" s="4" cm="1">
        <f t="array" ref="AC299">INDEX(Data!Y$2:Y$368,$A299)</f>
        <v>57</v>
      </c>
      <c r="AD299" s="4" cm="1">
        <f t="array" ref="AD299">INDEX(Data!Z$2:Z$368,$A299)</f>
        <v>19</v>
      </c>
      <c r="AE299" s="4" cm="1">
        <f t="array" ref="AE299">INDEX(Data!AA$2:AA$368,$A299)</f>
        <v>19</v>
      </c>
      <c r="AF299" s="4" cm="1">
        <f t="array" ref="AF299">INDEX(Data!AB$2:AB$368,$A299)</f>
        <v>38</v>
      </c>
      <c r="AG299" s="4" cm="1">
        <f t="array" ref="AG299">INDEX(Data!AC$2:AC$368,$A299)</f>
        <v>9</v>
      </c>
      <c r="AH299" s="4" cm="1">
        <f t="array" ref="AH299">INDEX(Data!AD$2:AD$368,$A299)</f>
        <v>0</v>
      </c>
      <c r="AI299" s="4" cm="1">
        <f t="array" ref="AI299">INDEX(Data!AE$2:AE$368,$A299)</f>
        <v>38</v>
      </c>
      <c r="AJ299" s="4" cm="1">
        <f t="array" ref="AJ299">INDEX(Data!AF$2:AF$368,$A299)</f>
        <v>19</v>
      </c>
      <c r="AK299" s="4" cm="1">
        <f t="array" ref="AK299">INDEX(Data!AG$2:AG$368,$A299)</f>
        <v>9</v>
      </c>
      <c r="AL299" s="4" cm="1">
        <f t="array" ref="AL299">INDEX(Data!AH$2:AH$368,$A299)</f>
        <v>19</v>
      </c>
      <c r="AM299" s="4" cm="1">
        <f t="array" ref="AM299">INDEX(Data!AI$2:AI$368,$A299)</f>
        <v>86</v>
      </c>
      <c r="AN299" s="4" cm="1">
        <f t="array" ref="AN299">INDEX(Data!AJ$2:AJ$368,$A299)</f>
        <v>48</v>
      </c>
      <c r="AO299" s="4" cm="1">
        <f t="array" ref="AO299">INDEX(Data!AK$2:AK$368,$A299)</f>
        <v>28</v>
      </c>
      <c r="AP299" s="4" cm="1">
        <f t="array" ref="AP299">INDEX(Data!AL$2:AL$368,$A299)</f>
        <v>0</v>
      </c>
      <c r="AQ299" s="4" cm="1">
        <f t="array" ref="AQ299">INDEX(Data!AM$2:AM$368,$A299)</f>
        <v>9</v>
      </c>
      <c r="AR299" s="4" cm="1">
        <f t="array" ref="AR299">INDEX(Data!AN$2:AN$368,$A299)</f>
        <v>19</v>
      </c>
      <c r="AS299" s="4" cm="1">
        <f t="array" ref="AS299">INDEX(Data!AO$2:AO$368,$A299)</f>
        <v>19</v>
      </c>
      <c r="AT299" s="4" cm="1">
        <f t="array" ref="AT299">INDEX(Data!AP$2:AP$368,$A299)</f>
        <v>0</v>
      </c>
      <c r="AU299" s="4" cm="1">
        <f t="array" ref="AU299">INDEX(Data!AQ$2:AQ$368,$A299)</f>
        <v>9</v>
      </c>
      <c r="AV299" s="4" cm="1">
        <f t="array" ref="AV299">INDEX(Data!AR$2:AR$368,$A299)</f>
        <v>49</v>
      </c>
      <c r="AW299" s="4" cm="1">
        <f t="array" ref="AW299">INDEX(Data!AS$2:AS$368,$A299)</f>
        <v>19</v>
      </c>
      <c r="AX299" s="4" cm="1">
        <f t="array" ref="AX299">INDEX(Data!AT$2:AT$368,$A299)</f>
        <v>0</v>
      </c>
      <c r="AY299" s="4" cm="1">
        <f t="array" ref="AY299">INDEX(Data!AU$2:AU$368,$A299)</f>
        <v>67</v>
      </c>
      <c r="AZ299" s="4" cm="1">
        <f t="array" ref="AZ299">INDEX(Data!AV$2:AV$368,$A299)</f>
        <v>38</v>
      </c>
      <c r="BA299" s="4" cm="1">
        <f t="array" ref="BA299">INDEX(Data!AW$2:AW$368,$A299)</f>
        <v>19</v>
      </c>
      <c r="BB299" s="4" cm="1">
        <f t="array" ref="BB299">INDEX(Data!AX$2:AX$368,$A299)</f>
        <v>4</v>
      </c>
    </row>
    <row r="300" spans="1:54" x14ac:dyDescent="0.25">
      <c r="A300">
        <v>274</v>
      </c>
      <c r="B300" s="3">
        <v>45565</v>
      </c>
      <c r="C300" s="4">
        <v>2024</v>
      </c>
      <c r="D300" s="4" t="s">
        <v>12</v>
      </c>
      <c r="E300" s="4">
        <v>30</v>
      </c>
      <c r="F300" s="4" cm="1">
        <f t="array" ref="F300">INDEX(Data!B$2:B$368,$A300)</f>
        <v>1184</v>
      </c>
      <c r="G300" s="4" cm="1">
        <f t="array" ref="G300">INDEX(Data!C$2:C$368,$A300)</f>
        <v>961</v>
      </c>
      <c r="H300" s="4" cm="1">
        <f t="array" ref="H300">INDEX(Data!D$2:D$368,$A300)</f>
        <v>414</v>
      </c>
      <c r="I300" s="4" cm="1">
        <f t="array" ref="I300">INDEX(Data!E$2:E$368,$A300)</f>
        <v>474</v>
      </c>
      <c r="J300" s="4" cm="1">
        <f t="array" ref="J300">INDEX(Data!F$2:F$368,$A300)</f>
        <v>296</v>
      </c>
      <c r="K300" s="4" cm="1">
        <f t="array" ref="K300">INDEX(Data!G$2:G$368,$A300)</f>
        <v>211</v>
      </c>
      <c r="L300" s="4" cm="1">
        <f t="array" ref="L300">INDEX(Data!H$2:H$368,$A300)</f>
        <v>635</v>
      </c>
      <c r="M300" s="4" cm="1">
        <f t="array" ref="M300">INDEX(Data!I$2:I$368,$A300)</f>
        <v>115</v>
      </c>
      <c r="N300" s="4" cm="1">
        <f t="array" ref="N300">INDEX(Data!J$2:J$368,$A300)</f>
        <v>308</v>
      </c>
      <c r="O300" s="4" cm="1">
        <f t="array" ref="O300">INDEX(Data!K$2:K$368,$A300)</f>
        <v>58</v>
      </c>
      <c r="P300" s="4" cm="1">
        <f t="array" ref="P300">INDEX(Data!L$2:L$368,$A300)</f>
        <v>95</v>
      </c>
      <c r="Q300" s="4" cm="1">
        <f t="array" ref="Q300">INDEX(Data!M$2:M$368,$A300)</f>
        <v>58</v>
      </c>
      <c r="R300" s="4" cm="1">
        <f t="array" ref="R300">INDEX(Data!N$2:N$368,$A300)</f>
        <v>36</v>
      </c>
      <c r="S300" s="4" cm="1">
        <f t="array" ref="S300">INDEX(Data!O$2:O$368,$A300)</f>
        <v>184</v>
      </c>
      <c r="T300" s="4" cm="1">
        <f t="array" ref="T300">INDEX(Data!P$2:P$368,$A300)</f>
        <v>31</v>
      </c>
      <c r="U300" s="4" cm="1">
        <f t="array" ref="U300">INDEX(Data!Q$2:Q$368,$A300)</f>
        <v>67</v>
      </c>
      <c r="V300" s="4" cm="1">
        <f t="array" ref="V300">INDEX(Data!R$2:R$368,$A300)</f>
        <v>62</v>
      </c>
      <c r="W300" s="4" cm="1">
        <f t="array" ref="W300">INDEX(Data!S$2:S$368,$A300)</f>
        <v>285</v>
      </c>
      <c r="X300" s="4" cm="1">
        <f t="array" ref="X300">INDEX(Data!T$2:T$368,$A300)</f>
        <v>67</v>
      </c>
      <c r="Y300" s="4" cm="1">
        <f t="array" ref="Y300">INDEX(Data!U$2:U$368,$A300)</f>
        <v>19</v>
      </c>
      <c r="Z300" s="4" cm="1">
        <f t="array" ref="Z300">INDEX(Data!V$2:V$368,$A300)</f>
        <v>57</v>
      </c>
      <c r="AA300" s="4" cm="1">
        <f t="array" ref="AA300">INDEX(Data!W$2:W$368,$A300)</f>
        <v>0</v>
      </c>
      <c r="AB300" s="4" cm="1">
        <f t="array" ref="AB300">INDEX(Data!X$2:X$368,$A300)</f>
        <v>78</v>
      </c>
      <c r="AC300" s="4" cm="1">
        <f t="array" ref="AC300">INDEX(Data!Y$2:Y$368,$A300)</f>
        <v>76</v>
      </c>
      <c r="AD300" s="4" cm="1">
        <f t="array" ref="AD300">INDEX(Data!Z$2:Z$368,$A300)</f>
        <v>19</v>
      </c>
      <c r="AE300" s="4" cm="1">
        <f t="array" ref="AE300">INDEX(Data!AA$2:AA$368,$A300)</f>
        <v>19</v>
      </c>
      <c r="AF300" s="4" cm="1">
        <f t="array" ref="AF300">INDEX(Data!AB$2:AB$368,$A300)</f>
        <v>19</v>
      </c>
      <c r="AG300" s="4" cm="1">
        <f t="array" ref="AG300">INDEX(Data!AC$2:AC$368,$A300)</f>
        <v>0</v>
      </c>
      <c r="AH300" s="4" cm="1">
        <f t="array" ref="AH300">INDEX(Data!AD$2:AD$368,$A300)</f>
        <v>0</v>
      </c>
      <c r="AI300" s="4" cm="1">
        <f t="array" ref="AI300">INDEX(Data!AE$2:AE$368,$A300)</f>
        <v>48</v>
      </c>
      <c r="AJ300" s="4" cm="1">
        <f t="array" ref="AJ300">INDEX(Data!AF$2:AF$368,$A300)</f>
        <v>9</v>
      </c>
      <c r="AK300" s="4" cm="1">
        <f t="array" ref="AK300">INDEX(Data!AG$2:AG$368,$A300)</f>
        <v>28</v>
      </c>
      <c r="AL300" s="4" cm="1">
        <f t="array" ref="AL300">INDEX(Data!AH$2:AH$368,$A300)</f>
        <v>28</v>
      </c>
      <c r="AM300" s="4" cm="1">
        <f t="array" ref="AM300">INDEX(Data!AI$2:AI$368,$A300)</f>
        <v>96</v>
      </c>
      <c r="AN300" s="4" cm="1">
        <f t="array" ref="AN300">INDEX(Data!AJ$2:AJ$368,$A300)</f>
        <v>38</v>
      </c>
      <c r="AO300" s="4" cm="1">
        <f t="array" ref="AO300">INDEX(Data!AK$2:AK$368,$A300)</f>
        <v>38</v>
      </c>
      <c r="AP300" s="4" cm="1">
        <f t="array" ref="AP300">INDEX(Data!AL$2:AL$368,$A300)</f>
        <v>28</v>
      </c>
      <c r="AQ300" s="4" cm="1">
        <f t="array" ref="AQ300">INDEX(Data!AM$2:AM$368,$A300)</f>
        <v>9</v>
      </c>
      <c r="AR300" s="4" cm="1">
        <f t="array" ref="AR300">INDEX(Data!AN$2:AN$368,$A300)</f>
        <v>28</v>
      </c>
      <c r="AS300" s="4" cm="1">
        <f t="array" ref="AS300">INDEX(Data!AO$2:AO$368,$A300)</f>
        <v>19</v>
      </c>
      <c r="AT300" s="4" cm="1">
        <f t="array" ref="AT300">INDEX(Data!AP$2:AP$368,$A300)</f>
        <v>67</v>
      </c>
      <c r="AU300" s="4" cm="1">
        <f t="array" ref="AU300">INDEX(Data!AQ$2:AQ$368,$A300)</f>
        <v>19</v>
      </c>
      <c r="AV300" s="4" cm="1">
        <f t="array" ref="AV300">INDEX(Data!AR$2:AR$368,$A300)</f>
        <v>48</v>
      </c>
      <c r="AW300" s="4" cm="1">
        <f t="array" ref="AW300">INDEX(Data!AS$2:AS$368,$A300)</f>
        <v>9</v>
      </c>
      <c r="AX300" s="4" cm="1">
        <f t="array" ref="AX300">INDEX(Data!AT$2:AT$368,$A300)</f>
        <v>0</v>
      </c>
      <c r="AY300" s="4" cm="1">
        <f t="array" ref="AY300">INDEX(Data!AU$2:AU$368,$A300)</f>
        <v>19</v>
      </c>
      <c r="AZ300" s="4" cm="1">
        <f t="array" ref="AZ300">INDEX(Data!AV$2:AV$368,$A300)</f>
        <v>38</v>
      </c>
      <c r="BA300" s="4" cm="1">
        <f t="array" ref="BA300">INDEX(Data!AW$2:AW$368,$A300)</f>
        <v>38</v>
      </c>
      <c r="BB300" s="4" cm="1">
        <f t="array" ref="BB300">INDEX(Data!AX$2:AX$368,$A300)</f>
        <v>0</v>
      </c>
    </row>
    <row r="301" spans="1:54" x14ac:dyDescent="0.25">
      <c r="A301">
        <v>367</v>
      </c>
      <c r="B301" s="3"/>
      <c r="C301" s="4">
        <v>2024</v>
      </c>
      <c r="D301" s="4" t="s">
        <v>13</v>
      </c>
      <c r="E301" s="4">
        <v>0.01</v>
      </c>
      <c r="F301" s="4" cm="1">
        <f t="array" ref="F301">INDEX(Data!B$2:B$368,$A301)</f>
        <v>0</v>
      </c>
      <c r="G301" s="4" cm="1">
        <f t="array" ref="G301">INDEX(Data!C$2:C$368,$A301)</f>
        <v>0</v>
      </c>
      <c r="H301" s="4" cm="1">
        <f t="array" ref="H301">INDEX(Data!D$2:D$368,$A301)</f>
        <v>0</v>
      </c>
      <c r="I301" s="4" cm="1">
        <f t="array" ref="I301">INDEX(Data!E$2:E$368,$A301)</f>
        <v>0</v>
      </c>
      <c r="J301" s="4" cm="1">
        <f t="array" ref="J301">INDEX(Data!F$2:F$368,$A301)</f>
        <v>0</v>
      </c>
      <c r="K301" s="4" cm="1">
        <f t="array" ref="K301">INDEX(Data!G$2:G$368,$A301)</f>
        <v>0</v>
      </c>
      <c r="L301" s="4" cm="1">
        <f t="array" ref="L301">INDEX(Data!H$2:H$368,$A301)</f>
        <v>0</v>
      </c>
      <c r="M301" s="4" cm="1">
        <f t="array" ref="M301">INDEX(Data!I$2:I$368,$A301)</f>
        <v>0</v>
      </c>
      <c r="N301" s="4" cm="1">
        <f t="array" ref="N301">INDEX(Data!J$2:J$368,$A301)</f>
        <v>0</v>
      </c>
      <c r="O301" s="4" cm="1">
        <f t="array" ref="O301">INDEX(Data!K$2:K$368,$A301)</f>
        <v>0</v>
      </c>
      <c r="P301" s="4" cm="1">
        <f t="array" ref="P301">INDEX(Data!L$2:L$368,$A301)</f>
        <v>0</v>
      </c>
      <c r="Q301" s="4" cm="1">
        <f t="array" ref="Q301">INDEX(Data!M$2:M$368,$A301)</f>
        <v>0</v>
      </c>
      <c r="R301" s="4" cm="1">
        <f t="array" ref="R301">INDEX(Data!N$2:N$368,$A301)</f>
        <v>0</v>
      </c>
      <c r="S301" s="4" cm="1">
        <f t="array" ref="S301">INDEX(Data!O$2:O$368,$A301)</f>
        <v>0</v>
      </c>
      <c r="T301" s="4" cm="1">
        <f t="array" ref="T301">INDEX(Data!P$2:P$368,$A301)</f>
        <v>0</v>
      </c>
      <c r="U301" s="4" cm="1">
        <f t="array" ref="U301">INDEX(Data!Q$2:Q$368,$A301)</f>
        <v>0</v>
      </c>
      <c r="V301" s="4" cm="1">
        <f t="array" ref="V301">INDEX(Data!R$2:R$368,$A301)</f>
        <v>0</v>
      </c>
      <c r="W301" s="4" cm="1">
        <f t="array" ref="W301">INDEX(Data!S$2:S$368,$A301)</f>
        <v>0</v>
      </c>
      <c r="X301" s="4" cm="1">
        <f t="array" ref="X301">INDEX(Data!T$2:T$368,$A301)</f>
        <v>0</v>
      </c>
      <c r="Y301" s="4" cm="1">
        <f t="array" ref="Y301">INDEX(Data!U$2:U$368,$A301)</f>
        <v>0</v>
      </c>
      <c r="Z301" s="4" cm="1">
        <f t="array" ref="Z301">INDEX(Data!V$2:V$368,$A301)</f>
        <v>0</v>
      </c>
      <c r="AA301" s="4" cm="1">
        <f t="array" ref="AA301">INDEX(Data!W$2:W$368,$A301)</f>
        <v>0</v>
      </c>
      <c r="AB301" s="4" cm="1">
        <f t="array" ref="AB301">INDEX(Data!X$2:X$368,$A301)</f>
        <v>0</v>
      </c>
      <c r="AC301" s="4" cm="1">
        <f t="array" ref="AC301">INDEX(Data!Y$2:Y$368,$A301)</f>
        <v>0</v>
      </c>
      <c r="AD301" s="4" cm="1">
        <f t="array" ref="AD301">INDEX(Data!Z$2:Z$368,$A301)</f>
        <v>0</v>
      </c>
      <c r="AE301" s="4" cm="1">
        <f t="array" ref="AE301">INDEX(Data!AA$2:AA$368,$A301)</f>
        <v>0</v>
      </c>
      <c r="AF301" s="4" cm="1">
        <f t="array" ref="AF301">INDEX(Data!AB$2:AB$368,$A301)</f>
        <v>0</v>
      </c>
      <c r="AG301" s="4" cm="1">
        <f t="array" ref="AG301">INDEX(Data!AC$2:AC$368,$A301)</f>
        <v>0</v>
      </c>
      <c r="AH301" s="4" cm="1">
        <f t="array" ref="AH301">INDEX(Data!AD$2:AD$368,$A301)</f>
        <v>0</v>
      </c>
      <c r="AI301" s="4" cm="1">
        <f t="array" ref="AI301">INDEX(Data!AE$2:AE$368,$A301)</f>
        <v>0</v>
      </c>
      <c r="AJ301" s="4" cm="1">
        <f t="array" ref="AJ301">INDEX(Data!AF$2:AF$368,$A301)</f>
        <v>0</v>
      </c>
      <c r="AK301" s="4" cm="1">
        <f t="array" ref="AK301">INDEX(Data!AG$2:AG$368,$A301)</f>
        <v>0</v>
      </c>
      <c r="AL301" s="4" cm="1">
        <f t="array" ref="AL301">INDEX(Data!AH$2:AH$368,$A301)</f>
        <v>0</v>
      </c>
      <c r="AM301" s="4" cm="1">
        <f t="array" ref="AM301">INDEX(Data!AI$2:AI$368,$A301)</f>
        <v>0</v>
      </c>
      <c r="AN301" s="4" cm="1">
        <f t="array" ref="AN301">INDEX(Data!AJ$2:AJ$368,$A301)</f>
        <v>0</v>
      </c>
      <c r="AO301" s="4" cm="1">
        <f t="array" ref="AO301">INDEX(Data!AK$2:AK$368,$A301)</f>
        <v>0</v>
      </c>
      <c r="AP301" s="4" cm="1">
        <f t="array" ref="AP301">INDEX(Data!AL$2:AL$368,$A301)</f>
        <v>0</v>
      </c>
      <c r="AQ301" s="4" cm="1">
        <f t="array" ref="AQ301">INDEX(Data!AM$2:AM$368,$A301)</f>
        <v>0</v>
      </c>
      <c r="AR301" s="4" cm="1">
        <f t="array" ref="AR301">INDEX(Data!AN$2:AN$368,$A301)</f>
        <v>0</v>
      </c>
      <c r="AS301" s="4" cm="1">
        <f t="array" ref="AS301">INDEX(Data!AO$2:AO$368,$A301)</f>
        <v>0</v>
      </c>
      <c r="AT301" s="4" cm="1">
        <f t="array" ref="AT301">INDEX(Data!AP$2:AP$368,$A301)</f>
        <v>0</v>
      </c>
      <c r="AU301" s="4" cm="1">
        <f t="array" ref="AU301">INDEX(Data!AQ$2:AQ$368,$A301)</f>
        <v>0</v>
      </c>
      <c r="AV301" s="4" cm="1">
        <f t="array" ref="AV301">INDEX(Data!AR$2:AR$368,$A301)</f>
        <v>0</v>
      </c>
      <c r="AW301" s="4" cm="1">
        <f t="array" ref="AW301">INDEX(Data!AS$2:AS$368,$A301)</f>
        <v>0</v>
      </c>
      <c r="AX301" s="4" cm="1">
        <f t="array" ref="AX301">INDEX(Data!AT$2:AT$368,$A301)</f>
        <v>0</v>
      </c>
      <c r="AY301" s="4" cm="1">
        <f t="array" ref="AY301">INDEX(Data!AU$2:AU$368,$A301)</f>
        <v>0</v>
      </c>
      <c r="AZ301" s="4" cm="1">
        <f t="array" ref="AZ301">INDEX(Data!AV$2:AV$368,$A301)</f>
        <v>0</v>
      </c>
      <c r="BA301" s="4" cm="1">
        <f t="array" ref="BA301">INDEX(Data!AW$2:AW$368,$A301)</f>
        <v>0</v>
      </c>
      <c r="BB301" s="4" cm="1">
        <f t="array" ref="BB301">INDEX(Data!AX$2:AX$368,$A301)</f>
        <v>0</v>
      </c>
    </row>
    <row r="302" spans="1:54" x14ac:dyDescent="0.25">
      <c r="A302">
        <v>367</v>
      </c>
      <c r="B302" s="3"/>
      <c r="C302" s="4">
        <v>2024</v>
      </c>
      <c r="D302" s="4" t="s">
        <v>13</v>
      </c>
      <c r="E302" s="4">
        <v>0.02</v>
      </c>
      <c r="F302" s="4" cm="1">
        <f t="array" ref="F302">INDEX(Data!B$2:B$368,$A302)</f>
        <v>0</v>
      </c>
      <c r="G302" s="4" cm="1">
        <f t="array" ref="G302">INDEX(Data!C$2:C$368,$A302)</f>
        <v>0</v>
      </c>
      <c r="H302" s="4" cm="1">
        <f t="array" ref="H302">INDEX(Data!D$2:D$368,$A302)</f>
        <v>0</v>
      </c>
      <c r="I302" s="4" cm="1">
        <f t="array" ref="I302">INDEX(Data!E$2:E$368,$A302)</f>
        <v>0</v>
      </c>
      <c r="J302" s="4" cm="1">
        <f t="array" ref="J302">INDEX(Data!F$2:F$368,$A302)</f>
        <v>0</v>
      </c>
      <c r="K302" s="4" cm="1">
        <f t="array" ref="K302">INDEX(Data!G$2:G$368,$A302)</f>
        <v>0</v>
      </c>
      <c r="L302" s="4" cm="1">
        <f t="array" ref="L302">INDEX(Data!H$2:H$368,$A302)</f>
        <v>0</v>
      </c>
      <c r="M302" s="4" cm="1">
        <f t="array" ref="M302">INDEX(Data!I$2:I$368,$A302)</f>
        <v>0</v>
      </c>
      <c r="N302" s="4" cm="1">
        <f t="array" ref="N302">INDEX(Data!J$2:J$368,$A302)</f>
        <v>0</v>
      </c>
      <c r="O302" s="4" cm="1">
        <f t="array" ref="O302">INDEX(Data!K$2:K$368,$A302)</f>
        <v>0</v>
      </c>
      <c r="P302" s="4" cm="1">
        <f t="array" ref="P302">INDEX(Data!L$2:L$368,$A302)</f>
        <v>0</v>
      </c>
      <c r="Q302" s="4" cm="1">
        <f t="array" ref="Q302">INDEX(Data!M$2:M$368,$A302)</f>
        <v>0</v>
      </c>
      <c r="R302" s="4" cm="1">
        <f t="array" ref="R302">INDEX(Data!N$2:N$368,$A302)</f>
        <v>0</v>
      </c>
      <c r="S302" s="4" cm="1">
        <f t="array" ref="S302">INDEX(Data!O$2:O$368,$A302)</f>
        <v>0</v>
      </c>
      <c r="T302" s="4" cm="1">
        <f t="array" ref="T302">INDEX(Data!P$2:P$368,$A302)</f>
        <v>0</v>
      </c>
      <c r="U302" s="4" cm="1">
        <f t="array" ref="U302">INDEX(Data!Q$2:Q$368,$A302)</f>
        <v>0</v>
      </c>
      <c r="V302" s="4" cm="1">
        <f t="array" ref="V302">INDEX(Data!R$2:R$368,$A302)</f>
        <v>0</v>
      </c>
      <c r="W302" s="4" cm="1">
        <f t="array" ref="W302">INDEX(Data!S$2:S$368,$A302)</f>
        <v>0</v>
      </c>
      <c r="X302" s="4" cm="1">
        <f t="array" ref="X302">INDEX(Data!T$2:T$368,$A302)</f>
        <v>0</v>
      </c>
      <c r="Y302" s="4" cm="1">
        <f t="array" ref="Y302">INDEX(Data!U$2:U$368,$A302)</f>
        <v>0</v>
      </c>
      <c r="Z302" s="4" cm="1">
        <f t="array" ref="Z302">INDEX(Data!V$2:V$368,$A302)</f>
        <v>0</v>
      </c>
      <c r="AA302" s="4" cm="1">
        <f t="array" ref="AA302">INDEX(Data!W$2:W$368,$A302)</f>
        <v>0</v>
      </c>
      <c r="AB302" s="4" cm="1">
        <f t="array" ref="AB302">INDEX(Data!X$2:X$368,$A302)</f>
        <v>0</v>
      </c>
      <c r="AC302" s="4" cm="1">
        <f t="array" ref="AC302">INDEX(Data!Y$2:Y$368,$A302)</f>
        <v>0</v>
      </c>
      <c r="AD302" s="4" cm="1">
        <f t="array" ref="AD302">INDEX(Data!Z$2:Z$368,$A302)</f>
        <v>0</v>
      </c>
      <c r="AE302" s="4" cm="1">
        <f t="array" ref="AE302">INDEX(Data!AA$2:AA$368,$A302)</f>
        <v>0</v>
      </c>
      <c r="AF302" s="4" cm="1">
        <f t="array" ref="AF302">INDEX(Data!AB$2:AB$368,$A302)</f>
        <v>0</v>
      </c>
      <c r="AG302" s="4" cm="1">
        <f t="array" ref="AG302">INDEX(Data!AC$2:AC$368,$A302)</f>
        <v>0</v>
      </c>
      <c r="AH302" s="4" cm="1">
        <f t="array" ref="AH302">INDEX(Data!AD$2:AD$368,$A302)</f>
        <v>0</v>
      </c>
      <c r="AI302" s="4" cm="1">
        <f t="array" ref="AI302">INDEX(Data!AE$2:AE$368,$A302)</f>
        <v>0</v>
      </c>
      <c r="AJ302" s="4" cm="1">
        <f t="array" ref="AJ302">INDEX(Data!AF$2:AF$368,$A302)</f>
        <v>0</v>
      </c>
      <c r="AK302" s="4" cm="1">
        <f t="array" ref="AK302">INDEX(Data!AG$2:AG$368,$A302)</f>
        <v>0</v>
      </c>
      <c r="AL302" s="4" cm="1">
        <f t="array" ref="AL302">INDEX(Data!AH$2:AH$368,$A302)</f>
        <v>0</v>
      </c>
      <c r="AM302" s="4" cm="1">
        <f t="array" ref="AM302">INDEX(Data!AI$2:AI$368,$A302)</f>
        <v>0</v>
      </c>
      <c r="AN302" s="4" cm="1">
        <f t="array" ref="AN302">INDEX(Data!AJ$2:AJ$368,$A302)</f>
        <v>0</v>
      </c>
      <c r="AO302" s="4" cm="1">
        <f t="array" ref="AO302">INDEX(Data!AK$2:AK$368,$A302)</f>
        <v>0</v>
      </c>
      <c r="AP302" s="4" cm="1">
        <f t="array" ref="AP302">INDEX(Data!AL$2:AL$368,$A302)</f>
        <v>0</v>
      </c>
      <c r="AQ302" s="4" cm="1">
        <f t="array" ref="AQ302">INDEX(Data!AM$2:AM$368,$A302)</f>
        <v>0</v>
      </c>
      <c r="AR302" s="4" cm="1">
        <f t="array" ref="AR302">INDEX(Data!AN$2:AN$368,$A302)</f>
        <v>0</v>
      </c>
      <c r="AS302" s="4" cm="1">
        <f t="array" ref="AS302">INDEX(Data!AO$2:AO$368,$A302)</f>
        <v>0</v>
      </c>
      <c r="AT302" s="4" cm="1">
        <f t="array" ref="AT302">INDEX(Data!AP$2:AP$368,$A302)</f>
        <v>0</v>
      </c>
      <c r="AU302" s="4" cm="1">
        <f t="array" ref="AU302">INDEX(Data!AQ$2:AQ$368,$A302)</f>
        <v>0</v>
      </c>
      <c r="AV302" s="4" cm="1">
        <f t="array" ref="AV302">INDEX(Data!AR$2:AR$368,$A302)</f>
        <v>0</v>
      </c>
      <c r="AW302" s="4" cm="1">
        <f t="array" ref="AW302">INDEX(Data!AS$2:AS$368,$A302)</f>
        <v>0</v>
      </c>
      <c r="AX302" s="4" cm="1">
        <f t="array" ref="AX302">INDEX(Data!AT$2:AT$368,$A302)</f>
        <v>0</v>
      </c>
      <c r="AY302" s="4" cm="1">
        <f t="array" ref="AY302">INDEX(Data!AU$2:AU$368,$A302)</f>
        <v>0</v>
      </c>
      <c r="AZ302" s="4" cm="1">
        <f t="array" ref="AZ302">INDEX(Data!AV$2:AV$368,$A302)</f>
        <v>0</v>
      </c>
      <c r="BA302" s="4" cm="1">
        <f t="array" ref="BA302">INDEX(Data!AW$2:AW$368,$A302)</f>
        <v>0</v>
      </c>
      <c r="BB302" s="4" cm="1">
        <f t="array" ref="BB302">INDEX(Data!AX$2:AX$368,$A302)</f>
        <v>0</v>
      </c>
    </row>
    <row r="303" spans="1:54" x14ac:dyDescent="0.25">
      <c r="A303">
        <v>275</v>
      </c>
      <c r="B303" s="3">
        <v>45566</v>
      </c>
      <c r="C303" s="4">
        <v>2024</v>
      </c>
      <c r="D303" s="4" t="s">
        <v>13</v>
      </c>
      <c r="E303" s="4">
        <v>1</v>
      </c>
      <c r="F303" s="4" cm="1">
        <f t="array" ref="F303">INDEX(Data!B$2:B$368,$A303)</f>
        <v>1177</v>
      </c>
      <c r="G303" s="4" cm="1">
        <f t="array" ref="G303">INDEX(Data!C$2:C$368,$A303)</f>
        <v>846</v>
      </c>
      <c r="H303" s="4" cm="1">
        <f t="array" ref="H303">INDEX(Data!D$2:D$368,$A303)</f>
        <v>541</v>
      </c>
      <c r="I303" s="4" cm="1">
        <f t="array" ref="I303">INDEX(Data!E$2:E$368,$A303)</f>
        <v>448</v>
      </c>
      <c r="J303" s="4" cm="1">
        <f t="array" ref="J303">INDEX(Data!F$2:F$368,$A303)</f>
        <v>188</v>
      </c>
      <c r="K303" s="4" cm="1">
        <f t="array" ref="K303">INDEX(Data!G$2:G$368,$A303)</f>
        <v>194</v>
      </c>
      <c r="L303" s="4" cm="1">
        <f t="array" ref="L303">INDEX(Data!H$2:H$368,$A303)</f>
        <v>543</v>
      </c>
      <c r="M303" s="4" cm="1">
        <f t="array" ref="M303">INDEX(Data!I$2:I$368,$A303)</f>
        <v>109</v>
      </c>
      <c r="N303" s="4" cm="1">
        <f t="array" ref="N303">INDEX(Data!J$2:J$368,$A303)</f>
        <v>321</v>
      </c>
      <c r="O303" s="4" cm="1">
        <f t="array" ref="O303">INDEX(Data!K$2:K$368,$A303)</f>
        <v>211</v>
      </c>
      <c r="P303" s="4" cm="1">
        <f t="array" ref="P303">INDEX(Data!L$2:L$368,$A303)</f>
        <v>87</v>
      </c>
      <c r="Q303" s="4" cm="1">
        <f t="array" ref="Q303">INDEX(Data!M$2:M$368,$A303)</f>
        <v>72</v>
      </c>
      <c r="R303" s="4" cm="1">
        <f t="array" ref="R303">INDEX(Data!N$2:N$368,$A303)</f>
        <v>29</v>
      </c>
      <c r="S303" s="4" cm="1">
        <f t="array" ref="S303">INDEX(Data!O$2:O$368,$A303)</f>
        <v>174</v>
      </c>
      <c r="T303" s="4" cm="1">
        <f t="array" ref="T303">INDEX(Data!P$2:P$368,$A303)</f>
        <v>111</v>
      </c>
      <c r="U303" s="4" cm="1">
        <f t="array" ref="U303">INDEX(Data!Q$2:Q$368,$A303)</f>
        <v>53</v>
      </c>
      <c r="V303" s="4" cm="1">
        <f t="array" ref="V303">INDEX(Data!R$2:R$368,$A303)</f>
        <v>49</v>
      </c>
      <c r="W303" s="4" cm="1">
        <f t="array" ref="W303">INDEX(Data!S$2:S$368,$A303)</f>
        <v>70</v>
      </c>
      <c r="X303" s="4" cm="1">
        <f t="array" ref="X303">INDEX(Data!T$2:T$368,$A303)</f>
        <v>101</v>
      </c>
      <c r="Y303" s="4" cm="1">
        <f t="array" ref="Y303">INDEX(Data!U$2:U$368,$A303)</f>
        <v>0</v>
      </c>
      <c r="Z303" s="4" cm="1">
        <f t="array" ref="Z303">INDEX(Data!V$2:V$368,$A303)</f>
        <v>59</v>
      </c>
      <c r="AA303" s="4" cm="1">
        <f t="array" ref="AA303">INDEX(Data!W$2:W$368,$A303)</f>
        <v>16</v>
      </c>
      <c r="AB303" s="4" cm="1">
        <f t="array" ref="AB303">INDEX(Data!X$2:X$368,$A303)</f>
        <v>89</v>
      </c>
      <c r="AC303" s="4" cm="1">
        <f t="array" ref="AC303">INDEX(Data!Y$2:Y$368,$A303)</f>
        <v>50</v>
      </c>
      <c r="AD303" s="4" cm="1">
        <f t="array" ref="AD303">INDEX(Data!Z$2:Z$368,$A303)</f>
        <v>25</v>
      </c>
      <c r="AE303" s="4" cm="1">
        <f t="array" ref="AE303">INDEX(Data!AA$2:AA$368,$A303)</f>
        <v>25</v>
      </c>
      <c r="AF303" s="4" cm="1">
        <f t="array" ref="AF303">INDEX(Data!AB$2:AB$368,$A303)</f>
        <v>33</v>
      </c>
      <c r="AG303" s="4" cm="1">
        <f t="array" ref="AG303">INDEX(Data!AC$2:AC$368,$A303)</f>
        <v>8</v>
      </c>
      <c r="AH303" s="4" cm="1">
        <f t="array" ref="AH303">INDEX(Data!AD$2:AD$368,$A303)</f>
        <v>0</v>
      </c>
      <c r="AI303" s="4" cm="1">
        <f t="array" ref="AI303">INDEX(Data!AE$2:AE$368,$A303)</f>
        <v>33</v>
      </c>
      <c r="AJ303" s="4" cm="1">
        <f t="array" ref="AJ303">INDEX(Data!AF$2:AF$368,$A303)</f>
        <v>0</v>
      </c>
      <c r="AK303" s="4" cm="1">
        <f t="array" ref="AK303">INDEX(Data!AG$2:AG$368,$A303)</f>
        <v>16</v>
      </c>
      <c r="AL303" s="4" cm="1">
        <f t="array" ref="AL303">INDEX(Data!AH$2:AH$368,$A303)</f>
        <v>8</v>
      </c>
      <c r="AM303" s="4" cm="1">
        <f t="array" ref="AM303">INDEX(Data!AI$2:AI$368,$A303)</f>
        <v>59</v>
      </c>
      <c r="AN303" s="4" cm="1">
        <f t="array" ref="AN303">INDEX(Data!AJ$2:AJ$368,$A303)</f>
        <v>25</v>
      </c>
      <c r="AO303" s="4" cm="1">
        <f t="array" ref="AO303">INDEX(Data!AK$2:AK$368,$A303)</f>
        <v>8</v>
      </c>
      <c r="AP303" s="4" cm="1">
        <f t="array" ref="AP303">INDEX(Data!AL$2:AL$368,$A303)</f>
        <v>0</v>
      </c>
      <c r="AQ303" s="4" cm="1">
        <f t="array" ref="AQ303">INDEX(Data!AM$2:AM$368,$A303)</f>
        <v>8</v>
      </c>
      <c r="AR303" s="4" cm="1">
        <f t="array" ref="AR303">INDEX(Data!AN$2:AN$368,$A303)</f>
        <v>16</v>
      </c>
      <c r="AS303" s="4" cm="1">
        <f t="array" ref="AS303">INDEX(Data!AO$2:AO$368,$A303)</f>
        <v>33</v>
      </c>
      <c r="AT303" s="4" cm="1">
        <f t="array" ref="AT303">INDEX(Data!AP$2:AP$368,$A303)</f>
        <v>59</v>
      </c>
      <c r="AU303" s="4" cm="1">
        <f t="array" ref="AU303">INDEX(Data!AQ$2:AQ$368,$A303)</f>
        <v>25</v>
      </c>
      <c r="AV303" s="4" cm="1">
        <f t="array" ref="AV303">INDEX(Data!AR$2:AR$368,$A303)</f>
        <v>25</v>
      </c>
      <c r="AW303" s="4" cm="1">
        <f t="array" ref="AW303">INDEX(Data!AS$2:AS$368,$A303)</f>
        <v>25</v>
      </c>
      <c r="AX303" s="4" cm="1">
        <f t="array" ref="AX303">INDEX(Data!AT$2:AT$368,$A303)</f>
        <v>0</v>
      </c>
      <c r="AY303" s="4" cm="1">
        <f t="array" ref="AY303">INDEX(Data!AU$2:AU$368,$A303)</f>
        <v>59</v>
      </c>
      <c r="AZ303" s="4" cm="1">
        <f t="array" ref="AZ303">INDEX(Data!AV$2:AV$368,$A303)</f>
        <v>33</v>
      </c>
      <c r="BA303" s="4" cm="1">
        <f t="array" ref="BA303">INDEX(Data!AW$2:AW$368,$A303)</f>
        <v>8</v>
      </c>
      <c r="BB303" s="4" cm="1">
        <f t="array" ref="BB303">INDEX(Data!AX$2:AX$368,$A303)</f>
        <v>0</v>
      </c>
    </row>
    <row r="304" spans="1:54" x14ac:dyDescent="0.25">
      <c r="A304">
        <v>276</v>
      </c>
      <c r="B304" s="3">
        <v>45567</v>
      </c>
      <c r="C304" s="4">
        <v>2024</v>
      </c>
      <c r="D304" s="4" t="s">
        <v>13</v>
      </c>
      <c r="E304" s="4">
        <v>2</v>
      </c>
      <c r="F304" s="4" cm="1">
        <f t="array" ref="F304">INDEX(Data!B$2:B$368,$A304)</f>
        <v>1158</v>
      </c>
      <c r="G304" s="4" cm="1">
        <f t="array" ref="G304">INDEX(Data!C$2:C$368,$A304)</f>
        <v>821</v>
      </c>
      <c r="H304" s="4" cm="1">
        <f t="array" ref="H304">INDEX(Data!D$2:D$368,$A304)</f>
        <v>590</v>
      </c>
      <c r="I304" s="4" cm="1">
        <f t="array" ref="I304">INDEX(Data!E$2:E$368,$A304)</f>
        <v>430</v>
      </c>
      <c r="J304" s="4" cm="1">
        <f t="array" ref="J304">INDEX(Data!F$2:F$368,$A304)</f>
        <v>138</v>
      </c>
      <c r="K304" s="4" cm="1">
        <f t="array" ref="K304">INDEX(Data!G$2:G$368,$A304)</f>
        <v>213</v>
      </c>
      <c r="L304" s="4" cm="1">
        <f t="array" ref="L304">INDEX(Data!H$2:H$368,$A304)</f>
        <v>436</v>
      </c>
      <c r="M304" s="4" cm="1">
        <f t="array" ref="M304">INDEX(Data!I$2:I$368,$A304)</f>
        <v>172</v>
      </c>
      <c r="N304" s="4" cm="1">
        <f t="array" ref="N304">INDEX(Data!J$2:J$368,$A304)</f>
        <v>351</v>
      </c>
      <c r="O304" s="4" cm="1">
        <f t="array" ref="O304">INDEX(Data!K$2:K$368,$A304)</f>
        <v>143</v>
      </c>
      <c r="P304" s="4" cm="1">
        <f t="array" ref="P304">INDEX(Data!L$2:L$368,$A304)</f>
        <v>78</v>
      </c>
      <c r="Q304" s="4" cm="1">
        <f t="array" ref="Q304">INDEX(Data!M$2:M$368,$A304)</f>
        <v>78</v>
      </c>
      <c r="R304" s="4" cm="1">
        <f t="array" ref="R304">INDEX(Data!N$2:N$368,$A304)</f>
        <v>57</v>
      </c>
      <c r="S304" s="4" cm="1">
        <f t="array" ref="S304">INDEX(Data!O$2:O$368,$A304)</f>
        <v>167</v>
      </c>
      <c r="T304" s="4" cm="1">
        <f t="array" ref="T304">INDEX(Data!P$2:P$368,$A304)</f>
        <v>96</v>
      </c>
      <c r="U304" s="4" cm="1">
        <f t="array" ref="U304">INDEX(Data!Q$2:Q$368,$A304)</f>
        <v>30</v>
      </c>
      <c r="V304" s="4" cm="1">
        <f t="array" ref="V304">INDEX(Data!R$2:R$368,$A304)</f>
        <v>61</v>
      </c>
      <c r="W304" s="4" cm="1">
        <f t="array" ref="W304">INDEX(Data!S$2:S$368,$A304)</f>
        <v>97</v>
      </c>
      <c r="X304" s="4" cm="1">
        <f t="array" ref="X304">INDEX(Data!T$2:T$368,$A304)</f>
        <v>82</v>
      </c>
      <c r="Y304" s="4" cm="1">
        <f t="array" ref="Y304">INDEX(Data!U$2:U$368,$A304)</f>
        <v>16</v>
      </c>
      <c r="Z304" s="4" cm="1">
        <f t="array" ref="Z304">INDEX(Data!V$2:V$368,$A304)</f>
        <v>24</v>
      </c>
      <c r="AA304" s="4" cm="1">
        <f t="array" ref="AA304">INDEX(Data!W$2:W$368,$A304)</f>
        <v>8</v>
      </c>
      <c r="AB304" s="4" cm="1">
        <f t="array" ref="AB304">INDEX(Data!X$2:X$368,$A304)</f>
        <v>131</v>
      </c>
      <c r="AC304" s="4" cm="1">
        <f t="array" ref="AC304">INDEX(Data!Y$2:Y$368,$A304)</f>
        <v>41</v>
      </c>
      <c r="AD304" s="4" cm="1">
        <f t="array" ref="AD304">INDEX(Data!Z$2:Z$368,$A304)</f>
        <v>8</v>
      </c>
      <c r="AE304" s="4" cm="1">
        <f t="array" ref="AE304">INDEX(Data!AA$2:AA$368,$A304)</f>
        <v>8</v>
      </c>
      <c r="AF304" s="4" cm="1">
        <f t="array" ref="AF304">INDEX(Data!AB$2:AB$368,$A304)</f>
        <v>16</v>
      </c>
      <c r="AG304" s="4" cm="1">
        <f t="array" ref="AG304">INDEX(Data!AC$2:AC$368,$A304)</f>
        <v>8</v>
      </c>
      <c r="AH304" s="4" cm="1">
        <f t="array" ref="AH304">INDEX(Data!AD$2:AD$368,$A304)</f>
        <v>0</v>
      </c>
      <c r="AI304" s="4" cm="1">
        <f t="array" ref="AI304">INDEX(Data!AE$2:AE$368,$A304)</f>
        <v>16</v>
      </c>
      <c r="AJ304" s="4" cm="1">
        <f t="array" ref="AJ304">INDEX(Data!AF$2:AF$368,$A304)</f>
        <v>8</v>
      </c>
      <c r="AK304" s="4" cm="1">
        <f t="array" ref="AK304">INDEX(Data!AG$2:AG$368,$A304)</f>
        <v>0</v>
      </c>
      <c r="AL304" s="4" cm="1">
        <f t="array" ref="AL304">INDEX(Data!AH$2:AH$368,$A304)</f>
        <v>24</v>
      </c>
      <c r="AM304" s="4" cm="1">
        <f t="array" ref="AM304">INDEX(Data!AI$2:AI$368,$A304)</f>
        <v>82</v>
      </c>
      <c r="AN304" s="4" cm="1">
        <f t="array" ref="AN304">INDEX(Data!AJ$2:AJ$368,$A304)</f>
        <v>57</v>
      </c>
      <c r="AO304" s="4" cm="1">
        <f t="array" ref="AO304">INDEX(Data!AK$2:AK$368,$A304)</f>
        <v>41</v>
      </c>
      <c r="AP304" s="4" cm="1">
        <f t="array" ref="AP304">INDEX(Data!AL$2:AL$368,$A304)</f>
        <v>8</v>
      </c>
      <c r="AQ304" s="4" cm="1">
        <f t="array" ref="AQ304">INDEX(Data!AM$2:AM$368,$A304)</f>
        <v>0</v>
      </c>
      <c r="AR304" s="4" cm="1">
        <f t="array" ref="AR304">INDEX(Data!AN$2:AN$368,$A304)</f>
        <v>0</v>
      </c>
      <c r="AS304" s="4" cm="1">
        <f t="array" ref="AS304">INDEX(Data!AO$2:AO$368,$A304)</f>
        <v>16</v>
      </c>
      <c r="AT304" s="4" cm="1">
        <f t="array" ref="AT304">INDEX(Data!AP$2:AP$368,$A304)</f>
        <v>90</v>
      </c>
      <c r="AU304" s="4" cm="1">
        <f t="array" ref="AU304">INDEX(Data!AQ$2:AQ$368,$A304)</f>
        <v>16</v>
      </c>
      <c r="AV304" s="4" cm="1">
        <f t="array" ref="AV304">INDEX(Data!AR$2:AR$368,$A304)</f>
        <v>65</v>
      </c>
      <c r="AW304" s="4" cm="1">
        <f t="array" ref="AW304">INDEX(Data!AS$2:AS$368,$A304)</f>
        <v>16</v>
      </c>
      <c r="AX304" s="4" cm="1">
        <f t="array" ref="AX304">INDEX(Data!AT$2:AT$368,$A304)</f>
        <v>0</v>
      </c>
      <c r="AY304" s="4" cm="1">
        <f t="array" ref="AY304">INDEX(Data!AU$2:AU$368,$A304)</f>
        <v>16</v>
      </c>
      <c r="AZ304" s="4" cm="1">
        <f t="array" ref="AZ304">INDEX(Data!AV$2:AV$368,$A304)</f>
        <v>8</v>
      </c>
      <c r="BA304" s="4" cm="1">
        <f t="array" ref="BA304">INDEX(Data!AW$2:AW$368,$A304)</f>
        <v>16</v>
      </c>
      <c r="BB304" s="4" cm="1">
        <f t="array" ref="BB304">INDEX(Data!AX$2:AX$368,$A304)</f>
        <v>0</v>
      </c>
    </row>
    <row r="305" spans="1:54" x14ac:dyDescent="0.25">
      <c r="A305">
        <v>277</v>
      </c>
      <c r="B305" s="3">
        <v>45568</v>
      </c>
      <c r="C305" s="4">
        <v>2024</v>
      </c>
      <c r="D305" s="4" t="s">
        <v>13</v>
      </c>
      <c r="E305" s="4">
        <v>3</v>
      </c>
      <c r="F305" s="4" cm="1">
        <f t="array" ref="F305">INDEX(Data!B$2:B$368,$A305)</f>
        <v>1133</v>
      </c>
      <c r="G305" s="4" cm="1">
        <f t="array" ref="G305">INDEX(Data!C$2:C$368,$A305)</f>
        <v>799</v>
      </c>
      <c r="H305" s="4" cm="1">
        <f t="array" ref="H305">INDEX(Data!D$2:D$368,$A305)</f>
        <v>475</v>
      </c>
      <c r="I305" s="4" cm="1">
        <f t="array" ref="I305">INDEX(Data!E$2:E$368,$A305)</f>
        <v>534</v>
      </c>
      <c r="J305" s="4" cm="1">
        <f t="array" ref="J305">INDEX(Data!F$2:F$368,$A305)</f>
        <v>124</v>
      </c>
      <c r="K305" s="4" cm="1">
        <f t="array" ref="K305">INDEX(Data!G$2:G$368,$A305)</f>
        <v>335</v>
      </c>
      <c r="L305" s="4" cm="1">
        <f t="array" ref="L305">INDEX(Data!H$2:H$368,$A305)</f>
        <v>425</v>
      </c>
      <c r="M305" s="4" cm="1">
        <f t="array" ref="M305">INDEX(Data!I$2:I$368,$A305)</f>
        <v>39</v>
      </c>
      <c r="N305" s="4" cm="1">
        <f t="array" ref="N305">INDEX(Data!J$2:J$368,$A305)</f>
        <v>358</v>
      </c>
      <c r="O305" s="4" cm="1">
        <f t="array" ref="O305">INDEX(Data!K$2:K$368,$A305)</f>
        <v>112</v>
      </c>
      <c r="P305" s="4" cm="1">
        <f t="array" ref="P305">INDEX(Data!L$2:L$368,$A305)</f>
        <v>56</v>
      </c>
      <c r="Q305" s="4" cm="1">
        <f t="array" ref="Q305">INDEX(Data!M$2:M$368,$A305)</f>
        <v>84</v>
      </c>
      <c r="R305" s="4" cm="1">
        <f t="array" ref="R305">INDEX(Data!N$2:N$368,$A305)</f>
        <v>14</v>
      </c>
      <c r="S305" s="4" cm="1">
        <f t="array" ref="S305">INDEX(Data!O$2:O$368,$A305)</f>
        <v>198</v>
      </c>
      <c r="T305" s="4" cm="1">
        <f t="array" ref="T305">INDEX(Data!P$2:P$368,$A305)</f>
        <v>90</v>
      </c>
      <c r="U305" s="4" cm="1">
        <f t="array" ref="U305">INDEX(Data!Q$2:Q$368,$A305)</f>
        <v>64</v>
      </c>
      <c r="V305" s="4" cm="1">
        <f t="array" ref="V305">INDEX(Data!R$2:R$368,$A305)</f>
        <v>43</v>
      </c>
      <c r="W305" s="4" cm="1">
        <f t="array" ref="W305">INDEX(Data!S$2:S$368,$A305)</f>
        <v>114</v>
      </c>
      <c r="X305" s="4" cm="1">
        <f t="array" ref="X305">INDEX(Data!T$2:T$368,$A305)</f>
        <v>71</v>
      </c>
      <c r="Y305" s="4" cm="1">
        <f t="array" ref="Y305">INDEX(Data!U$2:U$368,$A305)</f>
        <v>7</v>
      </c>
      <c r="Z305" s="4" cm="1">
        <f t="array" ref="Z305">INDEX(Data!V$2:V$368,$A305)</f>
        <v>39</v>
      </c>
      <c r="AA305" s="4" cm="1">
        <f t="array" ref="AA305">INDEX(Data!W$2:W$368,$A305)</f>
        <v>23</v>
      </c>
      <c r="AB305" s="4" cm="1">
        <f t="array" ref="AB305">INDEX(Data!X$2:X$368,$A305)</f>
        <v>103</v>
      </c>
      <c r="AC305" s="4" cm="1">
        <f t="array" ref="AC305">INDEX(Data!Y$2:Y$368,$A305)</f>
        <v>63</v>
      </c>
      <c r="AD305" s="4" cm="1">
        <f t="array" ref="AD305">INDEX(Data!Z$2:Z$368,$A305)</f>
        <v>15</v>
      </c>
      <c r="AE305" s="4" cm="1">
        <f t="array" ref="AE305">INDEX(Data!AA$2:AA$368,$A305)</f>
        <v>15</v>
      </c>
      <c r="AF305" s="4" cm="1">
        <f t="array" ref="AF305">INDEX(Data!AB$2:AB$368,$A305)</f>
        <v>31</v>
      </c>
      <c r="AG305" s="4" cm="1">
        <f t="array" ref="AG305">INDEX(Data!AC$2:AC$368,$A305)</f>
        <v>23</v>
      </c>
      <c r="AH305" s="4" cm="1">
        <f t="array" ref="AH305">INDEX(Data!AD$2:AD$368,$A305)</f>
        <v>0</v>
      </c>
      <c r="AI305" s="4" cm="1">
        <f t="array" ref="AI305">INDEX(Data!AE$2:AE$368,$A305)</f>
        <v>7</v>
      </c>
      <c r="AJ305" s="4" cm="1">
        <f t="array" ref="AJ305">INDEX(Data!AF$2:AF$368,$A305)</f>
        <v>15</v>
      </c>
      <c r="AK305" s="4" cm="1">
        <f t="array" ref="AK305">INDEX(Data!AG$2:AG$368,$A305)</f>
        <v>23</v>
      </c>
      <c r="AL305" s="4" cm="1">
        <f t="array" ref="AL305">INDEX(Data!AH$2:AH$368,$A305)</f>
        <v>23</v>
      </c>
      <c r="AM305" s="4" cm="1">
        <f t="array" ref="AM305">INDEX(Data!AI$2:AI$368,$A305)</f>
        <v>47</v>
      </c>
      <c r="AN305" s="4" cm="1">
        <f t="array" ref="AN305">INDEX(Data!AJ$2:AJ$368,$A305)</f>
        <v>23</v>
      </c>
      <c r="AO305" s="4" cm="1">
        <f t="array" ref="AO305">INDEX(Data!AK$2:AK$368,$A305)</f>
        <v>31</v>
      </c>
      <c r="AP305" s="4" cm="1">
        <f t="array" ref="AP305">INDEX(Data!AL$2:AL$368,$A305)</f>
        <v>15</v>
      </c>
      <c r="AQ305" s="4" cm="1">
        <f t="array" ref="AQ305">INDEX(Data!AM$2:AM$368,$A305)</f>
        <v>0</v>
      </c>
      <c r="AR305" s="4" cm="1">
        <f t="array" ref="AR305">INDEX(Data!AN$2:AN$368,$A305)</f>
        <v>7</v>
      </c>
      <c r="AS305" s="4" cm="1">
        <f t="array" ref="AS305">INDEX(Data!AO$2:AO$368,$A305)</f>
        <v>15</v>
      </c>
      <c r="AT305" s="4" cm="1">
        <f t="array" ref="AT305">INDEX(Data!AP$2:AP$368,$A305)</f>
        <v>71</v>
      </c>
      <c r="AU305" s="4" cm="1">
        <f t="array" ref="AU305">INDEX(Data!AQ$2:AQ$368,$A305)</f>
        <v>15</v>
      </c>
      <c r="AV305" s="4" cm="1">
        <f t="array" ref="AV305">INDEX(Data!AR$2:AR$368,$A305)</f>
        <v>23</v>
      </c>
      <c r="AW305" s="4" cm="1">
        <f t="array" ref="AW305">INDEX(Data!AS$2:AS$368,$A305)</f>
        <v>31</v>
      </c>
      <c r="AX305" s="4" cm="1">
        <f t="array" ref="AX305">INDEX(Data!AT$2:AT$368,$A305)</f>
        <v>7</v>
      </c>
      <c r="AY305" s="4" cm="1">
        <f t="array" ref="AY305">INDEX(Data!AU$2:AU$368,$A305)</f>
        <v>7</v>
      </c>
      <c r="AZ305" s="4" cm="1">
        <f t="array" ref="AZ305">INDEX(Data!AV$2:AV$368,$A305)</f>
        <v>0</v>
      </c>
      <c r="BA305" s="4" cm="1">
        <f t="array" ref="BA305">INDEX(Data!AW$2:AW$368,$A305)</f>
        <v>31</v>
      </c>
      <c r="BB305" s="4" cm="1">
        <f t="array" ref="BB305">INDEX(Data!AX$2:AX$368,$A305)</f>
        <v>18</v>
      </c>
    </row>
    <row r="306" spans="1:54" x14ac:dyDescent="0.25">
      <c r="A306">
        <v>278</v>
      </c>
      <c r="B306" s="3">
        <v>45569</v>
      </c>
      <c r="C306" s="4">
        <v>2024</v>
      </c>
      <c r="D306" s="4" t="s">
        <v>13</v>
      </c>
      <c r="E306" s="4">
        <v>4</v>
      </c>
      <c r="F306" s="4" cm="1">
        <f t="array" ref="F306">INDEX(Data!B$2:B$368,$A306)</f>
        <v>1108</v>
      </c>
      <c r="G306" s="4" cm="1">
        <f t="array" ref="G306">INDEX(Data!C$2:C$368,$A306)</f>
        <v>771</v>
      </c>
      <c r="H306" s="4" cm="1">
        <f t="array" ref="H306">INDEX(Data!D$2:D$368,$A306)</f>
        <v>343</v>
      </c>
      <c r="I306" s="4" cm="1">
        <f t="array" ref="I306">INDEX(Data!E$2:E$368,$A306)</f>
        <v>544</v>
      </c>
      <c r="J306" s="4" cm="1">
        <f t="array" ref="J306">INDEX(Data!F$2:F$368,$A306)</f>
        <v>221</v>
      </c>
      <c r="K306" s="4" cm="1">
        <f t="array" ref="K306">INDEX(Data!G$2:G$368,$A306)</f>
        <v>185</v>
      </c>
      <c r="L306" s="4" cm="1">
        <f t="array" ref="L306">INDEX(Data!H$2:H$368,$A306)</f>
        <v>432</v>
      </c>
      <c r="M306" s="4" cm="1">
        <f t="array" ref="M306">INDEX(Data!I$2:I$368,$A306)</f>
        <v>154</v>
      </c>
      <c r="N306" s="4" cm="1">
        <f t="array" ref="N306">INDEX(Data!J$2:J$368,$A306)</f>
        <v>267</v>
      </c>
      <c r="O306" s="4" cm="1">
        <f t="array" ref="O306">INDEX(Data!K$2:K$368,$A306)</f>
        <v>171</v>
      </c>
      <c r="P306" s="4" cm="1">
        <f t="array" ref="P306">INDEX(Data!L$2:L$368,$A306)</f>
        <v>103</v>
      </c>
      <c r="Q306" s="4" cm="1">
        <f t="array" ref="Q306">INDEX(Data!M$2:M$368,$A306)</f>
        <v>54</v>
      </c>
      <c r="R306" s="4" cm="1">
        <f t="array" ref="R306">INDEX(Data!N$2:N$368,$A306)</f>
        <v>68</v>
      </c>
      <c r="S306" s="4" cm="1">
        <f t="array" ref="S306">INDEX(Data!O$2:O$368,$A306)</f>
        <v>231</v>
      </c>
      <c r="T306" s="4" cm="1">
        <f t="array" ref="T306">INDEX(Data!P$2:P$368,$A306)</f>
        <v>67</v>
      </c>
      <c r="U306" s="4" cm="1">
        <f t="array" ref="U306">INDEX(Data!Q$2:Q$368,$A306)</f>
        <v>37</v>
      </c>
      <c r="V306" s="4" cm="1">
        <f t="array" ref="V306">INDEX(Data!R$2:R$368,$A306)</f>
        <v>37</v>
      </c>
      <c r="W306" s="4" cm="1">
        <f t="array" ref="W306">INDEX(Data!S$2:S$368,$A306)</f>
        <v>73</v>
      </c>
      <c r="X306" s="4" cm="1">
        <f t="array" ref="X306">INDEX(Data!T$2:T$368,$A306)</f>
        <v>30</v>
      </c>
      <c r="Y306" s="4" cm="1">
        <f t="array" ref="Y306">INDEX(Data!U$2:U$368,$A306)</f>
        <v>7</v>
      </c>
      <c r="Z306" s="4" cm="1">
        <f t="array" ref="Z306">INDEX(Data!V$2:V$368,$A306)</f>
        <v>30</v>
      </c>
      <c r="AA306" s="4" cm="1">
        <f t="array" ref="AA306">INDEX(Data!W$2:W$368,$A306)</f>
        <v>15</v>
      </c>
      <c r="AB306" s="4" cm="1">
        <f t="array" ref="AB306">INDEX(Data!X$2:X$368,$A306)</f>
        <v>77</v>
      </c>
      <c r="AC306" s="4" cm="1">
        <f t="array" ref="AC306">INDEX(Data!Y$2:Y$368,$A306)</f>
        <v>53</v>
      </c>
      <c r="AD306" s="4" cm="1">
        <f t="array" ref="AD306">INDEX(Data!Z$2:Z$368,$A306)</f>
        <v>7</v>
      </c>
      <c r="AE306" s="4" cm="1">
        <f t="array" ref="AE306">INDEX(Data!AA$2:AA$368,$A306)</f>
        <v>0</v>
      </c>
      <c r="AF306" s="4" cm="1">
        <f t="array" ref="AF306">INDEX(Data!AB$2:AB$368,$A306)</f>
        <v>38</v>
      </c>
      <c r="AG306" s="4" cm="1">
        <f t="array" ref="AG306">INDEX(Data!AC$2:AC$368,$A306)</f>
        <v>23</v>
      </c>
      <c r="AH306" s="4" cm="1">
        <f t="array" ref="AH306">INDEX(Data!AD$2:AD$368,$A306)</f>
        <v>0</v>
      </c>
      <c r="AI306" s="4" cm="1">
        <f t="array" ref="AI306">INDEX(Data!AE$2:AE$368,$A306)</f>
        <v>38</v>
      </c>
      <c r="AJ306" s="4" cm="1">
        <f t="array" ref="AJ306">INDEX(Data!AF$2:AF$368,$A306)</f>
        <v>7</v>
      </c>
      <c r="AK306" s="4" cm="1">
        <f t="array" ref="AK306">INDEX(Data!AG$2:AG$368,$A306)</f>
        <v>7</v>
      </c>
      <c r="AL306" s="4" cm="1">
        <f t="array" ref="AL306">INDEX(Data!AH$2:AH$368,$A306)</f>
        <v>7</v>
      </c>
      <c r="AM306" s="4" cm="1">
        <f t="array" ref="AM306">INDEX(Data!AI$2:AI$368,$A306)</f>
        <v>30</v>
      </c>
      <c r="AN306" s="4" cm="1">
        <f t="array" ref="AN306">INDEX(Data!AJ$2:AJ$368,$A306)</f>
        <v>46</v>
      </c>
      <c r="AO306" s="4" cm="1">
        <f t="array" ref="AO306">INDEX(Data!AK$2:AK$368,$A306)</f>
        <v>15</v>
      </c>
      <c r="AP306" s="4" cm="1">
        <f t="array" ref="AP306">INDEX(Data!AL$2:AL$368,$A306)</f>
        <v>23</v>
      </c>
      <c r="AQ306" s="4" cm="1">
        <f t="array" ref="AQ306">INDEX(Data!AM$2:AM$368,$A306)</f>
        <v>7</v>
      </c>
      <c r="AR306" s="4" cm="1">
        <f t="array" ref="AR306">INDEX(Data!AN$2:AN$368,$A306)</f>
        <v>7</v>
      </c>
      <c r="AS306" s="4" cm="1">
        <f t="array" ref="AS306">INDEX(Data!AO$2:AO$368,$A306)</f>
        <v>7</v>
      </c>
      <c r="AT306" s="4" cm="1">
        <f t="array" ref="AT306">INDEX(Data!AP$2:AP$368,$A306)</f>
        <v>84</v>
      </c>
      <c r="AU306" s="4" cm="1">
        <f t="array" ref="AU306">INDEX(Data!AQ$2:AQ$368,$A306)</f>
        <v>7</v>
      </c>
      <c r="AV306" s="4" cm="1">
        <f t="array" ref="AV306">INDEX(Data!AR$2:AR$368,$A306)</f>
        <v>53</v>
      </c>
      <c r="AW306" s="4" cm="1">
        <f t="array" ref="AW306">INDEX(Data!AS$2:AS$368,$A306)</f>
        <v>23</v>
      </c>
      <c r="AX306" s="4" cm="1">
        <f t="array" ref="AX306">INDEX(Data!AT$2:AT$368,$A306)</f>
        <v>0</v>
      </c>
      <c r="AY306" s="4" cm="1">
        <f t="array" ref="AY306">INDEX(Data!AU$2:AU$368,$A306)</f>
        <v>46</v>
      </c>
      <c r="AZ306" s="4" cm="1">
        <f t="array" ref="AZ306">INDEX(Data!AV$2:AV$368,$A306)</f>
        <v>7</v>
      </c>
      <c r="BA306" s="4" cm="1">
        <f t="array" ref="BA306">INDEX(Data!AW$2:AW$368,$A306)</f>
        <v>30</v>
      </c>
      <c r="BB306" s="4" cm="1">
        <f t="array" ref="BB306">INDEX(Data!AX$2:AX$368,$A306)</f>
        <v>47</v>
      </c>
    </row>
    <row r="307" spans="1:54" x14ac:dyDescent="0.25">
      <c r="A307">
        <v>279</v>
      </c>
      <c r="B307" s="3">
        <v>45570</v>
      </c>
      <c r="C307" s="4">
        <v>2024</v>
      </c>
      <c r="D307" s="4" t="s">
        <v>13</v>
      </c>
      <c r="E307" s="4">
        <v>5</v>
      </c>
      <c r="F307" s="4" cm="1">
        <f t="array" ref="F307">INDEX(Data!B$2:B$368,$A307)</f>
        <v>1091</v>
      </c>
      <c r="G307" s="4" cm="1">
        <f t="array" ref="G307">INDEX(Data!C$2:C$368,$A307)</f>
        <v>733</v>
      </c>
      <c r="H307" s="4" cm="1">
        <f t="array" ref="H307">INDEX(Data!D$2:D$368,$A307)</f>
        <v>305</v>
      </c>
      <c r="I307" s="4" cm="1">
        <f t="array" ref="I307">INDEX(Data!E$2:E$368,$A307)</f>
        <v>645</v>
      </c>
      <c r="J307" s="4" cm="1">
        <f t="array" ref="J307">INDEX(Data!F$2:F$368,$A307)</f>
        <v>141</v>
      </c>
      <c r="K307" s="4" cm="1">
        <f t="array" ref="K307">INDEX(Data!G$2:G$368,$A307)</f>
        <v>205</v>
      </c>
      <c r="L307" s="4" cm="1">
        <f t="array" ref="L307">INDEX(Data!H$2:H$368,$A307)</f>
        <v>433</v>
      </c>
      <c r="M307" s="4" cm="1">
        <f t="array" ref="M307">INDEX(Data!I$2:I$368,$A307)</f>
        <v>95</v>
      </c>
      <c r="N307" s="4" cm="1">
        <f t="array" ref="N307">INDEX(Data!J$2:J$368,$A307)</f>
        <v>372</v>
      </c>
      <c r="O307" s="4" cm="1">
        <f t="array" ref="O307">INDEX(Data!K$2:K$368,$A307)</f>
        <v>40</v>
      </c>
      <c r="P307" s="4" cm="1">
        <f t="array" ref="P307">INDEX(Data!L$2:L$368,$A307)</f>
        <v>81</v>
      </c>
      <c r="Q307" s="4" cm="1">
        <f t="array" ref="Q307">INDEX(Data!M$2:M$368,$A307)</f>
        <v>74</v>
      </c>
      <c r="R307" s="4" cm="1">
        <f t="array" ref="R307">INDEX(Data!N$2:N$368,$A307)</f>
        <v>40</v>
      </c>
      <c r="S307" s="4" cm="1">
        <f t="array" ref="S307">INDEX(Data!O$2:O$368,$A307)</f>
        <v>178</v>
      </c>
      <c r="T307" s="4" cm="1">
        <f t="array" ref="T307">INDEX(Data!P$2:P$368,$A307)</f>
        <v>41</v>
      </c>
      <c r="U307" s="4" cm="1">
        <f t="array" ref="U307">INDEX(Data!Q$2:Q$368,$A307)</f>
        <v>41</v>
      </c>
      <c r="V307" s="4" cm="1">
        <f t="array" ref="V307">INDEX(Data!R$2:R$368,$A307)</f>
        <v>33</v>
      </c>
      <c r="W307" s="4" cm="1">
        <f t="array" ref="W307">INDEX(Data!S$2:S$368,$A307)</f>
        <v>191</v>
      </c>
      <c r="X307" s="4" cm="1">
        <f t="array" ref="X307">INDEX(Data!T$2:T$368,$A307)</f>
        <v>87</v>
      </c>
      <c r="Y307" s="4" cm="1">
        <f t="array" ref="Y307">INDEX(Data!U$2:U$368,$A307)</f>
        <v>21</v>
      </c>
      <c r="Z307" s="4" cm="1">
        <f t="array" ref="Z307">INDEX(Data!V$2:V$368,$A307)</f>
        <v>43</v>
      </c>
      <c r="AA307" s="4" cm="1">
        <f t="array" ref="AA307">INDEX(Data!W$2:W$368,$A307)</f>
        <v>21</v>
      </c>
      <c r="AB307" s="4" cm="1">
        <f t="array" ref="AB307">INDEX(Data!X$2:X$368,$A307)</f>
        <v>11</v>
      </c>
      <c r="AC307" s="4" cm="1">
        <f t="array" ref="AC307">INDEX(Data!Y$2:Y$368,$A307)</f>
        <v>36</v>
      </c>
      <c r="AD307" s="4" cm="1">
        <f t="array" ref="AD307">INDEX(Data!Z$2:Z$368,$A307)</f>
        <v>21</v>
      </c>
      <c r="AE307" s="4" cm="1">
        <f t="array" ref="AE307">INDEX(Data!AA$2:AA$368,$A307)</f>
        <v>14</v>
      </c>
      <c r="AF307" s="4" cm="1">
        <f t="array" ref="AF307">INDEX(Data!AB$2:AB$368,$A307)</f>
        <v>29</v>
      </c>
      <c r="AG307" s="4" cm="1">
        <f t="array" ref="AG307">INDEX(Data!AC$2:AC$368,$A307)</f>
        <v>7</v>
      </c>
      <c r="AH307" s="4" cm="1">
        <f t="array" ref="AH307">INDEX(Data!AD$2:AD$368,$A307)</f>
        <v>7</v>
      </c>
      <c r="AI307" s="4" cm="1">
        <f t="array" ref="AI307">INDEX(Data!AE$2:AE$368,$A307)</f>
        <v>21</v>
      </c>
      <c r="AJ307" s="4" cm="1">
        <f t="array" ref="AJ307">INDEX(Data!AF$2:AF$368,$A307)</f>
        <v>21</v>
      </c>
      <c r="AK307" s="4" cm="1">
        <f t="array" ref="AK307">INDEX(Data!AG$2:AG$368,$A307)</f>
        <v>21</v>
      </c>
      <c r="AL307" s="4" cm="1">
        <f t="array" ref="AL307">INDEX(Data!AH$2:AH$368,$A307)</f>
        <v>21</v>
      </c>
      <c r="AM307" s="4" cm="1">
        <f t="array" ref="AM307">INDEX(Data!AI$2:AI$368,$A307)</f>
        <v>58</v>
      </c>
      <c r="AN307" s="4" cm="1">
        <f t="array" ref="AN307">INDEX(Data!AJ$2:AJ$368,$A307)</f>
        <v>7</v>
      </c>
      <c r="AO307" s="4" cm="1">
        <f t="array" ref="AO307">INDEX(Data!AK$2:AK$368,$A307)</f>
        <v>14</v>
      </c>
      <c r="AP307" s="4" cm="1">
        <f t="array" ref="AP307">INDEX(Data!AL$2:AL$368,$A307)</f>
        <v>0</v>
      </c>
      <c r="AQ307" s="4" cm="1">
        <f t="array" ref="AQ307">INDEX(Data!AM$2:AM$368,$A307)</f>
        <v>7</v>
      </c>
      <c r="AR307" s="4" cm="1">
        <f t="array" ref="AR307">INDEX(Data!AN$2:AN$368,$A307)</f>
        <v>7</v>
      </c>
      <c r="AS307" s="4" cm="1">
        <f t="array" ref="AS307">INDEX(Data!AO$2:AO$368,$A307)</f>
        <v>21</v>
      </c>
      <c r="AT307" s="4" cm="1">
        <f t="array" ref="AT307">INDEX(Data!AP$2:AP$368,$A307)</f>
        <v>73</v>
      </c>
      <c r="AU307" s="4" cm="1">
        <f t="array" ref="AU307">INDEX(Data!AQ$2:AQ$368,$A307)</f>
        <v>21</v>
      </c>
      <c r="AV307" s="4" cm="1">
        <f t="array" ref="AV307">INDEX(Data!AR$2:AR$368,$A307)</f>
        <v>58</v>
      </c>
      <c r="AW307" s="4" cm="1">
        <f t="array" ref="AW307">INDEX(Data!AS$2:AS$368,$A307)</f>
        <v>29</v>
      </c>
      <c r="AX307" s="4" cm="1">
        <f t="array" ref="AX307">INDEX(Data!AT$2:AT$368,$A307)</f>
        <v>0</v>
      </c>
      <c r="AY307" s="4" cm="1">
        <f t="array" ref="AY307">INDEX(Data!AU$2:AU$368,$A307)</f>
        <v>14</v>
      </c>
      <c r="AZ307" s="4" cm="1">
        <f t="array" ref="AZ307">INDEX(Data!AV$2:AV$368,$A307)</f>
        <v>14</v>
      </c>
      <c r="BA307" s="4" cm="1">
        <f t="array" ref="BA307">INDEX(Data!AW$2:AW$368,$A307)</f>
        <v>29</v>
      </c>
      <c r="BB307" s="4" cm="1">
        <f t="array" ref="BB307">INDEX(Data!AX$2:AX$368,$A307)</f>
        <v>0</v>
      </c>
    </row>
    <row r="308" spans="1:54" x14ac:dyDescent="0.25">
      <c r="A308">
        <v>280</v>
      </c>
      <c r="B308" s="3">
        <v>45571</v>
      </c>
      <c r="C308" s="4">
        <v>2024</v>
      </c>
      <c r="D308" s="4" t="s">
        <v>13</v>
      </c>
      <c r="E308" s="4">
        <v>6</v>
      </c>
      <c r="F308" s="4" cm="1">
        <f t="array" ref="F308">INDEX(Data!B$2:B$368,$A308)</f>
        <v>1085</v>
      </c>
      <c r="G308" s="4" cm="1">
        <f t="array" ref="G308">INDEX(Data!C$2:C$368,$A308)</f>
        <v>699</v>
      </c>
      <c r="H308" s="4" cm="1">
        <f t="array" ref="H308">INDEX(Data!D$2:D$368,$A308)</f>
        <v>444</v>
      </c>
      <c r="I308" s="4" cm="1">
        <f t="array" ref="I308">INDEX(Data!E$2:E$368,$A308)</f>
        <v>381</v>
      </c>
      <c r="J308" s="4" cm="1">
        <f t="array" ref="J308">INDEX(Data!F$2:F$368,$A308)</f>
        <v>260</v>
      </c>
      <c r="K308" s="4" cm="1">
        <f t="array" ref="K308">INDEX(Data!G$2:G$368,$A308)</f>
        <v>167</v>
      </c>
      <c r="L308" s="4" cm="1">
        <f t="array" ref="L308">INDEX(Data!H$2:H$368,$A308)</f>
        <v>449</v>
      </c>
      <c r="M308" s="4" cm="1">
        <f t="array" ref="M308">INDEX(Data!I$2:I$368,$A308)</f>
        <v>83</v>
      </c>
      <c r="N308" s="4" cm="1">
        <f t="array" ref="N308">INDEX(Data!J$2:J$368,$A308)</f>
        <v>309</v>
      </c>
      <c r="O308" s="4" cm="1">
        <f t="array" ref="O308">INDEX(Data!K$2:K$368,$A308)</f>
        <v>161</v>
      </c>
      <c r="P308" s="4" cm="1">
        <f t="array" ref="P308">INDEX(Data!L$2:L$368,$A308)</f>
        <v>73</v>
      </c>
      <c r="Q308" s="4" cm="1">
        <f t="array" ref="Q308">INDEX(Data!M$2:M$368,$A308)</f>
        <v>100</v>
      </c>
      <c r="R308" s="4" cm="1">
        <f t="array" ref="R308">INDEX(Data!N$2:N$368,$A308)</f>
        <v>60</v>
      </c>
      <c r="S308" s="4" cm="1">
        <f t="array" ref="S308">INDEX(Data!O$2:O$368,$A308)</f>
        <v>189</v>
      </c>
      <c r="T308" s="4" cm="1">
        <f t="array" ref="T308">INDEX(Data!P$2:P$368,$A308)</f>
        <v>82</v>
      </c>
      <c r="U308" s="4" cm="1">
        <f t="array" ref="U308">INDEX(Data!Q$2:Q$368,$A308)</f>
        <v>41</v>
      </c>
      <c r="V308" s="4" cm="1">
        <f t="array" ref="V308">INDEX(Data!R$2:R$368,$A308)</f>
        <v>53</v>
      </c>
      <c r="W308" s="4" cm="1">
        <f t="array" ref="W308">INDEX(Data!S$2:S$368,$A308)</f>
        <v>17</v>
      </c>
      <c r="X308" s="4" cm="1">
        <f t="array" ref="X308">INDEX(Data!T$2:T$368,$A308)</f>
        <v>69</v>
      </c>
      <c r="Y308" s="4" cm="1">
        <f t="array" ref="Y308">INDEX(Data!U$2:U$368,$A308)</f>
        <v>6</v>
      </c>
      <c r="Z308" s="4" cm="1">
        <f t="array" ref="Z308">INDEX(Data!V$2:V$368,$A308)</f>
        <v>41</v>
      </c>
      <c r="AA308" s="4" cm="1">
        <f t="array" ref="AA308">INDEX(Data!W$2:W$368,$A308)</f>
        <v>20</v>
      </c>
      <c r="AB308" s="4" cm="1">
        <f t="array" ref="AB308">INDEX(Data!X$2:X$368,$A308)</f>
        <v>41</v>
      </c>
      <c r="AC308" s="4" cm="1">
        <f t="array" ref="AC308">INDEX(Data!Y$2:Y$368,$A308)</f>
        <v>41</v>
      </c>
      <c r="AD308" s="4" cm="1">
        <f t="array" ref="AD308">INDEX(Data!Z$2:Z$368,$A308)</f>
        <v>20</v>
      </c>
      <c r="AE308" s="4" cm="1">
        <f t="array" ref="AE308">INDEX(Data!AA$2:AA$368,$A308)</f>
        <v>0</v>
      </c>
      <c r="AF308" s="4" cm="1">
        <f t="array" ref="AF308">INDEX(Data!AB$2:AB$368,$A308)</f>
        <v>20</v>
      </c>
      <c r="AG308" s="4" cm="1">
        <f t="array" ref="AG308">INDEX(Data!AC$2:AC$368,$A308)</f>
        <v>6</v>
      </c>
      <c r="AH308" s="4" cm="1">
        <f t="array" ref="AH308">INDEX(Data!AD$2:AD$368,$A308)</f>
        <v>6</v>
      </c>
      <c r="AI308" s="4" cm="1">
        <f t="array" ref="AI308">INDEX(Data!AE$2:AE$368,$A308)</f>
        <v>13</v>
      </c>
      <c r="AJ308" s="4" cm="1">
        <f t="array" ref="AJ308">INDEX(Data!AF$2:AF$368,$A308)</f>
        <v>20</v>
      </c>
      <c r="AK308" s="4" cm="1">
        <f t="array" ref="AK308">INDEX(Data!AG$2:AG$368,$A308)</f>
        <v>13</v>
      </c>
      <c r="AL308" s="4" cm="1">
        <f t="array" ref="AL308">INDEX(Data!AH$2:AH$368,$A308)</f>
        <v>6</v>
      </c>
      <c r="AM308" s="4" cm="1">
        <f t="array" ref="AM308">INDEX(Data!AI$2:AI$368,$A308)</f>
        <v>48</v>
      </c>
      <c r="AN308" s="4" cm="1">
        <f t="array" ref="AN308">INDEX(Data!AJ$2:AJ$368,$A308)</f>
        <v>27</v>
      </c>
      <c r="AO308" s="4" cm="1">
        <f t="array" ref="AO308">INDEX(Data!AK$2:AK$368,$A308)</f>
        <v>20</v>
      </c>
      <c r="AP308" s="4" cm="1">
        <f t="array" ref="AP308">INDEX(Data!AL$2:AL$368,$A308)</f>
        <v>13</v>
      </c>
      <c r="AQ308" s="4" cm="1">
        <f t="array" ref="AQ308">INDEX(Data!AM$2:AM$368,$A308)</f>
        <v>6</v>
      </c>
      <c r="AR308" s="4" cm="1">
        <f t="array" ref="AR308">INDEX(Data!AN$2:AN$368,$A308)</f>
        <v>27</v>
      </c>
      <c r="AS308" s="4" cm="1">
        <f t="array" ref="AS308">INDEX(Data!AO$2:AO$368,$A308)</f>
        <v>20</v>
      </c>
      <c r="AT308" s="4" cm="1">
        <f t="array" ref="AT308">INDEX(Data!AP$2:AP$368,$A308)</f>
        <v>69</v>
      </c>
      <c r="AU308" s="4" cm="1">
        <f t="array" ref="AU308">INDEX(Data!AQ$2:AQ$368,$A308)</f>
        <v>6</v>
      </c>
      <c r="AV308" s="4" cm="1">
        <f t="array" ref="AV308">INDEX(Data!AR$2:AR$368,$A308)</f>
        <v>34</v>
      </c>
      <c r="AW308" s="4" cm="1">
        <f t="array" ref="AW308">INDEX(Data!AS$2:AS$368,$A308)</f>
        <v>13</v>
      </c>
      <c r="AX308" s="4" cm="1">
        <f t="array" ref="AX308">INDEX(Data!AT$2:AT$368,$A308)</f>
        <v>0</v>
      </c>
      <c r="AY308" s="4" cm="1">
        <f t="array" ref="AY308">INDEX(Data!AU$2:AU$368,$A308)</f>
        <v>13</v>
      </c>
      <c r="AZ308" s="4" cm="1">
        <f t="array" ref="AZ308">INDEX(Data!AV$2:AV$368,$A308)</f>
        <v>27</v>
      </c>
      <c r="BA308" s="4" cm="1">
        <f t="array" ref="BA308">INDEX(Data!AW$2:AW$368,$A308)</f>
        <v>6</v>
      </c>
      <c r="BB308" s="4" cm="1">
        <f t="array" ref="BB308">INDEX(Data!AX$2:AX$368,$A308)</f>
        <v>48</v>
      </c>
    </row>
    <row r="309" spans="1:54" x14ac:dyDescent="0.25">
      <c r="A309">
        <v>281</v>
      </c>
      <c r="B309" s="3">
        <v>45572</v>
      </c>
      <c r="C309" s="4">
        <v>2024</v>
      </c>
      <c r="D309" s="4" t="s">
        <v>13</v>
      </c>
      <c r="E309" s="4">
        <v>7</v>
      </c>
      <c r="F309" s="4" cm="1">
        <f t="array" ref="F309">INDEX(Data!B$2:B$368,$A309)</f>
        <v>1086</v>
      </c>
      <c r="G309" s="4" cm="1">
        <f t="array" ref="G309">INDEX(Data!C$2:C$368,$A309)</f>
        <v>662</v>
      </c>
      <c r="H309" s="4" cm="1">
        <f t="array" ref="H309">INDEX(Data!D$2:D$368,$A309)</f>
        <v>217</v>
      </c>
      <c r="I309" s="4" cm="1">
        <f t="array" ref="I309">INDEX(Data!E$2:E$368,$A309)</f>
        <v>631</v>
      </c>
      <c r="J309" s="4" cm="1">
        <f t="array" ref="J309">INDEX(Data!F$2:F$368,$A309)</f>
        <v>238</v>
      </c>
      <c r="K309" s="4" cm="1">
        <f t="array" ref="K309">INDEX(Data!G$2:G$368,$A309)</f>
        <v>145</v>
      </c>
      <c r="L309" s="4" cm="1">
        <f t="array" ref="L309">INDEX(Data!H$2:H$368,$A309)</f>
        <v>359</v>
      </c>
      <c r="M309" s="4" cm="1">
        <f t="array" ref="M309">INDEX(Data!I$2:I$368,$A309)</f>
        <v>158</v>
      </c>
      <c r="N309" s="4" cm="1">
        <f t="array" ref="N309">INDEX(Data!J$2:J$368,$A309)</f>
        <v>350</v>
      </c>
      <c r="O309" s="4" cm="1">
        <f t="array" ref="O309">INDEX(Data!K$2:K$368,$A309)</f>
        <v>235</v>
      </c>
      <c r="P309" s="4" cm="1">
        <f t="array" ref="P309">INDEX(Data!L$2:L$368,$A309)</f>
        <v>94</v>
      </c>
      <c r="Q309" s="4" cm="1">
        <f t="array" ref="Q309">INDEX(Data!M$2:M$368,$A309)</f>
        <v>47</v>
      </c>
      <c r="R309" s="4" cm="1">
        <f t="array" ref="R309">INDEX(Data!N$2:N$368,$A309)</f>
        <v>26</v>
      </c>
      <c r="S309" s="4" cm="1">
        <f t="array" ref="S309">INDEX(Data!O$2:O$368,$A309)</f>
        <v>189</v>
      </c>
      <c r="T309" s="4" cm="1">
        <f t="array" ref="T309">INDEX(Data!P$2:P$368,$A309)</f>
        <v>24</v>
      </c>
      <c r="U309" s="4" cm="1">
        <f t="array" ref="U309">INDEX(Data!Q$2:Q$368,$A309)</f>
        <v>37</v>
      </c>
      <c r="V309" s="4" cm="1">
        <f t="array" ref="V309">INDEX(Data!R$2:R$368,$A309)</f>
        <v>37</v>
      </c>
      <c r="W309" s="4" cm="1">
        <f t="array" ref="W309">INDEX(Data!S$2:S$368,$A309)</f>
        <v>47</v>
      </c>
      <c r="X309" s="4" cm="1">
        <f t="array" ref="X309">INDEX(Data!T$2:T$368,$A309)</f>
        <v>59</v>
      </c>
      <c r="Y309" s="4" cm="1">
        <f t="array" ref="Y309">INDEX(Data!U$2:U$368,$A309)</f>
        <v>19</v>
      </c>
      <c r="Z309" s="4" cm="1">
        <f t="array" ref="Z309">INDEX(Data!V$2:V$368,$A309)</f>
        <v>33</v>
      </c>
      <c r="AA309" s="4" cm="1">
        <f t="array" ref="AA309">INDEX(Data!W$2:W$368,$A309)</f>
        <v>19</v>
      </c>
      <c r="AB309" s="4" cm="1">
        <f t="array" ref="AB309">INDEX(Data!X$2:X$368,$A309)</f>
        <v>16</v>
      </c>
      <c r="AC309" s="4" cm="1">
        <f t="array" ref="AC309">INDEX(Data!Y$2:Y$368,$A309)</f>
        <v>52</v>
      </c>
      <c r="AD309" s="4" cm="1">
        <f t="array" ref="AD309">INDEX(Data!Z$2:Z$368,$A309)</f>
        <v>0</v>
      </c>
      <c r="AE309" s="4" cm="1">
        <f t="array" ref="AE309">INDEX(Data!AA$2:AA$368,$A309)</f>
        <v>13</v>
      </c>
      <c r="AF309" s="4" cm="1">
        <f t="array" ref="AF309">INDEX(Data!AB$2:AB$368,$A309)</f>
        <v>26</v>
      </c>
      <c r="AG309" s="4" cm="1">
        <f t="array" ref="AG309">INDEX(Data!AC$2:AC$368,$A309)</f>
        <v>6</v>
      </c>
      <c r="AH309" s="4" cm="1">
        <f t="array" ref="AH309">INDEX(Data!AD$2:AD$368,$A309)</f>
        <v>6</v>
      </c>
      <c r="AI309" s="4" cm="1">
        <f t="array" ref="AI309">INDEX(Data!AE$2:AE$368,$A309)</f>
        <v>33</v>
      </c>
      <c r="AJ309" s="4" cm="1">
        <f t="array" ref="AJ309">INDEX(Data!AF$2:AF$368,$A309)</f>
        <v>19</v>
      </c>
      <c r="AK309" s="4" cm="1">
        <f t="array" ref="AK309">INDEX(Data!AG$2:AG$368,$A309)</f>
        <v>19</v>
      </c>
      <c r="AL309" s="4" cm="1">
        <f t="array" ref="AL309">INDEX(Data!AH$2:AH$368,$A309)</f>
        <v>13</v>
      </c>
      <c r="AM309" s="4" cm="1">
        <f t="array" ref="AM309">INDEX(Data!AI$2:AI$368,$A309)</f>
        <v>52</v>
      </c>
      <c r="AN309" s="4" cm="1">
        <f t="array" ref="AN309">INDEX(Data!AJ$2:AJ$368,$A309)</f>
        <v>26</v>
      </c>
      <c r="AO309" s="4" cm="1">
        <f t="array" ref="AO309">INDEX(Data!AK$2:AK$368,$A309)</f>
        <v>6</v>
      </c>
      <c r="AP309" s="4" cm="1">
        <f t="array" ref="AP309">INDEX(Data!AL$2:AL$368,$A309)</f>
        <v>19</v>
      </c>
      <c r="AQ309" s="4" cm="1">
        <f t="array" ref="AQ309">INDEX(Data!AM$2:AM$368,$A309)</f>
        <v>0</v>
      </c>
      <c r="AR309" s="4" cm="1">
        <f t="array" ref="AR309">INDEX(Data!AN$2:AN$368,$A309)</f>
        <v>0</v>
      </c>
      <c r="AS309" s="4" cm="1">
        <f t="array" ref="AS309">INDEX(Data!AO$2:AO$368,$A309)</f>
        <v>19</v>
      </c>
      <c r="AT309" s="4" cm="1">
        <f t="array" ref="AT309">INDEX(Data!AP$2:AP$368,$A309)</f>
        <v>52</v>
      </c>
      <c r="AU309" s="4" cm="1">
        <f t="array" ref="AU309">INDEX(Data!AQ$2:AQ$368,$A309)</f>
        <v>19</v>
      </c>
      <c r="AV309" s="4" cm="1">
        <f t="array" ref="AV309">INDEX(Data!AR$2:AR$368,$A309)</f>
        <v>52</v>
      </c>
      <c r="AW309" s="4" cm="1">
        <f t="array" ref="AW309">INDEX(Data!AS$2:AS$368,$A309)</f>
        <v>33</v>
      </c>
      <c r="AX309" s="4" cm="1">
        <f t="array" ref="AX309">INDEX(Data!AT$2:AT$368,$A309)</f>
        <v>6</v>
      </c>
      <c r="AY309" s="4" cm="1">
        <f t="array" ref="AY309">INDEX(Data!AU$2:AU$368,$A309)</f>
        <v>26</v>
      </c>
      <c r="AZ309" s="4" cm="1">
        <f t="array" ref="AZ309">INDEX(Data!AV$2:AV$368,$A309)</f>
        <v>6</v>
      </c>
      <c r="BA309" s="4" cm="1">
        <f t="array" ref="BA309">INDEX(Data!AW$2:AW$368,$A309)</f>
        <v>13</v>
      </c>
      <c r="BB309" s="4" cm="1">
        <f t="array" ref="BB309">INDEX(Data!AX$2:AX$368,$A309)</f>
        <v>0</v>
      </c>
    </row>
    <row r="310" spans="1:54" x14ac:dyDescent="0.25">
      <c r="A310">
        <v>282</v>
      </c>
      <c r="B310" s="3">
        <v>45573</v>
      </c>
      <c r="C310" s="4">
        <v>2024</v>
      </c>
      <c r="D310" s="4" t="s">
        <v>13</v>
      </c>
      <c r="E310" s="4">
        <v>8</v>
      </c>
      <c r="F310" s="4" cm="1">
        <f t="array" ref="F310">INDEX(Data!B$2:B$368,$A310)</f>
        <v>1103</v>
      </c>
      <c r="G310" s="4" cm="1">
        <f t="array" ref="G310">INDEX(Data!C$2:C$368,$A310)</f>
        <v>633</v>
      </c>
      <c r="H310" s="4" cm="1">
        <f t="array" ref="H310">INDEX(Data!D$2:D$368,$A310)</f>
        <v>529</v>
      </c>
      <c r="I310" s="4" cm="1">
        <f t="array" ref="I310">INDEX(Data!E$2:E$368,$A310)</f>
        <v>464</v>
      </c>
      <c r="J310" s="4" cm="1">
        <f t="array" ref="J310">INDEX(Data!F$2:F$368,$A310)</f>
        <v>110</v>
      </c>
      <c r="K310" s="4" cm="1">
        <f t="array" ref="K310">INDEX(Data!G$2:G$368,$A310)</f>
        <v>145</v>
      </c>
      <c r="L310" s="4" cm="1">
        <f t="array" ref="L310">INDEX(Data!H$2:H$368,$A310)</f>
        <v>419</v>
      </c>
      <c r="M310" s="4" cm="1">
        <f t="array" ref="M310">INDEX(Data!I$2:I$368,$A310)</f>
        <v>69</v>
      </c>
      <c r="N310" s="4" cm="1">
        <f t="array" ref="N310">INDEX(Data!J$2:J$368,$A310)</f>
        <v>348</v>
      </c>
      <c r="O310" s="4" cm="1">
        <f t="array" ref="O310">INDEX(Data!K$2:K$368,$A310)</f>
        <v>95</v>
      </c>
      <c r="P310" s="4" cm="1">
        <f t="array" ref="P310">INDEX(Data!L$2:L$368,$A310)</f>
        <v>82</v>
      </c>
      <c r="Q310" s="4" cm="1">
        <f t="array" ref="Q310">INDEX(Data!M$2:M$368,$A310)</f>
        <v>54</v>
      </c>
      <c r="R310" s="4" cm="1">
        <f t="array" ref="R310">INDEX(Data!N$2:N$368,$A310)</f>
        <v>34</v>
      </c>
      <c r="S310" s="4" cm="1">
        <f t="array" ref="S310">INDEX(Data!O$2:O$368,$A310)</f>
        <v>213</v>
      </c>
      <c r="T310" s="4" cm="1">
        <f t="array" ref="T310">INDEX(Data!P$2:P$368,$A310)</f>
        <v>138</v>
      </c>
      <c r="U310" s="4" cm="1">
        <f t="array" ref="U310">INDEX(Data!Q$2:Q$368,$A310)</f>
        <v>50</v>
      </c>
      <c r="V310" s="4" cm="1">
        <f t="array" ref="V310">INDEX(Data!R$2:R$368,$A310)</f>
        <v>50</v>
      </c>
      <c r="W310" s="4" cm="1">
        <f t="array" ref="W310">INDEX(Data!S$2:S$368,$A310)</f>
        <v>39</v>
      </c>
      <c r="X310" s="4" cm="1">
        <f t="array" ref="X310">INDEX(Data!T$2:T$368,$A310)</f>
        <v>82</v>
      </c>
      <c r="Y310" s="4" cm="1">
        <f t="array" ref="Y310">INDEX(Data!U$2:U$368,$A310)</f>
        <v>12</v>
      </c>
      <c r="Z310" s="4" cm="1">
        <f t="array" ref="Z310">INDEX(Data!V$2:V$368,$A310)</f>
        <v>25</v>
      </c>
      <c r="AA310" s="4" cm="1">
        <f t="array" ref="AA310">INDEX(Data!W$2:W$368,$A310)</f>
        <v>18</v>
      </c>
      <c r="AB310" s="4" cm="1">
        <f t="array" ref="AB310">INDEX(Data!X$2:X$368,$A310)</f>
        <v>33</v>
      </c>
      <c r="AC310" s="4" cm="1">
        <f t="array" ref="AC310">INDEX(Data!Y$2:Y$368,$A310)</f>
        <v>37</v>
      </c>
      <c r="AD310" s="4" cm="1">
        <f t="array" ref="AD310">INDEX(Data!Z$2:Z$368,$A310)</f>
        <v>12</v>
      </c>
      <c r="AE310" s="4" cm="1">
        <f t="array" ref="AE310">INDEX(Data!AA$2:AA$368,$A310)</f>
        <v>0</v>
      </c>
      <c r="AF310" s="4" cm="1">
        <f t="array" ref="AF310">INDEX(Data!AB$2:AB$368,$A310)</f>
        <v>31</v>
      </c>
      <c r="AG310" s="4" cm="1">
        <f t="array" ref="AG310">INDEX(Data!AC$2:AC$368,$A310)</f>
        <v>12</v>
      </c>
      <c r="AH310" s="4" cm="1">
        <f t="array" ref="AH310">INDEX(Data!AD$2:AD$368,$A310)</f>
        <v>6</v>
      </c>
      <c r="AI310" s="4" cm="1">
        <f t="array" ref="AI310">INDEX(Data!AE$2:AE$368,$A310)</f>
        <v>12</v>
      </c>
      <c r="AJ310" s="4" cm="1">
        <f t="array" ref="AJ310">INDEX(Data!AF$2:AF$368,$A310)</f>
        <v>12</v>
      </c>
      <c r="AK310" s="4" cm="1">
        <f t="array" ref="AK310">INDEX(Data!AG$2:AG$368,$A310)</f>
        <v>0</v>
      </c>
      <c r="AL310" s="4" cm="1">
        <f t="array" ref="AL310">INDEX(Data!AH$2:AH$368,$A310)</f>
        <v>12</v>
      </c>
      <c r="AM310" s="4" cm="1">
        <f t="array" ref="AM310">INDEX(Data!AI$2:AI$368,$A310)</f>
        <v>31</v>
      </c>
      <c r="AN310" s="4" cm="1">
        <f t="array" ref="AN310">INDEX(Data!AJ$2:AJ$368,$A310)</f>
        <v>44</v>
      </c>
      <c r="AO310" s="4" cm="1">
        <f t="array" ref="AO310">INDEX(Data!AK$2:AK$368,$A310)</f>
        <v>12</v>
      </c>
      <c r="AP310" s="4" cm="1">
        <f t="array" ref="AP310">INDEX(Data!AL$2:AL$368,$A310)</f>
        <v>12</v>
      </c>
      <c r="AQ310" s="4" cm="1">
        <f t="array" ref="AQ310">INDEX(Data!AM$2:AM$368,$A310)</f>
        <v>6</v>
      </c>
      <c r="AR310" s="4" cm="1">
        <f t="array" ref="AR310">INDEX(Data!AN$2:AN$368,$A310)</f>
        <v>0</v>
      </c>
      <c r="AS310" s="4" cm="1">
        <f t="array" ref="AS310">INDEX(Data!AO$2:AO$368,$A310)</f>
        <v>25</v>
      </c>
      <c r="AT310" s="4" cm="1">
        <f t="array" ref="AT310">INDEX(Data!AP$2:AP$368,$A310)</f>
        <v>69</v>
      </c>
      <c r="AU310" s="4" cm="1">
        <f t="array" ref="AU310">INDEX(Data!AQ$2:AQ$368,$A310)</f>
        <v>18</v>
      </c>
      <c r="AV310" s="4" cm="1">
        <f t="array" ref="AV310">INDEX(Data!AR$2:AR$368,$A310)</f>
        <v>31</v>
      </c>
      <c r="AW310" s="4" cm="1">
        <f t="array" ref="AW310">INDEX(Data!AS$2:AS$368,$A310)</f>
        <v>25</v>
      </c>
      <c r="AX310" s="4" cm="1">
        <f t="array" ref="AX310">INDEX(Data!AT$2:AT$368,$A310)</f>
        <v>6</v>
      </c>
      <c r="AY310" s="4" cm="1">
        <f t="array" ref="AY310">INDEX(Data!AU$2:AU$368,$A310)</f>
        <v>25</v>
      </c>
      <c r="AZ310" s="4" cm="1">
        <f t="array" ref="AZ310">INDEX(Data!AV$2:AV$368,$A310)</f>
        <v>25</v>
      </c>
      <c r="BA310" s="4" cm="1">
        <f t="array" ref="BA310">INDEX(Data!AW$2:AW$368,$A310)</f>
        <v>0</v>
      </c>
      <c r="BB310" s="4" cm="1">
        <f t="array" ref="BB310">INDEX(Data!AX$2:AX$368,$A310)</f>
        <v>0</v>
      </c>
    </row>
    <row r="311" spans="1:54" x14ac:dyDescent="0.25">
      <c r="A311">
        <v>283</v>
      </c>
      <c r="B311" s="3">
        <v>45574</v>
      </c>
      <c r="C311" s="4">
        <v>2024</v>
      </c>
      <c r="D311" s="4" t="s">
        <v>13</v>
      </c>
      <c r="E311" s="4">
        <v>9</v>
      </c>
      <c r="F311" s="4" cm="1">
        <f t="array" ref="F311">INDEX(Data!B$2:B$368,$A311)</f>
        <v>1127</v>
      </c>
      <c r="G311" s="4" cm="1">
        <f t="array" ref="G311">INDEX(Data!C$2:C$368,$A311)</f>
        <v>614</v>
      </c>
      <c r="H311" s="4" cm="1">
        <f t="array" ref="H311">INDEX(Data!D$2:D$368,$A311)</f>
        <v>552</v>
      </c>
      <c r="I311" s="4" cm="1">
        <f t="array" ref="I311">INDEX(Data!E$2:E$368,$A311)</f>
        <v>294</v>
      </c>
      <c r="J311" s="4" cm="1">
        <f t="array" ref="J311">INDEX(Data!F$2:F$368,$A311)</f>
        <v>281</v>
      </c>
      <c r="K311" s="4" cm="1">
        <f t="array" ref="K311">INDEX(Data!G$2:G$368,$A311)</f>
        <v>184</v>
      </c>
      <c r="L311" s="4" cm="1">
        <f t="array" ref="L311">INDEX(Data!H$2:H$368,$A311)</f>
        <v>302</v>
      </c>
      <c r="M311" s="4" cm="1">
        <f t="array" ref="M311">INDEX(Data!I$2:I$368,$A311)</f>
        <v>128</v>
      </c>
      <c r="N311" s="4" cm="1">
        <f t="array" ref="N311">INDEX(Data!J$2:J$368,$A311)</f>
        <v>300</v>
      </c>
      <c r="O311" s="4" cm="1">
        <f t="array" ref="O311">INDEX(Data!K$2:K$368,$A311)</f>
        <v>76</v>
      </c>
      <c r="P311" s="4" cm="1">
        <f t="array" ref="P311">INDEX(Data!L$2:L$368,$A311)</f>
        <v>62</v>
      </c>
      <c r="Q311" s="4" cm="1">
        <f t="array" ref="Q311">INDEX(Data!M$2:M$368,$A311)</f>
        <v>69</v>
      </c>
      <c r="R311" s="4" cm="1">
        <f t="array" ref="R311">INDEX(Data!N$2:N$368,$A311)</f>
        <v>27</v>
      </c>
      <c r="S311" s="4" cm="1">
        <f t="array" ref="S311">INDEX(Data!O$2:O$368,$A311)</f>
        <v>209</v>
      </c>
      <c r="T311" s="4" cm="1">
        <f t="array" ref="T311">INDEX(Data!P$2:P$368,$A311)</f>
        <v>145</v>
      </c>
      <c r="U311" s="4" cm="1">
        <f t="array" ref="U311">INDEX(Data!Q$2:Q$368,$A311)</f>
        <v>47</v>
      </c>
      <c r="V311" s="4" cm="1">
        <f t="array" ref="V311">INDEX(Data!R$2:R$368,$A311)</f>
        <v>21</v>
      </c>
      <c r="W311" s="4" cm="1">
        <f t="array" ref="W311">INDEX(Data!S$2:S$368,$A311)</f>
        <v>171</v>
      </c>
      <c r="X311" s="4" cm="1">
        <f t="array" ref="X311">INDEX(Data!T$2:T$368,$A311)</f>
        <v>85</v>
      </c>
      <c r="Y311" s="4" cm="1">
        <f t="array" ref="Y311">INDEX(Data!U$2:U$368,$A311)</f>
        <v>0</v>
      </c>
      <c r="Z311" s="4" cm="1">
        <f t="array" ref="Z311">INDEX(Data!V$2:V$368,$A311)</f>
        <v>42</v>
      </c>
      <c r="AA311" s="4" cm="1">
        <f t="array" ref="AA311">INDEX(Data!W$2:W$368,$A311)</f>
        <v>0</v>
      </c>
      <c r="AB311" s="4" cm="1">
        <f t="array" ref="AB311">INDEX(Data!X$2:X$368,$A311)</f>
        <v>28</v>
      </c>
      <c r="AC311" s="4" cm="1">
        <f t="array" ref="AC311">INDEX(Data!Y$2:Y$368,$A311)</f>
        <v>49</v>
      </c>
      <c r="AD311" s="4" cm="1">
        <f t="array" ref="AD311">INDEX(Data!Z$2:Z$368,$A311)</f>
        <v>6</v>
      </c>
      <c r="AE311" s="4" cm="1">
        <f t="array" ref="AE311">INDEX(Data!AA$2:AA$368,$A311)</f>
        <v>18</v>
      </c>
      <c r="AF311" s="4" cm="1">
        <f t="array" ref="AF311">INDEX(Data!AB$2:AB$368,$A311)</f>
        <v>30</v>
      </c>
      <c r="AG311" s="4" cm="1">
        <f t="array" ref="AG311">INDEX(Data!AC$2:AC$368,$A311)</f>
        <v>0</v>
      </c>
      <c r="AH311" s="4" cm="1">
        <f t="array" ref="AH311">INDEX(Data!AD$2:AD$368,$A311)</f>
        <v>0</v>
      </c>
      <c r="AI311" s="4" cm="1">
        <f t="array" ref="AI311">INDEX(Data!AE$2:AE$368,$A311)</f>
        <v>6</v>
      </c>
      <c r="AJ311" s="4" cm="1">
        <f t="array" ref="AJ311">INDEX(Data!AF$2:AF$368,$A311)</f>
        <v>6</v>
      </c>
      <c r="AK311" s="4" cm="1">
        <f t="array" ref="AK311">INDEX(Data!AG$2:AG$368,$A311)</f>
        <v>6</v>
      </c>
      <c r="AL311" s="4" cm="1">
        <f t="array" ref="AL311">INDEX(Data!AH$2:AH$368,$A311)</f>
        <v>0</v>
      </c>
      <c r="AM311" s="4" cm="1">
        <f t="array" ref="AM311">INDEX(Data!AI$2:AI$368,$A311)</f>
        <v>55</v>
      </c>
      <c r="AN311" s="4" cm="1">
        <f t="array" ref="AN311">INDEX(Data!AJ$2:AJ$368,$A311)</f>
        <v>24</v>
      </c>
      <c r="AO311" s="4" cm="1">
        <f t="array" ref="AO311">INDEX(Data!AK$2:AK$368,$A311)</f>
        <v>18</v>
      </c>
      <c r="AP311" s="4" cm="1">
        <f t="array" ref="AP311">INDEX(Data!AL$2:AL$368,$A311)</f>
        <v>18</v>
      </c>
      <c r="AQ311" s="4" cm="1">
        <f t="array" ref="AQ311">INDEX(Data!AM$2:AM$368,$A311)</f>
        <v>6</v>
      </c>
      <c r="AR311" s="4" cm="1">
        <f t="array" ref="AR311">INDEX(Data!AN$2:AN$368,$A311)</f>
        <v>6</v>
      </c>
      <c r="AS311" s="4" cm="1">
        <f t="array" ref="AS311">INDEX(Data!AO$2:AO$368,$A311)</f>
        <v>18</v>
      </c>
      <c r="AT311" s="4" cm="1">
        <f t="array" ref="AT311">INDEX(Data!AP$2:AP$368,$A311)</f>
        <v>61</v>
      </c>
      <c r="AU311" s="4" cm="1">
        <f t="array" ref="AU311">INDEX(Data!AQ$2:AQ$368,$A311)</f>
        <v>12</v>
      </c>
      <c r="AV311" s="4" cm="1">
        <f t="array" ref="AV311">INDEX(Data!AR$2:AR$368,$A311)</f>
        <v>36</v>
      </c>
      <c r="AW311" s="4" cm="1">
        <f t="array" ref="AW311">INDEX(Data!AS$2:AS$368,$A311)</f>
        <v>12</v>
      </c>
      <c r="AX311" s="4" cm="1">
        <f t="array" ref="AX311">INDEX(Data!AT$2:AT$368,$A311)</f>
        <v>0</v>
      </c>
      <c r="AY311" s="4" cm="1">
        <f t="array" ref="AY311">INDEX(Data!AU$2:AU$368,$A311)</f>
        <v>36</v>
      </c>
      <c r="AZ311" s="4" cm="1">
        <f t="array" ref="AZ311">INDEX(Data!AV$2:AV$368,$A311)</f>
        <v>12</v>
      </c>
      <c r="BA311" s="4" cm="1">
        <f t="array" ref="BA311">INDEX(Data!AW$2:AW$368,$A311)</f>
        <v>24</v>
      </c>
      <c r="BB311" s="4" cm="1">
        <f t="array" ref="BB311">INDEX(Data!AX$2:AX$368,$A311)</f>
        <v>0</v>
      </c>
    </row>
    <row r="312" spans="1:54" x14ac:dyDescent="0.25">
      <c r="A312">
        <v>284</v>
      </c>
      <c r="B312" s="3">
        <v>45575</v>
      </c>
      <c r="C312" s="4">
        <v>2024</v>
      </c>
      <c r="D312" s="4" t="s">
        <v>13</v>
      </c>
      <c r="E312" s="4">
        <v>10</v>
      </c>
      <c r="F312" s="4" cm="1">
        <f t="array" ref="F312">INDEX(Data!B$2:B$368,$A312)</f>
        <v>1141</v>
      </c>
      <c r="G312" s="4" cm="1">
        <f t="array" ref="G312">INDEX(Data!C$2:C$368,$A312)</f>
        <v>599</v>
      </c>
      <c r="H312" s="4" cm="1">
        <f t="array" ref="H312">INDEX(Data!D$2:D$368,$A312)</f>
        <v>456</v>
      </c>
      <c r="I312" s="4" cm="1">
        <f t="array" ref="I312">INDEX(Data!E$2:E$368,$A312)</f>
        <v>571</v>
      </c>
      <c r="J312" s="4" cm="1">
        <f t="array" ref="J312">INDEX(Data!F$2:F$368,$A312)</f>
        <v>114</v>
      </c>
      <c r="K312" s="4" cm="1">
        <f t="array" ref="K312">INDEX(Data!G$2:G$368,$A312)</f>
        <v>215</v>
      </c>
      <c r="L312" s="4" cm="1">
        <f t="array" ref="L312">INDEX(Data!H$2:H$368,$A312)</f>
        <v>295</v>
      </c>
      <c r="M312" s="4" cm="1">
        <f t="array" ref="M312">INDEX(Data!I$2:I$368,$A312)</f>
        <v>89</v>
      </c>
      <c r="N312" s="4" cm="1">
        <f t="array" ref="N312">INDEX(Data!J$2:J$368,$A312)</f>
        <v>367</v>
      </c>
      <c r="O312" s="4" cm="1">
        <f t="array" ref="O312">INDEX(Data!K$2:K$368,$A312)</f>
        <v>63</v>
      </c>
      <c r="P312" s="4" cm="1">
        <f t="array" ref="P312">INDEX(Data!L$2:L$368,$A312)</f>
        <v>49</v>
      </c>
      <c r="Q312" s="4" cm="1">
        <f t="array" ref="Q312">INDEX(Data!M$2:M$368,$A312)</f>
        <v>49</v>
      </c>
      <c r="R312" s="4" cm="1">
        <f t="array" ref="R312">INDEX(Data!N$2:N$368,$A312)</f>
        <v>42</v>
      </c>
      <c r="S312" s="4" cm="1">
        <f t="array" ref="S312">INDEX(Data!O$2:O$368,$A312)</f>
        <v>216</v>
      </c>
      <c r="T312" s="4" cm="1">
        <f t="array" ref="T312">INDEX(Data!P$2:P$368,$A312)</f>
        <v>39</v>
      </c>
      <c r="U312" s="4" cm="1">
        <f t="array" ref="U312">INDEX(Data!Q$2:Q$368,$A312)</f>
        <v>65</v>
      </c>
      <c r="V312" s="4" cm="1">
        <f t="array" ref="V312">INDEX(Data!R$2:R$368,$A312)</f>
        <v>39</v>
      </c>
      <c r="W312" s="4" cm="1">
        <f t="array" ref="W312">INDEX(Data!S$2:S$368,$A312)</f>
        <v>212</v>
      </c>
      <c r="X312" s="4" cm="1">
        <f t="array" ref="X312">INDEX(Data!T$2:T$368,$A312)</f>
        <v>23</v>
      </c>
      <c r="Y312" s="4" cm="1">
        <f t="array" ref="Y312">INDEX(Data!U$2:U$368,$A312)</f>
        <v>17</v>
      </c>
      <c r="Z312" s="4" cm="1">
        <f t="array" ref="Z312">INDEX(Data!V$2:V$368,$A312)</f>
        <v>29</v>
      </c>
      <c r="AA312" s="4" cm="1">
        <f t="array" ref="AA312">INDEX(Data!W$2:W$368,$A312)</f>
        <v>11</v>
      </c>
      <c r="AB312" s="4" cm="1">
        <f t="array" ref="AB312">INDEX(Data!X$2:X$368,$A312)</f>
        <v>77</v>
      </c>
      <c r="AC312" s="4" cm="1">
        <f t="array" ref="AC312">INDEX(Data!Y$2:Y$368,$A312)</f>
        <v>53</v>
      </c>
      <c r="AD312" s="4" cm="1">
        <f t="array" ref="AD312">INDEX(Data!Z$2:Z$368,$A312)</f>
        <v>0</v>
      </c>
      <c r="AE312" s="4" cm="1">
        <f t="array" ref="AE312">INDEX(Data!AA$2:AA$368,$A312)</f>
        <v>0</v>
      </c>
      <c r="AF312" s="4" cm="1">
        <f t="array" ref="AF312">INDEX(Data!AB$2:AB$368,$A312)</f>
        <v>11</v>
      </c>
      <c r="AG312" s="4" cm="1">
        <f t="array" ref="AG312">INDEX(Data!AC$2:AC$368,$A312)</f>
        <v>5</v>
      </c>
      <c r="AH312" s="4" cm="1">
        <f t="array" ref="AH312">INDEX(Data!AD$2:AD$368,$A312)</f>
        <v>5</v>
      </c>
      <c r="AI312" s="4" cm="1">
        <f t="array" ref="AI312">INDEX(Data!AE$2:AE$368,$A312)</f>
        <v>29</v>
      </c>
      <c r="AJ312" s="4" cm="1">
        <f t="array" ref="AJ312">INDEX(Data!AF$2:AF$368,$A312)</f>
        <v>0</v>
      </c>
      <c r="AK312" s="4" cm="1">
        <f t="array" ref="AK312">INDEX(Data!AG$2:AG$368,$A312)</f>
        <v>17</v>
      </c>
      <c r="AL312" s="4" cm="1">
        <f t="array" ref="AL312">INDEX(Data!AH$2:AH$368,$A312)</f>
        <v>0</v>
      </c>
      <c r="AM312" s="4" cm="1">
        <f t="array" ref="AM312">INDEX(Data!AI$2:AI$368,$A312)</f>
        <v>47</v>
      </c>
      <c r="AN312" s="4" cm="1">
        <f t="array" ref="AN312">INDEX(Data!AJ$2:AJ$368,$A312)</f>
        <v>41</v>
      </c>
      <c r="AO312" s="4" cm="1">
        <f t="array" ref="AO312">INDEX(Data!AK$2:AK$368,$A312)</f>
        <v>5</v>
      </c>
      <c r="AP312" s="4" cm="1">
        <f t="array" ref="AP312">INDEX(Data!AL$2:AL$368,$A312)</f>
        <v>5</v>
      </c>
      <c r="AQ312" s="4" cm="1">
        <f t="array" ref="AQ312">INDEX(Data!AM$2:AM$368,$A312)</f>
        <v>0</v>
      </c>
      <c r="AR312" s="4" cm="1">
        <f t="array" ref="AR312">INDEX(Data!AN$2:AN$368,$A312)</f>
        <v>23</v>
      </c>
      <c r="AS312" s="4" cm="1">
        <f t="array" ref="AS312">INDEX(Data!AO$2:AO$368,$A312)</f>
        <v>17</v>
      </c>
      <c r="AT312" s="4" cm="1">
        <f t="array" ref="AT312">INDEX(Data!AP$2:AP$368,$A312)</f>
        <v>53</v>
      </c>
      <c r="AU312" s="4" cm="1">
        <f t="array" ref="AU312">INDEX(Data!AQ$2:AQ$368,$A312)</f>
        <v>11</v>
      </c>
      <c r="AV312" s="4" cm="1">
        <f t="array" ref="AV312">INDEX(Data!AR$2:AR$368,$A312)</f>
        <v>35</v>
      </c>
      <c r="AW312" s="4" cm="1">
        <f t="array" ref="AW312">INDEX(Data!AS$2:AS$368,$A312)</f>
        <v>5</v>
      </c>
      <c r="AX312" s="4" cm="1">
        <f t="array" ref="AX312">INDEX(Data!AT$2:AT$368,$A312)</f>
        <v>5</v>
      </c>
      <c r="AY312" s="4" cm="1">
        <f t="array" ref="AY312">INDEX(Data!AU$2:AU$368,$A312)</f>
        <v>5</v>
      </c>
      <c r="AZ312" s="4" cm="1">
        <f t="array" ref="AZ312">INDEX(Data!AV$2:AV$368,$A312)</f>
        <v>11</v>
      </c>
      <c r="BA312" s="4" cm="1">
        <f t="array" ref="BA312">INDEX(Data!AW$2:AW$368,$A312)</f>
        <v>0</v>
      </c>
      <c r="BB312" s="4" cm="1">
        <f t="array" ref="BB312">INDEX(Data!AX$2:AX$368,$A312)</f>
        <v>59</v>
      </c>
    </row>
    <row r="313" spans="1:54" x14ac:dyDescent="0.25">
      <c r="A313">
        <v>285</v>
      </c>
      <c r="B313" s="3">
        <v>45576</v>
      </c>
      <c r="C313" s="4">
        <v>2024</v>
      </c>
      <c r="D313" s="4" t="s">
        <v>13</v>
      </c>
      <c r="E313" s="4">
        <v>11</v>
      </c>
      <c r="F313" s="4" cm="1">
        <f t="array" ref="F313">INDEX(Data!B$2:B$368,$A313)</f>
        <v>1141</v>
      </c>
      <c r="G313" s="4" cm="1">
        <f t="array" ref="G313">INDEX(Data!C$2:C$368,$A313)</f>
        <v>591</v>
      </c>
      <c r="H313" s="4" cm="1">
        <f t="array" ref="H313">INDEX(Data!D$2:D$368,$A313)</f>
        <v>319</v>
      </c>
      <c r="I313" s="4" cm="1">
        <f t="array" ref="I313">INDEX(Data!E$2:E$368,$A313)</f>
        <v>571</v>
      </c>
      <c r="J313" s="4" cm="1">
        <f t="array" ref="J313">INDEX(Data!F$2:F$368,$A313)</f>
        <v>251</v>
      </c>
      <c r="K313" s="4" cm="1">
        <f t="array" ref="K313">INDEX(Data!G$2:G$368,$A313)</f>
        <v>248</v>
      </c>
      <c r="L313" s="4" cm="1">
        <f t="array" ref="L313">INDEX(Data!H$2:H$368,$A313)</f>
        <v>196</v>
      </c>
      <c r="M313" s="4" cm="1">
        <f t="array" ref="M313">INDEX(Data!I$2:I$368,$A313)</f>
        <v>147</v>
      </c>
      <c r="N313" s="4" cm="1">
        <f t="array" ref="N313">INDEX(Data!J$2:J$368,$A313)</f>
        <v>304</v>
      </c>
      <c r="O313" s="4" cm="1">
        <f t="array" ref="O313">INDEX(Data!K$2:K$368,$A313)</f>
        <v>176</v>
      </c>
      <c r="P313" s="4" cm="1">
        <f t="array" ref="P313">INDEX(Data!L$2:L$368,$A313)</f>
        <v>49</v>
      </c>
      <c r="Q313" s="4" cm="1">
        <f t="array" ref="Q313">INDEX(Data!M$2:M$368,$A313)</f>
        <v>42</v>
      </c>
      <c r="R313" s="4" cm="1">
        <f t="array" ref="R313">INDEX(Data!N$2:N$368,$A313)</f>
        <v>42</v>
      </c>
      <c r="S313" s="4" cm="1">
        <f t="array" ref="S313">INDEX(Data!O$2:O$368,$A313)</f>
        <v>190</v>
      </c>
      <c r="T313" s="4" cm="1">
        <f t="array" ref="T313">INDEX(Data!P$2:P$368,$A313)</f>
        <v>47</v>
      </c>
      <c r="U313" s="4" cm="1">
        <f t="array" ref="U313">INDEX(Data!Q$2:Q$368,$A313)</f>
        <v>47</v>
      </c>
      <c r="V313" s="4" cm="1">
        <f t="array" ref="V313">INDEX(Data!R$2:R$368,$A313)</f>
        <v>56</v>
      </c>
      <c r="W313" s="4" cm="1">
        <f t="array" ref="W313">INDEX(Data!S$2:S$368,$A313)</f>
        <v>188</v>
      </c>
      <c r="X313" s="4" cm="1">
        <f t="array" ref="X313">INDEX(Data!T$2:T$368,$A313)</f>
        <v>82</v>
      </c>
      <c r="Y313" s="4" cm="1">
        <f t="array" ref="Y313">INDEX(Data!U$2:U$368,$A313)</f>
        <v>17</v>
      </c>
      <c r="Z313" s="4" cm="1">
        <f t="array" ref="Z313">INDEX(Data!V$2:V$368,$A313)</f>
        <v>17</v>
      </c>
      <c r="AA313" s="4" cm="1">
        <f t="array" ref="AA313">INDEX(Data!W$2:W$368,$A313)</f>
        <v>0</v>
      </c>
      <c r="AB313" s="4" cm="1">
        <f t="array" ref="AB313">INDEX(Data!X$2:X$368,$A313)</f>
        <v>11</v>
      </c>
      <c r="AC313" s="4" cm="1">
        <f t="array" ref="AC313">INDEX(Data!Y$2:Y$368,$A313)</f>
        <v>47</v>
      </c>
      <c r="AD313" s="4" cm="1">
        <f t="array" ref="AD313">INDEX(Data!Z$2:Z$368,$A313)</f>
        <v>17</v>
      </c>
      <c r="AE313" s="4" cm="1">
        <f t="array" ref="AE313">INDEX(Data!AA$2:AA$368,$A313)</f>
        <v>11</v>
      </c>
      <c r="AF313" s="4" cm="1">
        <f t="array" ref="AF313">INDEX(Data!AB$2:AB$368,$A313)</f>
        <v>35</v>
      </c>
      <c r="AG313" s="4" cm="1">
        <f t="array" ref="AG313">INDEX(Data!AC$2:AC$368,$A313)</f>
        <v>17</v>
      </c>
      <c r="AH313" s="4" cm="1">
        <f t="array" ref="AH313">INDEX(Data!AD$2:AD$368,$A313)</f>
        <v>5</v>
      </c>
      <c r="AI313" s="4" cm="1">
        <f t="array" ref="AI313">INDEX(Data!AE$2:AE$368,$A313)</f>
        <v>17</v>
      </c>
      <c r="AJ313" s="4" cm="1">
        <f t="array" ref="AJ313">INDEX(Data!AF$2:AF$368,$A313)</f>
        <v>17</v>
      </c>
      <c r="AK313" s="4" cm="1">
        <f t="array" ref="AK313">INDEX(Data!AG$2:AG$368,$A313)</f>
        <v>5</v>
      </c>
      <c r="AL313" s="4" cm="1">
        <f t="array" ref="AL313">INDEX(Data!AH$2:AH$368,$A313)</f>
        <v>0</v>
      </c>
      <c r="AM313" s="4" cm="1">
        <f t="array" ref="AM313">INDEX(Data!AI$2:AI$368,$A313)</f>
        <v>53</v>
      </c>
      <c r="AN313" s="4" cm="1">
        <f t="array" ref="AN313">INDEX(Data!AJ$2:AJ$368,$A313)</f>
        <v>35</v>
      </c>
      <c r="AO313" s="4" cm="1">
        <f t="array" ref="AO313">INDEX(Data!AK$2:AK$368,$A313)</f>
        <v>29</v>
      </c>
      <c r="AP313" s="4" cm="1">
        <f t="array" ref="AP313">INDEX(Data!AL$2:AL$368,$A313)</f>
        <v>11</v>
      </c>
      <c r="AQ313" s="4" cm="1">
        <f t="array" ref="AQ313">INDEX(Data!AM$2:AM$368,$A313)</f>
        <v>0</v>
      </c>
      <c r="AR313" s="4" cm="1">
        <f t="array" ref="AR313">INDEX(Data!AN$2:AN$368,$A313)</f>
        <v>23</v>
      </c>
      <c r="AS313" s="4" cm="1">
        <f t="array" ref="AS313">INDEX(Data!AO$2:AO$368,$A313)</f>
        <v>17</v>
      </c>
      <c r="AT313" s="4" cm="1">
        <f t="array" ref="AT313">INDEX(Data!AP$2:AP$368,$A313)</f>
        <v>41</v>
      </c>
      <c r="AU313" s="4" cm="1">
        <f t="array" ref="AU313">INDEX(Data!AQ$2:AQ$368,$A313)</f>
        <v>5</v>
      </c>
      <c r="AV313" s="4" cm="1">
        <f t="array" ref="AV313">INDEX(Data!AR$2:AR$368,$A313)</f>
        <v>17</v>
      </c>
      <c r="AW313" s="4" cm="1">
        <f t="array" ref="AW313">INDEX(Data!AS$2:AS$368,$A313)</f>
        <v>5</v>
      </c>
      <c r="AX313" s="4" cm="1">
        <f t="array" ref="AX313">INDEX(Data!AT$2:AT$368,$A313)</f>
        <v>5</v>
      </c>
      <c r="AY313" s="4" cm="1">
        <f t="array" ref="AY313">INDEX(Data!AU$2:AU$368,$A313)</f>
        <v>35</v>
      </c>
      <c r="AZ313" s="4" cm="1">
        <f t="array" ref="AZ313">INDEX(Data!AV$2:AV$368,$A313)</f>
        <v>17</v>
      </c>
      <c r="BA313" s="4" cm="1">
        <f t="array" ref="BA313">INDEX(Data!AW$2:AW$368,$A313)</f>
        <v>0</v>
      </c>
      <c r="BB313" s="4" cm="1">
        <f t="array" ref="BB313">INDEX(Data!AX$2:AX$368,$A313)</f>
        <v>0</v>
      </c>
    </row>
    <row r="314" spans="1:54" x14ac:dyDescent="0.25">
      <c r="A314">
        <v>286</v>
      </c>
      <c r="B314" s="3">
        <v>45577</v>
      </c>
      <c r="C314" s="4">
        <v>2024</v>
      </c>
      <c r="D314" s="4" t="s">
        <v>13</v>
      </c>
      <c r="E314" s="4">
        <v>12</v>
      </c>
      <c r="F314" s="4" cm="1">
        <f t="array" ref="F314">INDEX(Data!B$2:B$368,$A314)</f>
        <v>1136</v>
      </c>
      <c r="G314" s="4" cm="1">
        <f t="array" ref="G314">INDEX(Data!C$2:C$368,$A314)</f>
        <v>587</v>
      </c>
      <c r="H314" s="4" cm="1">
        <f t="array" ref="H314">INDEX(Data!D$2:D$368,$A314)</f>
        <v>499</v>
      </c>
      <c r="I314" s="4" cm="1">
        <f t="array" ref="I314">INDEX(Data!E$2:E$368,$A314)</f>
        <v>535</v>
      </c>
      <c r="J314" s="4" cm="1">
        <f t="array" ref="J314">INDEX(Data!F$2:F$368,$A314)</f>
        <v>102</v>
      </c>
      <c r="K314" s="4" cm="1">
        <f t="array" ref="K314">INDEX(Data!G$2:G$368,$A314)</f>
        <v>228</v>
      </c>
      <c r="L314" s="4" cm="1">
        <f t="array" ref="L314">INDEX(Data!H$2:H$368,$A314)</f>
        <v>271</v>
      </c>
      <c r="M314" s="4" cm="1">
        <f t="array" ref="M314">INDEX(Data!I$2:I$368,$A314)</f>
        <v>88</v>
      </c>
      <c r="N314" s="4" cm="1">
        <f t="array" ref="N314">INDEX(Data!J$2:J$368,$A314)</f>
        <v>260</v>
      </c>
      <c r="O314" s="4" cm="1">
        <f t="array" ref="O314">INDEX(Data!K$2:K$368,$A314)</f>
        <v>147</v>
      </c>
      <c r="P314" s="4" cm="1">
        <f t="array" ref="P314">INDEX(Data!L$2:L$368,$A314)</f>
        <v>91</v>
      </c>
      <c r="Q314" s="4" cm="1">
        <f t="array" ref="Q314">INDEX(Data!M$2:M$368,$A314)</f>
        <v>70</v>
      </c>
      <c r="R314" s="4" cm="1">
        <f t="array" ref="R314">INDEX(Data!N$2:N$368,$A314)</f>
        <v>49</v>
      </c>
      <c r="S314" s="4" cm="1">
        <f t="array" ref="S314">INDEX(Data!O$2:O$368,$A314)</f>
        <v>220</v>
      </c>
      <c r="T314" s="4" cm="1">
        <f t="array" ref="T314">INDEX(Data!P$2:P$368,$A314)</f>
        <v>116</v>
      </c>
      <c r="U314" s="4" cm="1">
        <f t="array" ref="U314">INDEX(Data!Q$2:Q$368,$A314)</f>
        <v>43</v>
      </c>
      <c r="V314" s="4" cm="1">
        <f t="array" ref="V314">INDEX(Data!R$2:R$368,$A314)</f>
        <v>51</v>
      </c>
      <c r="W314" s="4" cm="1">
        <f t="array" ref="W314">INDEX(Data!S$2:S$368,$A314)</f>
        <v>89</v>
      </c>
      <c r="X314" s="4" cm="1">
        <f t="array" ref="X314">INDEX(Data!T$2:T$368,$A314)</f>
        <v>58</v>
      </c>
      <c r="Y314" s="4" cm="1">
        <f t="array" ref="Y314">INDEX(Data!U$2:U$368,$A314)</f>
        <v>5</v>
      </c>
      <c r="Z314" s="4" cm="1">
        <f t="array" ref="Z314">INDEX(Data!V$2:V$368,$A314)</f>
        <v>17</v>
      </c>
      <c r="AA314" s="4" cm="1">
        <f t="array" ref="AA314">INDEX(Data!W$2:W$368,$A314)</f>
        <v>17</v>
      </c>
      <c r="AB314" s="4" cm="1">
        <f t="array" ref="AB314">INDEX(Data!X$2:X$368,$A314)</f>
        <v>46</v>
      </c>
      <c r="AC314" s="4" cm="1">
        <f t="array" ref="AC314">INDEX(Data!Y$2:Y$368,$A314)</f>
        <v>29</v>
      </c>
      <c r="AD314" s="4" cm="1">
        <f t="array" ref="AD314">INDEX(Data!Z$2:Z$368,$A314)</f>
        <v>0</v>
      </c>
      <c r="AE314" s="4" cm="1">
        <f t="array" ref="AE314">INDEX(Data!AA$2:AA$368,$A314)</f>
        <v>17</v>
      </c>
      <c r="AF314" s="4" cm="1">
        <f t="array" ref="AF314">INDEX(Data!AB$2:AB$368,$A314)</f>
        <v>17</v>
      </c>
      <c r="AG314" s="4" cm="1">
        <f t="array" ref="AG314">INDEX(Data!AC$2:AC$368,$A314)</f>
        <v>17</v>
      </c>
      <c r="AH314" s="4" cm="1">
        <f t="array" ref="AH314">INDEX(Data!AD$2:AD$368,$A314)</f>
        <v>5</v>
      </c>
      <c r="AI314" s="4" cm="1">
        <f t="array" ref="AI314">INDEX(Data!AE$2:AE$368,$A314)</f>
        <v>5</v>
      </c>
      <c r="AJ314" s="4" cm="1">
        <f t="array" ref="AJ314">INDEX(Data!AF$2:AF$368,$A314)</f>
        <v>5</v>
      </c>
      <c r="AK314" s="4" cm="1">
        <f t="array" ref="AK314">INDEX(Data!AG$2:AG$368,$A314)</f>
        <v>11</v>
      </c>
      <c r="AL314" s="4" cm="1">
        <f t="array" ref="AL314">INDEX(Data!AH$2:AH$368,$A314)</f>
        <v>11</v>
      </c>
      <c r="AM314" s="4" cm="1">
        <f t="array" ref="AM314">INDEX(Data!AI$2:AI$368,$A314)</f>
        <v>23</v>
      </c>
      <c r="AN314" s="4" cm="1">
        <f t="array" ref="AN314">INDEX(Data!AJ$2:AJ$368,$A314)</f>
        <v>41</v>
      </c>
      <c r="AO314" s="4" cm="1">
        <f t="array" ref="AO314">INDEX(Data!AK$2:AK$368,$A314)</f>
        <v>29</v>
      </c>
      <c r="AP314" s="4" cm="1">
        <f t="array" ref="AP314">INDEX(Data!AL$2:AL$368,$A314)</f>
        <v>17</v>
      </c>
      <c r="AQ314" s="4" cm="1">
        <f t="array" ref="AQ314">INDEX(Data!AM$2:AM$368,$A314)</f>
        <v>5</v>
      </c>
      <c r="AR314" s="4" cm="1">
        <f t="array" ref="AR314">INDEX(Data!AN$2:AN$368,$A314)</f>
        <v>5</v>
      </c>
      <c r="AS314" s="4" cm="1">
        <f t="array" ref="AS314">INDEX(Data!AO$2:AO$368,$A314)</f>
        <v>5</v>
      </c>
      <c r="AT314" s="4" cm="1">
        <f t="array" ref="AT314">INDEX(Data!AP$2:AP$368,$A314)</f>
        <v>41</v>
      </c>
      <c r="AU314" s="4" cm="1">
        <f t="array" ref="AU314">INDEX(Data!AQ$2:AQ$368,$A314)</f>
        <v>5</v>
      </c>
      <c r="AV314" s="4" cm="1">
        <f t="array" ref="AV314">INDEX(Data!AR$2:AR$368,$A314)</f>
        <v>46</v>
      </c>
      <c r="AW314" s="4" cm="1">
        <f t="array" ref="AW314">INDEX(Data!AS$2:AS$368,$A314)</f>
        <v>5</v>
      </c>
      <c r="AX314" s="4" cm="1">
        <f t="array" ref="AX314">INDEX(Data!AT$2:AT$368,$A314)</f>
        <v>5</v>
      </c>
      <c r="AY314" s="4" cm="1">
        <f t="array" ref="AY314">INDEX(Data!AU$2:AU$368,$A314)</f>
        <v>29</v>
      </c>
      <c r="AZ314" s="4" cm="1">
        <f t="array" ref="AZ314">INDEX(Data!AV$2:AV$368,$A314)</f>
        <v>17</v>
      </c>
      <c r="BA314" s="4" cm="1">
        <f t="array" ref="BA314">INDEX(Data!AW$2:AW$368,$A314)</f>
        <v>23</v>
      </c>
      <c r="BB314" s="4" cm="1">
        <f t="array" ref="BB314">INDEX(Data!AX$2:AX$368,$A314)</f>
        <v>31</v>
      </c>
    </row>
    <row r="315" spans="1:54" x14ac:dyDescent="0.25">
      <c r="A315">
        <v>287</v>
      </c>
      <c r="B315" s="3">
        <v>45578</v>
      </c>
      <c r="C315" s="4">
        <v>2024</v>
      </c>
      <c r="D315" s="4" t="s">
        <v>13</v>
      </c>
      <c r="E315" s="4">
        <v>13</v>
      </c>
      <c r="F315" s="4" cm="1">
        <f t="array" ref="F315">INDEX(Data!B$2:B$368,$A315)</f>
        <v>1121</v>
      </c>
      <c r="G315" s="4" cm="1">
        <f t="array" ref="G315">INDEX(Data!C$2:C$368,$A315)</f>
        <v>588</v>
      </c>
      <c r="H315" s="4" cm="1">
        <f t="array" ref="H315">INDEX(Data!D$2:D$368,$A315)</f>
        <v>358</v>
      </c>
      <c r="I315" s="4" cm="1">
        <f t="array" ref="I315">INDEX(Data!E$2:E$368,$A315)</f>
        <v>629</v>
      </c>
      <c r="J315" s="4" cm="1">
        <f t="array" ref="J315">INDEX(Data!F$2:F$368,$A315)</f>
        <v>134</v>
      </c>
      <c r="K315" s="4" cm="1">
        <f t="array" ref="K315">INDEX(Data!G$2:G$368,$A315)</f>
        <v>235</v>
      </c>
      <c r="L315" s="4" cm="1">
        <f t="array" ref="L315">INDEX(Data!H$2:H$368,$A315)</f>
        <v>254</v>
      </c>
      <c r="M315" s="4" cm="1">
        <f t="array" ref="M315">INDEX(Data!I$2:I$368,$A315)</f>
        <v>99</v>
      </c>
      <c r="N315" s="4" cm="1">
        <f t="array" ref="N315">INDEX(Data!J$2:J$368,$A315)</f>
        <v>347</v>
      </c>
      <c r="O315" s="4" cm="1">
        <f t="array" ref="O315">INDEX(Data!K$2:K$368,$A315)</f>
        <v>236</v>
      </c>
      <c r="P315" s="4" cm="1">
        <f t="array" ref="P315">INDEX(Data!L$2:L$368,$A315)</f>
        <v>48</v>
      </c>
      <c r="Q315" s="4" cm="1">
        <f t="array" ref="Q315">INDEX(Data!M$2:M$368,$A315)</f>
        <v>97</v>
      </c>
      <c r="R315" s="4" cm="1">
        <f t="array" ref="R315">INDEX(Data!N$2:N$368,$A315)</f>
        <v>34</v>
      </c>
      <c r="S315" s="4" cm="1">
        <f t="array" ref="S315">INDEX(Data!O$2:O$368,$A315)</f>
        <v>178</v>
      </c>
      <c r="T315" s="4" cm="1">
        <f t="array" ref="T315">INDEX(Data!P$2:P$368,$A315)</f>
        <v>76</v>
      </c>
      <c r="U315" s="4" cm="1">
        <f t="array" ref="U315">INDEX(Data!Q$2:Q$368,$A315)</f>
        <v>63</v>
      </c>
      <c r="V315" s="4" cm="1">
        <f t="array" ref="V315">INDEX(Data!R$2:R$368,$A315)</f>
        <v>42</v>
      </c>
      <c r="W315" s="4" cm="1">
        <f t="array" ref="W315">INDEX(Data!S$2:S$368,$A315)</f>
        <v>0</v>
      </c>
      <c r="X315" s="4" cm="1">
        <f t="array" ref="X315">INDEX(Data!T$2:T$368,$A315)</f>
        <v>82</v>
      </c>
      <c r="Y315" s="4" cm="1">
        <f t="array" ref="Y315">INDEX(Data!U$2:U$368,$A315)</f>
        <v>5</v>
      </c>
      <c r="Z315" s="4" cm="1">
        <f t="array" ref="Z315">INDEX(Data!V$2:V$368,$A315)</f>
        <v>17</v>
      </c>
      <c r="AA315" s="4" cm="1">
        <f t="array" ref="AA315">INDEX(Data!W$2:W$368,$A315)</f>
        <v>17</v>
      </c>
      <c r="AB315" s="4" cm="1">
        <f t="array" ref="AB315">INDEX(Data!X$2:X$368,$A315)</f>
        <v>78</v>
      </c>
      <c r="AC315" s="4" cm="1">
        <f t="array" ref="AC315">INDEX(Data!Y$2:Y$368,$A315)</f>
        <v>47</v>
      </c>
      <c r="AD315" s="4" cm="1">
        <f t="array" ref="AD315">INDEX(Data!Z$2:Z$368,$A315)</f>
        <v>5</v>
      </c>
      <c r="AE315" s="4" cm="1">
        <f t="array" ref="AE315">INDEX(Data!AA$2:AA$368,$A315)</f>
        <v>0</v>
      </c>
      <c r="AF315" s="4" cm="1">
        <f t="array" ref="AF315">INDEX(Data!AB$2:AB$368,$A315)</f>
        <v>17</v>
      </c>
      <c r="AG315" s="4" cm="1">
        <f t="array" ref="AG315">INDEX(Data!AC$2:AC$368,$A315)</f>
        <v>5</v>
      </c>
      <c r="AH315" s="4" cm="1">
        <f t="array" ref="AH315">INDEX(Data!AD$2:AD$368,$A315)</f>
        <v>5</v>
      </c>
      <c r="AI315" s="4" cm="1">
        <f t="array" ref="AI315">INDEX(Data!AE$2:AE$368,$A315)</f>
        <v>23</v>
      </c>
      <c r="AJ315" s="4" cm="1">
        <f t="array" ref="AJ315">INDEX(Data!AF$2:AF$368,$A315)</f>
        <v>0</v>
      </c>
      <c r="AK315" s="4" cm="1">
        <f t="array" ref="AK315">INDEX(Data!AG$2:AG$368,$A315)</f>
        <v>0</v>
      </c>
      <c r="AL315" s="4" cm="1">
        <f t="array" ref="AL315">INDEX(Data!AH$2:AH$368,$A315)</f>
        <v>0</v>
      </c>
      <c r="AM315" s="4" cm="1">
        <f t="array" ref="AM315">INDEX(Data!AI$2:AI$368,$A315)</f>
        <v>35</v>
      </c>
      <c r="AN315" s="4" cm="1">
        <f t="array" ref="AN315">INDEX(Data!AJ$2:AJ$368,$A315)</f>
        <v>29</v>
      </c>
      <c r="AO315" s="4" cm="1">
        <f t="array" ref="AO315">INDEX(Data!AK$2:AK$368,$A315)</f>
        <v>29</v>
      </c>
      <c r="AP315" s="4" cm="1">
        <f t="array" ref="AP315">INDEX(Data!AL$2:AL$368,$A315)</f>
        <v>0</v>
      </c>
      <c r="AQ315" s="4" cm="1">
        <f t="array" ref="AQ315">INDEX(Data!AM$2:AM$368,$A315)</f>
        <v>5</v>
      </c>
      <c r="AR315" s="4" cm="1">
        <f t="array" ref="AR315">INDEX(Data!AN$2:AN$368,$A315)</f>
        <v>17</v>
      </c>
      <c r="AS315" s="4" cm="1">
        <f t="array" ref="AS315">INDEX(Data!AO$2:AO$368,$A315)</f>
        <v>17</v>
      </c>
      <c r="AT315" s="4" cm="1">
        <f t="array" ref="AT315">INDEX(Data!AP$2:AP$368,$A315)</f>
        <v>47</v>
      </c>
      <c r="AU315" s="4" cm="1">
        <f t="array" ref="AU315">INDEX(Data!AQ$2:AQ$368,$A315)</f>
        <v>11</v>
      </c>
      <c r="AV315" s="4" cm="1">
        <f t="array" ref="AV315">INDEX(Data!AR$2:AR$368,$A315)</f>
        <v>17</v>
      </c>
      <c r="AW315" s="4" cm="1">
        <f t="array" ref="AW315">INDEX(Data!AS$2:AS$368,$A315)</f>
        <v>5</v>
      </c>
      <c r="AX315" s="4" cm="1">
        <f t="array" ref="AX315">INDEX(Data!AT$2:AT$368,$A315)</f>
        <v>0</v>
      </c>
      <c r="AY315" s="4" cm="1">
        <f t="array" ref="AY315">INDEX(Data!AU$2:AU$368,$A315)</f>
        <v>41</v>
      </c>
      <c r="AZ315" s="4" cm="1">
        <f t="array" ref="AZ315">INDEX(Data!AV$2:AV$368,$A315)</f>
        <v>23</v>
      </c>
      <c r="BA315" s="4" cm="1">
        <f t="array" ref="BA315">INDEX(Data!AW$2:AW$368,$A315)</f>
        <v>11</v>
      </c>
      <c r="BB315" s="4" cm="1">
        <f t="array" ref="BB315">INDEX(Data!AX$2:AX$368,$A315)</f>
        <v>0</v>
      </c>
    </row>
    <row r="316" spans="1:54" x14ac:dyDescent="0.25">
      <c r="A316">
        <v>288</v>
      </c>
      <c r="B316" s="3">
        <v>45579</v>
      </c>
      <c r="C316" s="4">
        <v>2024</v>
      </c>
      <c r="D316" s="4" t="s">
        <v>13</v>
      </c>
      <c r="E316" s="4">
        <v>14</v>
      </c>
      <c r="F316" s="4" cm="1">
        <f t="array" ref="F316">INDEX(Data!B$2:B$368,$A316)</f>
        <v>1096</v>
      </c>
      <c r="G316" s="4" cm="1">
        <f t="array" ref="G316">INDEX(Data!C$2:C$368,$A316)</f>
        <v>601</v>
      </c>
      <c r="H316" s="4" cm="1">
        <f t="array" ref="H316">INDEX(Data!D$2:D$368,$A316)</f>
        <v>394</v>
      </c>
      <c r="I316" s="4" cm="1">
        <f t="array" ref="I316">INDEX(Data!E$2:E$368,$A316)</f>
        <v>516</v>
      </c>
      <c r="J316" s="4" cm="1">
        <f t="array" ref="J316">INDEX(Data!F$2:F$368,$A316)</f>
        <v>186</v>
      </c>
      <c r="K316" s="4" cm="1">
        <f t="array" ref="K316">INDEX(Data!G$2:G$368,$A316)</f>
        <v>132</v>
      </c>
      <c r="L316" s="4" cm="1">
        <f t="array" ref="L316">INDEX(Data!H$2:H$368,$A316)</f>
        <v>391</v>
      </c>
      <c r="M316" s="4" cm="1">
        <f t="array" ref="M316">INDEX(Data!I$2:I$368,$A316)</f>
        <v>78</v>
      </c>
      <c r="N316" s="4" cm="1">
        <f t="array" ref="N316">INDEX(Data!J$2:J$368,$A316)</f>
        <v>251</v>
      </c>
      <c r="O316" s="4" cm="1">
        <f t="array" ref="O316">INDEX(Data!K$2:K$368,$A316)</f>
        <v>54</v>
      </c>
      <c r="P316" s="4" cm="1">
        <f t="array" ref="P316">INDEX(Data!L$2:L$368,$A316)</f>
        <v>47</v>
      </c>
      <c r="Q316" s="4" cm="1">
        <f t="array" ref="Q316">INDEX(Data!M$2:M$368,$A316)</f>
        <v>95</v>
      </c>
      <c r="R316" s="4" cm="1">
        <f t="array" ref="R316">INDEX(Data!N$2:N$368,$A316)</f>
        <v>40</v>
      </c>
      <c r="S316" s="4" cm="1">
        <f t="array" ref="S316">INDEX(Data!O$2:O$368,$A316)</f>
        <v>174</v>
      </c>
      <c r="T316" s="4" cm="1">
        <f t="array" ref="T316">INDEX(Data!P$2:P$368,$A316)</f>
        <v>137</v>
      </c>
      <c r="U316" s="4" cm="1">
        <f t="array" ref="U316">INDEX(Data!Q$2:Q$368,$A316)</f>
        <v>37</v>
      </c>
      <c r="V316" s="4" cm="1">
        <f t="array" ref="V316">INDEX(Data!R$2:R$368,$A316)</f>
        <v>24</v>
      </c>
      <c r="W316" s="4" cm="1">
        <f t="array" ref="W316">INDEX(Data!S$2:S$368,$A316)</f>
        <v>237</v>
      </c>
      <c r="X316" s="4" cm="1">
        <f t="array" ref="X316">INDEX(Data!T$2:T$368,$A316)</f>
        <v>84</v>
      </c>
      <c r="Y316" s="4" cm="1">
        <f t="array" ref="Y316">INDEX(Data!U$2:U$368,$A316)</f>
        <v>6</v>
      </c>
      <c r="Z316" s="4" cm="1">
        <f t="array" ref="Z316">INDEX(Data!V$2:V$368,$A316)</f>
        <v>36</v>
      </c>
      <c r="AA316" s="4" cm="1">
        <f t="array" ref="AA316">INDEX(Data!W$2:W$368,$A316)</f>
        <v>18</v>
      </c>
      <c r="AB316" s="4" cm="1">
        <f t="array" ref="AB316">INDEX(Data!X$2:X$368,$A316)</f>
        <v>42</v>
      </c>
      <c r="AC316" s="4" cm="1">
        <f t="array" ref="AC316">INDEX(Data!Y$2:Y$368,$A316)</f>
        <v>48</v>
      </c>
      <c r="AD316" s="4" cm="1">
        <f t="array" ref="AD316">INDEX(Data!Z$2:Z$368,$A316)</f>
        <v>18</v>
      </c>
      <c r="AE316" s="4" cm="1">
        <f t="array" ref="AE316">INDEX(Data!AA$2:AA$368,$A316)</f>
        <v>18</v>
      </c>
      <c r="AF316" s="4" cm="1">
        <f t="array" ref="AF316">INDEX(Data!AB$2:AB$368,$A316)</f>
        <v>30</v>
      </c>
      <c r="AG316" s="4" cm="1">
        <f t="array" ref="AG316">INDEX(Data!AC$2:AC$368,$A316)</f>
        <v>18</v>
      </c>
      <c r="AH316" s="4" cm="1">
        <f t="array" ref="AH316">INDEX(Data!AD$2:AD$368,$A316)</f>
        <v>0</v>
      </c>
      <c r="AI316" s="4" cm="1">
        <f t="array" ref="AI316">INDEX(Data!AE$2:AE$368,$A316)</f>
        <v>24</v>
      </c>
      <c r="AJ316" s="4" cm="1">
        <f t="array" ref="AJ316">INDEX(Data!AF$2:AF$368,$A316)</f>
        <v>12</v>
      </c>
      <c r="AK316" s="4" cm="1">
        <f t="array" ref="AK316">INDEX(Data!AG$2:AG$368,$A316)</f>
        <v>0</v>
      </c>
      <c r="AL316" s="4" cm="1">
        <f t="array" ref="AL316">INDEX(Data!AH$2:AH$368,$A316)</f>
        <v>12</v>
      </c>
      <c r="AM316" s="4" cm="1">
        <f t="array" ref="AM316">INDEX(Data!AI$2:AI$368,$A316)</f>
        <v>24</v>
      </c>
      <c r="AN316" s="4" cm="1">
        <f t="array" ref="AN316">INDEX(Data!AJ$2:AJ$368,$A316)</f>
        <v>12</v>
      </c>
      <c r="AO316" s="4" cm="1">
        <f t="array" ref="AO316">INDEX(Data!AK$2:AK$368,$A316)</f>
        <v>12</v>
      </c>
      <c r="AP316" s="4" cm="1">
        <f t="array" ref="AP316">INDEX(Data!AL$2:AL$368,$A316)</f>
        <v>0</v>
      </c>
      <c r="AQ316" s="4" cm="1">
        <f t="array" ref="AQ316">INDEX(Data!AM$2:AM$368,$A316)</f>
        <v>6</v>
      </c>
      <c r="AR316" s="4" cm="1">
        <f t="array" ref="AR316">INDEX(Data!AN$2:AN$368,$A316)</f>
        <v>24</v>
      </c>
      <c r="AS316" s="4" cm="1">
        <f t="array" ref="AS316">INDEX(Data!AO$2:AO$368,$A316)</f>
        <v>24</v>
      </c>
      <c r="AT316" s="4" cm="1">
        <f t="array" ref="AT316">INDEX(Data!AP$2:AP$368,$A316)</f>
        <v>0</v>
      </c>
      <c r="AU316" s="4" cm="1">
        <f t="array" ref="AU316">INDEX(Data!AQ$2:AQ$368,$A316)</f>
        <v>12</v>
      </c>
      <c r="AV316" s="4" cm="1">
        <f t="array" ref="AV316">INDEX(Data!AR$2:AR$368,$A316)</f>
        <v>37</v>
      </c>
      <c r="AW316" s="4" cm="1">
        <f t="array" ref="AW316">INDEX(Data!AS$2:AS$368,$A316)</f>
        <v>30</v>
      </c>
      <c r="AX316" s="4" cm="1">
        <f t="array" ref="AX316">INDEX(Data!AT$2:AT$368,$A316)</f>
        <v>6</v>
      </c>
      <c r="AY316" s="4" cm="1">
        <f t="array" ref="AY316">INDEX(Data!AU$2:AU$368,$A316)</f>
        <v>24</v>
      </c>
      <c r="AZ316" s="4" cm="1">
        <f t="array" ref="AZ316">INDEX(Data!AV$2:AV$368,$A316)</f>
        <v>18</v>
      </c>
      <c r="BA316" s="4" cm="1">
        <f t="array" ref="BA316">INDEX(Data!AW$2:AW$368,$A316)</f>
        <v>6</v>
      </c>
      <c r="BB316" s="4" cm="1">
        <f t="array" ref="BB316">INDEX(Data!AX$2:AX$368,$A316)</f>
        <v>0</v>
      </c>
    </row>
    <row r="317" spans="1:54" x14ac:dyDescent="0.25">
      <c r="A317">
        <v>289</v>
      </c>
      <c r="B317" s="3">
        <v>45580</v>
      </c>
      <c r="C317" s="4">
        <v>2024</v>
      </c>
      <c r="D317" s="4" t="s">
        <v>13</v>
      </c>
      <c r="E317" s="4">
        <v>15</v>
      </c>
      <c r="F317" s="4" cm="1">
        <f t="array" ref="F317">INDEX(Data!B$2:B$368,$A317)</f>
        <v>1067</v>
      </c>
      <c r="G317" s="4" cm="1">
        <f t="array" ref="G317">INDEX(Data!C$2:C$368,$A317)</f>
        <v>628</v>
      </c>
      <c r="H317" s="4" cm="1">
        <f t="array" ref="H317">INDEX(Data!D$2:D$368,$A317)</f>
        <v>256</v>
      </c>
      <c r="I317" s="4" cm="1">
        <f t="array" ref="I317">INDEX(Data!E$2:E$368,$A317)</f>
        <v>726</v>
      </c>
      <c r="J317" s="4" cm="1">
        <f t="array" ref="J317">INDEX(Data!F$2:F$368,$A317)</f>
        <v>85</v>
      </c>
      <c r="K317" s="4" cm="1">
        <f t="array" ref="K317">INDEX(Data!G$2:G$368,$A317)</f>
        <v>263</v>
      </c>
      <c r="L317" s="4" cm="1">
        <f t="array" ref="L317">INDEX(Data!H$2:H$368,$A317)</f>
        <v>221</v>
      </c>
      <c r="M317" s="4" cm="1">
        <f t="array" ref="M317">INDEX(Data!I$2:I$368,$A317)</f>
        <v>144</v>
      </c>
      <c r="N317" s="4" cm="1">
        <f t="array" ref="N317">INDEX(Data!J$2:J$368,$A317)</f>
        <v>291</v>
      </c>
      <c r="O317" s="4" cm="1">
        <f t="array" ref="O317">INDEX(Data!K$2:K$368,$A317)</f>
        <v>165</v>
      </c>
      <c r="P317" s="4" cm="1">
        <f t="array" ref="P317">INDEX(Data!L$2:L$368,$A317)</f>
        <v>92</v>
      </c>
      <c r="Q317" s="4" cm="1">
        <f t="array" ref="Q317">INDEX(Data!M$2:M$368,$A317)</f>
        <v>72</v>
      </c>
      <c r="R317" s="4" cm="1">
        <f t="array" ref="R317">INDEX(Data!N$2:N$368,$A317)</f>
        <v>52</v>
      </c>
      <c r="S317" s="4" cm="1">
        <f t="array" ref="S317">INDEX(Data!O$2:O$368,$A317)</f>
        <v>141</v>
      </c>
      <c r="T317" s="4" cm="1">
        <f t="array" ref="T317">INDEX(Data!P$2:P$368,$A317)</f>
        <v>125</v>
      </c>
      <c r="U317" s="4" cm="1">
        <f t="array" ref="U317">INDEX(Data!Q$2:Q$368,$A317)</f>
        <v>44</v>
      </c>
      <c r="V317" s="4" cm="1">
        <f t="array" ref="V317">INDEX(Data!R$2:R$368,$A317)</f>
        <v>60</v>
      </c>
      <c r="W317" s="4" cm="1">
        <f t="array" ref="W317">INDEX(Data!S$2:S$368,$A317)</f>
        <v>25</v>
      </c>
      <c r="X317" s="4" cm="1">
        <f t="array" ref="X317">INDEX(Data!T$2:T$368,$A317)</f>
        <v>37</v>
      </c>
      <c r="Y317" s="4" cm="1">
        <f t="array" ref="Y317">INDEX(Data!U$2:U$368,$A317)</f>
        <v>12</v>
      </c>
      <c r="Z317" s="4" cm="1">
        <f t="array" ref="Z317">INDEX(Data!V$2:V$368,$A317)</f>
        <v>31</v>
      </c>
      <c r="AA317" s="4" cm="1">
        <f t="array" ref="AA317">INDEX(Data!W$2:W$368,$A317)</f>
        <v>6</v>
      </c>
      <c r="AB317" s="4" cm="1">
        <f t="array" ref="AB317">INDEX(Data!X$2:X$368,$A317)</f>
        <v>3</v>
      </c>
      <c r="AC317" s="4" cm="1">
        <f t="array" ref="AC317">INDEX(Data!Y$2:Y$368,$A317)</f>
        <v>50</v>
      </c>
      <c r="AD317" s="4" cm="1">
        <f t="array" ref="AD317">INDEX(Data!Z$2:Z$368,$A317)</f>
        <v>12</v>
      </c>
      <c r="AE317" s="4" cm="1">
        <f t="array" ref="AE317">INDEX(Data!AA$2:AA$368,$A317)</f>
        <v>6</v>
      </c>
      <c r="AF317" s="4" cm="1">
        <f t="array" ref="AF317">INDEX(Data!AB$2:AB$368,$A317)</f>
        <v>25</v>
      </c>
      <c r="AG317" s="4" cm="1">
        <f t="array" ref="AG317">INDEX(Data!AC$2:AC$368,$A317)</f>
        <v>18</v>
      </c>
      <c r="AH317" s="4" cm="1">
        <f t="array" ref="AH317">INDEX(Data!AD$2:AD$368,$A317)</f>
        <v>6</v>
      </c>
      <c r="AI317" s="4" cm="1">
        <f t="array" ref="AI317">INDEX(Data!AE$2:AE$368,$A317)</f>
        <v>18</v>
      </c>
      <c r="AJ317" s="4" cm="1">
        <f t="array" ref="AJ317">INDEX(Data!AF$2:AF$368,$A317)</f>
        <v>18</v>
      </c>
      <c r="AK317" s="4" cm="1">
        <f t="array" ref="AK317">INDEX(Data!AG$2:AG$368,$A317)</f>
        <v>18</v>
      </c>
      <c r="AL317" s="4" cm="1">
        <f t="array" ref="AL317">INDEX(Data!AH$2:AH$368,$A317)</f>
        <v>0</v>
      </c>
      <c r="AM317" s="4" cm="1">
        <f t="array" ref="AM317">INDEX(Data!AI$2:AI$368,$A317)</f>
        <v>37</v>
      </c>
      <c r="AN317" s="4" cm="1">
        <f t="array" ref="AN317">INDEX(Data!AJ$2:AJ$368,$A317)</f>
        <v>43</v>
      </c>
      <c r="AO317" s="4" cm="1">
        <f t="array" ref="AO317">INDEX(Data!AK$2:AK$368,$A317)</f>
        <v>25</v>
      </c>
      <c r="AP317" s="4" cm="1">
        <f t="array" ref="AP317">INDEX(Data!AL$2:AL$368,$A317)</f>
        <v>6</v>
      </c>
      <c r="AQ317" s="4" cm="1">
        <f t="array" ref="AQ317">INDEX(Data!AM$2:AM$368,$A317)</f>
        <v>6</v>
      </c>
      <c r="AR317" s="4" cm="1">
        <f t="array" ref="AR317">INDEX(Data!AN$2:AN$368,$A317)</f>
        <v>6</v>
      </c>
      <c r="AS317" s="4" cm="1">
        <f t="array" ref="AS317">INDEX(Data!AO$2:AO$368,$A317)</f>
        <v>18</v>
      </c>
      <c r="AT317" s="4" cm="1">
        <f t="array" ref="AT317">INDEX(Data!AP$2:AP$368,$A317)</f>
        <v>56</v>
      </c>
      <c r="AU317" s="4" cm="1">
        <f t="array" ref="AU317">INDEX(Data!AQ$2:AQ$368,$A317)</f>
        <v>12</v>
      </c>
      <c r="AV317" s="4" cm="1">
        <f t="array" ref="AV317">INDEX(Data!AR$2:AR$368,$A317)</f>
        <v>56</v>
      </c>
      <c r="AW317" s="4" cm="1">
        <f t="array" ref="AW317">INDEX(Data!AS$2:AS$368,$A317)</f>
        <v>18</v>
      </c>
      <c r="AX317" s="4" cm="1">
        <f t="array" ref="AX317">INDEX(Data!AT$2:AT$368,$A317)</f>
        <v>6</v>
      </c>
      <c r="AY317" s="4" cm="1">
        <f t="array" ref="AY317">INDEX(Data!AU$2:AU$368,$A317)</f>
        <v>43</v>
      </c>
      <c r="AZ317" s="4" cm="1">
        <f t="array" ref="AZ317">INDEX(Data!AV$2:AV$368,$A317)</f>
        <v>18</v>
      </c>
      <c r="BA317" s="4" cm="1">
        <f t="array" ref="BA317">INDEX(Data!AW$2:AW$368,$A317)</f>
        <v>18</v>
      </c>
      <c r="BB317" s="4" cm="1">
        <f t="array" ref="BB317">INDEX(Data!AX$2:AX$368,$A317)</f>
        <v>0</v>
      </c>
    </row>
    <row r="318" spans="1:54" x14ac:dyDescent="0.25">
      <c r="A318">
        <v>290</v>
      </c>
      <c r="B318" s="3">
        <v>45581</v>
      </c>
      <c r="C318" s="4">
        <v>2024</v>
      </c>
      <c r="D318" s="4" t="s">
        <v>13</v>
      </c>
      <c r="E318" s="4">
        <v>16</v>
      </c>
      <c r="F318" s="4" cm="1">
        <f t="array" ref="F318">INDEX(Data!B$2:B$368,$A318)</f>
        <v>1052</v>
      </c>
      <c r="G318" s="4" cm="1">
        <f t="array" ref="G318">INDEX(Data!C$2:C$368,$A318)</f>
        <v>659</v>
      </c>
      <c r="H318" s="4" cm="1">
        <f t="array" ref="H318">INDEX(Data!D$2:D$368,$A318)</f>
        <v>336</v>
      </c>
      <c r="I318" s="4" cm="1">
        <f t="array" ref="I318">INDEX(Data!E$2:E$368,$A318)</f>
        <v>622</v>
      </c>
      <c r="J318" s="4" cm="1">
        <f t="array" ref="J318">INDEX(Data!F$2:F$368,$A318)</f>
        <v>94</v>
      </c>
      <c r="K318" s="4" cm="1">
        <f t="array" ref="K318">INDEX(Data!G$2:G$368,$A318)</f>
        <v>336</v>
      </c>
      <c r="L318" s="4" cm="1">
        <f t="array" ref="L318">INDEX(Data!H$2:H$368,$A318)</f>
        <v>284</v>
      </c>
      <c r="M318" s="4" cm="1">
        <f t="array" ref="M318">INDEX(Data!I$2:I$368,$A318)</f>
        <v>39</v>
      </c>
      <c r="N318" s="4" cm="1">
        <f t="array" ref="N318">INDEX(Data!J$2:J$368,$A318)</f>
        <v>332</v>
      </c>
      <c r="O318" s="4" cm="1">
        <f t="array" ref="O318">INDEX(Data!K$2:K$368,$A318)</f>
        <v>189</v>
      </c>
      <c r="P318" s="4" cm="1">
        <f t="array" ref="P318">INDEX(Data!L$2:L$368,$A318)</f>
        <v>71</v>
      </c>
      <c r="Q318" s="4" cm="1">
        <f t="array" ref="Q318">INDEX(Data!M$2:M$368,$A318)</f>
        <v>32</v>
      </c>
      <c r="R318" s="4" cm="1">
        <f t="array" ref="R318">INDEX(Data!N$2:N$368,$A318)</f>
        <v>19</v>
      </c>
      <c r="S318" s="4" cm="1">
        <f t="array" ref="S318">INDEX(Data!O$2:O$368,$A318)</f>
        <v>171</v>
      </c>
      <c r="T318" s="4" cm="1">
        <f t="array" ref="T318">INDEX(Data!P$2:P$368,$A318)</f>
        <v>47</v>
      </c>
      <c r="U318" s="4" cm="1">
        <f t="array" ref="U318">INDEX(Data!Q$2:Q$368,$A318)</f>
        <v>31</v>
      </c>
      <c r="V318" s="4" cm="1">
        <f t="array" ref="V318">INDEX(Data!R$2:R$368,$A318)</f>
        <v>23</v>
      </c>
      <c r="W318" s="4" cm="1">
        <f t="array" ref="W318">INDEX(Data!S$2:S$368,$A318)</f>
        <v>137</v>
      </c>
      <c r="X318" s="4" cm="1">
        <f t="array" ref="X318">INDEX(Data!T$2:T$368,$A318)</f>
        <v>32</v>
      </c>
      <c r="Y318" s="4" cm="1">
        <f t="array" ref="Y318">INDEX(Data!U$2:U$368,$A318)</f>
        <v>6</v>
      </c>
      <c r="Z318" s="4" cm="1">
        <f t="array" ref="Z318">INDEX(Data!V$2:V$368,$A318)</f>
        <v>19</v>
      </c>
      <c r="AA318" s="4" cm="1">
        <f t="array" ref="AA318">INDEX(Data!W$2:W$368,$A318)</f>
        <v>0</v>
      </c>
      <c r="AB318" s="4" cm="1">
        <f t="array" ref="AB318">INDEX(Data!X$2:X$368,$A318)</f>
        <v>33</v>
      </c>
      <c r="AC318" s="4" cm="1">
        <f t="array" ref="AC318">INDEX(Data!Y$2:Y$368,$A318)</f>
        <v>46</v>
      </c>
      <c r="AD318" s="4" cm="1">
        <f t="array" ref="AD318">INDEX(Data!Z$2:Z$368,$A318)</f>
        <v>19</v>
      </c>
      <c r="AE318" s="4" cm="1">
        <f t="array" ref="AE318">INDEX(Data!AA$2:AA$368,$A318)</f>
        <v>0</v>
      </c>
      <c r="AF318" s="4" cm="1">
        <f t="array" ref="AF318">INDEX(Data!AB$2:AB$368,$A318)</f>
        <v>13</v>
      </c>
      <c r="AG318" s="4" cm="1">
        <f t="array" ref="AG318">INDEX(Data!AC$2:AC$368,$A318)</f>
        <v>6</v>
      </c>
      <c r="AH318" s="4" cm="1">
        <f t="array" ref="AH318">INDEX(Data!AD$2:AD$368,$A318)</f>
        <v>6</v>
      </c>
      <c r="AI318" s="4" cm="1">
        <f t="array" ref="AI318">INDEX(Data!AE$2:AE$368,$A318)</f>
        <v>32</v>
      </c>
      <c r="AJ318" s="4" cm="1">
        <f t="array" ref="AJ318">INDEX(Data!AF$2:AF$368,$A318)</f>
        <v>0</v>
      </c>
      <c r="AK318" s="4" cm="1">
        <f t="array" ref="AK318">INDEX(Data!AG$2:AG$368,$A318)</f>
        <v>19</v>
      </c>
      <c r="AL318" s="4" cm="1">
        <f t="array" ref="AL318">INDEX(Data!AH$2:AH$368,$A318)</f>
        <v>19</v>
      </c>
      <c r="AM318" s="4" cm="1">
        <f t="array" ref="AM318">INDEX(Data!AI$2:AI$368,$A318)</f>
        <v>59</v>
      </c>
      <c r="AN318" s="4" cm="1">
        <f t="array" ref="AN318">INDEX(Data!AJ$2:AJ$368,$A318)</f>
        <v>39</v>
      </c>
      <c r="AO318" s="4" cm="1">
        <f t="array" ref="AO318">INDEX(Data!AK$2:AK$368,$A318)</f>
        <v>13</v>
      </c>
      <c r="AP318" s="4" cm="1">
        <f t="array" ref="AP318">INDEX(Data!AL$2:AL$368,$A318)</f>
        <v>13</v>
      </c>
      <c r="AQ318" s="4" cm="1">
        <f t="array" ref="AQ318">INDEX(Data!AM$2:AM$368,$A318)</f>
        <v>0</v>
      </c>
      <c r="AR318" s="4" cm="1">
        <f t="array" ref="AR318">INDEX(Data!AN$2:AN$368,$A318)</f>
        <v>26</v>
      </c>
      <c r="AS318" s="4" cm="1">
        <f t="array" ref="AS318">INDEX(Data!AO$2:AO$368,$A318)</f>
        <v>26</v>
      </c>
      <c r="AT318" s="4" cm="1">
        <f t="array" ref="AT318">INDEX(Data!AP$2:AP$368,$A318)</f>
        <v>65</v>
      </c>
      <c r="AU318" s="4" cm="1">
        <f t="array" ref="AU318">INDEX(Data!AQ$2:AQ$368,$A318)</f>
        <v>6</v>
      </c>
      <c r="AV318" s="4" cm="1">
        <f t="array" ref="AV318">INDEX(Data!AR$2:AR$368,$A318)</f>
        <v>59</v>
      </c>
      <c r="AW318" s="4" cm="1">
        <f t="array" ref="AW318">INDEX(Data!AS$2:AS$368,$A318)</f>
        <v>26</v>
      </c>
      <c r="AX318" s="4" cm="1">
        <f t="array" ref="AX318">INDEX(Data!AT$2:AT$368,$A318)</f>
        <v>6</v>
      </c>
      <c r="AY318" s="4" cm="1">
        <f t="array" ref="AY318">INDEX(Data!AU$2:AU$368,$A318)</f>
        <v>39</v>
      </c>
      <c r="AZ318" s="4" cm="1">
        <f t="array" ref="AZ318">INDEX(Data!AV$2:AV$368,$A318)</f>
        <v>19</v>
      </c>
      <c r="BA318" s="4" cm="1">
        <f t="array" ref="BA318">INDEX(Data!AW$2:AW$368,$A318)</f>
        <v>13</v>
      </c>
      <c r="BB318" s="4" cm="1">
        <f t="array" ref="BB318">INDEX(Data!AX$2:AX$368,$A318)</f>
        <v>0</v>
      </c>
    </row>
    <row r="319" spans="1:54" x14ac:dyDescent="0.25">
      <c r="A319">
        <v>291</v>
      </c>
      <c r="B319" s="3">
        <v>45582</v>
      </c>
      <c r="C319" s="4">
        <v>2024</v>
      </c>
      <c r="D319" s="4" t="s">
        <v>13</v>
      </c>
      <c r="E319" s="4">
        <v>17</v>
      </c>
      <c r="F319" s="4" cm="1">
        <f t="array" ref="F319">INDEX(Data!B$2:B$368,$A319)</f>
        <v>1042</v>
      </c>
      <c r="G319" s="4" cm="1">
        <f t="array" ref="G319">INDEX(Data!C$2:C$368,$A319)</f>
        <v>692</v>
      </c>
      <c r="H319" s="4" cm="1">
        <f t="array" ref="H319">INDEX(Data!D$2:D$368,$A319)</f>
        <v>510</v>
      </c>
      <c r="I319" s="4" cm="1">
        <f t="array" ref="I319">INDEX(Data!E$2:E$368,$A319)</f>
        <v>303</v>
      </c>
      <c r="J319" s="4" cm="1">
        <f t="array" ref="J319">INDEX(Data!F$2:F$368,$A319)</f>
        <v>229</v>
      </c>
      <c r="K319" s="4" cm="1">
        <f t="array" ref="K319">INDEX(Data!G$2:G$368,$A319)</f>
        <v>242</v>
      </c>
      <c r="L319" s="4" cm="1">
        <f t="array" ref="L319">INDEX(Data!H$2:H$368,$A319)</f>
        <v>409</v>
      </c>
      <c r="M319" s="4" cm="1">
        <f t="array" ref="M319">INDEX(Data!I$2:I$368,$A319)</f>
        <v>41</v>
      </c>
      <c r="N319" s="4" cm="1">
        <f t="array" ref="N319">INDEX(Data!J$2:J$368,$A319)</f>
        <v>277</v>
      </c>
      <c r="O319" s="4" cm="1">
        <f t="array" ref="O319">INDEX(Data!K$2:K$368,$A319)</f>
        <v>83</v>
      </c>
      <c r="P319" s="4" cm="1">
        <f t="array" ref="P319">INDEX(Data!L$2:L$368,$A319)</f>
        <v>58</v>
      </c>
      <c r="Q319" s="4" cm="1">
        <f t="array" ref="Q319">INDEX(Data!M$2:M$368,$A319)</f>
        <v>77</v>
      </c>
      <c r="R319" s="4" cm="1">
        <f t="array" ref="R319">INDEX(Data!N$2:N$368,$A319)</f>
        <v>51</v>
      </c>
      <c r="S319" s="4" cm="1">
        <f t="array" ref="S319">INDEX(Data!O$2:O$368,$A319)</f>
        <v>182</v>
      </c>
      <c r="T319" s="4" cm="1">
        <f t="array" ref="T319">INDEX(Data!P$2:P$368,$A319)</f>
        <v>102</v>
      </c>
      <c r="U319" s="4" cm="1">
        <f t="array" ref="U319">INDEX(Data!Q$2:Q$368,$A319)</f>
        <v>51</v>
      </c>
      <c r="V319" s="4" cm="1">
        <f t="array" ref="V319">INDEX(Data!R$2:R$368,$A319)</f>
        <v>51</v>
      </c>
      <c r="W319" s="4" cm="1">
        <f t="array" ref="W319">INDEX(Data!S$2:S$368,$A319)</f>
        <v>110</v>
      </c>
      <c r="X319" s="4" cm="1">
        <f t="array" ref="X319">INDEX(Data!T$2:T$368,$A319)</f>
        <v>76</v>
      </c>
      <c r="Y319" s="4" cm="1">
        <f t="array" ref="Y319">INDEX(Data!U$2:U$368,$A319)</f>
        <v>0</v>
      </c>
      <c r="Z319" s="4" cm="1">
        <f t="array" ref="Z319">INDEX(Data!V$2:V$368,$A319)</f>
        <v>41</v>
      </c>
      <c r="AA319" s="4" cm="1">
        <f t="array" ref="AA319">INDEX(Data!W$2:W$368,$A319)</f>
        <v>0</v>
      </c>
      <c r="AB319" s="4" cm="1">
        <f t="array" ref="AB319">INDEX(Data!X$2:X$368,$A319)</f>
        <v>41</v>
      </c>
      <c r="AC319" s="4" cm="1">
        <f t="array" ref="AC319">INDEX(Data!Y$2:Y$368,$A319)</f>
        <v>62</v>
      </c>
      <c r="AD319" s="4" cm="1">
        <f t="array" ref="AD319">INDEX(Data!Z$2:Z$368,$A319)</f>
        <v>13</v>
      </c>
      <c r="AE319" s="4" cm="1">
        <f t="array" ref="AE319">INDEX(Data!AA$2:AA$368,$A319)</f>
        <v>20</v>
      </c>
      <c r="AF319" s="4" cm="1">
        <f t="array" ref="AF319">INDEX(Data!AB$2:AB$368,$A319)</f>
        <v>27</v>
      </c>
      <c r="AG319" s="4" cm="1">
        <f t="array" ref="AG319">INDEX(Data!AC$2:AC$368,$A319)</f>
        <v>6</v>
      </c>
      <c r="AH319" s="4" cm="1">
        <f t="array" ref="AH319">INDEX(Data!AD$2:AD$368,$A319)</f>
        <v>6</v>
      </c>
      <c r="AI319" s="4" cm="1">
        <f t="array" ref="AI319">INDEX(Data!AE$2:AE$368,$A319)</f>
        <v>20</v>
      </c>
      <c r="AJ319" s="4" cm="1">
        <f t="array" ref="AJ319">INDEX(Data!AF$2:AF$368,$A319)</f>
        <v>6</v>
      </c>
      <c r="AK319" s="4" cm="1">
        <f t="array" ref="AK319">INDEX(Data!AG$2:AG$368,$A319)</f>
        <v>0</v>
      </c>
      <c r="AL319" s="4" cm="1">
        <f t="array" ref="AL319">INDEX(Data!AH$2:AH$368,$A319)</f>
        <v>20</v>
      </c>
      <c r="AM319" s="4" cm="1">
        <f t="array" ref="AM319">INDEX(Data!AI$2:AI$368,$A319)</f>
        <v>34</v>
      </c>
      <c r="AN319" s="4" cm="1">
        <f t="array" ref="AN319">INDEX(Data!AJ$2:AJ$368,$A319)</f>
        <v>20</v>
      </c>
      <c r="AO319" s="4" cm="1">
        <f t="array" ref="AO319">INDEX(Data!AK$2:AK$368,$A319)</f>
        <v>6</v>
      </c>
      <c r="AP319" s="4" cm="1">
        <f t="array" ref="AP319">INDEX(Data!AL$2:AL$368,$A319)</f>
        <v>13</v>
      </c>
      <c r="AQ319" s="4" cm="1">
        <f t="array" ref="AQ319">INDEX(Data!AM$2:AM$368,$A319)</f>
        <v>0</v>
      </c>
      <c r="AR319" s="4" cm="1">
        <f t="array" ref="AR319">INDEX(Data!AN$2:AN$368,$A319)</f>
        <v>20</v>
      </c>
      <c r="AS319" s="4" cm="1">
        <f t="array" ref="AS319">INDEX(Data!AO$2:AO$368,$A319)</f>
        <v>20</v>
      </c>
      <c r="AT319" s="4" cm="1">
        <f t="array" ref="AT319">INDEX(Data!AP$2:AP$368,$A319)</f>
        <v>76</v>
      </c>
      <c r="AU319" s="4" cm="1">
        <f t="array" ref="AU319">INDEX(Data!AQ$2:AQ$368,$A319)</f>
        <v>6</v>
      </c>
      <c r="AV319" s="4" cm="1">
        <f t="array" ref="AV319">INDEX(Data!AR$2:AR$368,$A319)</f>
        <v>62</v>
      </c>
      <c r="AW319" s="4" cm="1">
        <f t="array" ref="AW319">INDEX(Data!AS$2:AS$368,$A319)</f>
        <v>6</v>
      </c>
      <c r="AX319" s="4" cm="1">
        <f t="array" ref="AX319">INDEX(Data!AT$2:AT$368,$A319)</f>
        <v>0</v>
      </c>
      <c r="AY319" s="4" cm="1">
        <f t="array" ref="AY319">INDEX(Data!AU$2:AU$368,$A319)</f>
        <v>13</v>
      </c>
      <c r="AZ319" s="4" cm="1">
        <f t="array" ref="AZ319">INDEX(Data!AV$2:AV$368,$A319)</f>
        <v>20</v>
      </c>
      <c r="BA319" s="4" cm="1">
        <f t="array" ref="BA319">INDEX(Data!AW$2:AW$368,$A319)</f>
        <v>20</v>
      </c>
      <c r="BB319" s="4" cm="1">
        <f t="array" ref="BB319">INDEX(Data!AX$2:AX$368,$A319)</f>
        <v>38</v>
      </c>
    </row>
    <row r="320" spans="1:54" x14ac:dyDescent="0.25">
      <c r="A320">
        <v>292</v>
      </c>
      <c r="B320" s="3">
        <v>45583</v>
      </c>
      <c r="C320" s="4">
        <v>2024</v>
      </c>
      <c r="D320" s="4" t="s">
        <v>13</v>
      </c>
      <c r="E320" s="4">
        <v>18</v>
      </c>
      <c r="F320" s="4" cm="1">
        <f t="array" ref="F320">INDEX(Data!B$2:B$368,$A320)</f>
        <v>1038</v>
      </c>
      <c r="G320" s="4" cm="1">
        <f t="array" ref="G320">INDEX(Data!C$2:C$368,$A320)</f>
        <v>712</v>
      </c>
      <c r="H320" s="4" cm="1">
        <f t="array" ref="H320">INDEX(Data!D$2:D$368,$A320)</f>
        <v>487</v>
      </c>
      <c r="I320" s="4" cm="1">
        <f t="array" ref="I320">INDEX(Data!E$2:E$368,$A320)</f>
        <v>479</v>
      </c>
      <c r="J320" s="4" cm="1">
        <f t="array" ref="J320">INDEX(Data!F$2:F$368,$A320)</f>
        <v>72</v>
      </c>
      <c r="K320" s="4" cm="1">
        <f t="array" ref="K320">INDEX(Data!G$2:G$368,$A320)</f>
        <v>377</v>
      </c>
      <c r="L320" s="4" cm="1">
        <f t="array" ref="L320">INDEX(Data!H$2:H$368,$A320)</f>
        <v>179</v>
      </c>
      <c r="M320" s="4" cm="1">
        <f t="array" ref="M320">INDEX(Data!I$2:I$368,$A320)</f>
        <v>156</v>
      </c>
      <c r="N320" s="4" cm="1">
        <f t="array" ref="N320">INDEX(Data!J$2:J$368,$A320)</f>
        <v>283</v>
      </c>
      <c r="O320" s="4" cm="1">
        <f t="array" ref="O320">INDEX(Data!K$2:K$368,$A320)</f>
        <v>109</v>
      </c>
      <c r="P320" s="4" cm="1">
        <f t="array" ref="P320">INDEX(Data!L$2:L$368,$A320)</f>
        <v>64</v>
      </c>
      <c r="Q320" s="4" cm="1">
        <f t="array" ref="Q320">INDEX(Data!M$2:M$368,$A320)</f>
        <v>77</v>
      </c>
      <c r="R320" s="4" cm="1">
        <f t="array" ref="R320">INDEX(Data!N$2:N$368,$A320)</f>
        <v>51</v>
      </c>
      <c r="S320" s="4" cm="1">
        <f t="array" ref="S320">INDEX(Data!O$2:O$368,$A320)</f>
        <v>149</v>
      </c>
      <c r="T320" s="4" cm="1">
        <f t="array" ref="T320">INDEX(Data!P$2:P$368,$A320)</f>
        <v>35</v>
      </c>
      <c r="U320" s="4" cm="1">
        <f t="array" ref="U320">INDEX(Data!Q$2:Q$368,$A320)</f>
        <v>51</v>
      </c>
      <c r="V320" s="4" cm="1">
        <f t="array" ref="V320">INDEX(Data!R$2:R$368,$A320)</f>
        <v>27</v>
      </c>
      <c r="W320" s="4" cm="1">
        <f t="array" ref="W320">INDEX(Data!S$2:S$368,$A320)</f>
        <v>192</v>
      </c>
      <c r="X320" s="4" cm="1">
        <f t="array" ref="X320">INDEX(Data!T$2:T$368,$A320)</f>
        <v>99</v>
      </c>
      <c r="Y320" s="4" cm="1">
        <f t="array" ref="Y320">INDEX(Data!U$2:U$368,$A320)</f>
        <v>0</v>
      </c>
      <c r="Z320" s="4" cm="1">
        <f t="array" ref="Z320">INDEX(Data!V$2:V$368,$A320)</f>
        <v>21</v>
      </c>
      <c r="AA320" s="4" cm="1">
        <f t="array" ref="AA320">INDEX(Data!W$2:W$368,$A320)</f>
        <v>21</v>
      </c>
      <c r="AB320" s="4" cm="1">
        <f t="array" ref="AB320">INDEX(Data!X$2:X$368,$A320)</f>
        <v>8</v>
      </c>
      <c r="AC320" s="4" cm="1">
        <f t="array" ref="AC320">INDEX(Data!Y$2:Y$368,$A320)</f>
        <v>42</v>
      </c>
      <c r="AD320" s="4" cm="1">
        <f t="array" ref="AD320">INDEX(Data!Z$2:Z$368,$A320)</f>
        <v>7</v>
      </c>
      <c r="AE320" s="4" cm="1">
        <f t="array" ref="AE320">INDEX(Data!AA$2:AA$368,$A320)</f>
        <v>7</v>
      </c>
      <c r="AF320" s="4" cm="1">
        <f t="array" ref="AF320">INDEX(Data!AB$2:AB$368,$A320)</f>
        <v>28</v>
      </c>
      <c r="AG320" s="4" cm="1">
        <f t="array" ref="AG320">INDEX(Data!AC$2:AC$368,$A320)</f>
        <v>14</v>
      </c>
      <c r="AH320" s="4" cm="1">
        <f t="array" ref="AH320">INDEX(Data!AD$2:AD$368,$A320)</f>
        <v>0</v>
      </c>
      <c r="AI320" s="4" cm="1">
        <f t="array" ref="AI320">INDEX(Data!AE$2:AE$368,$A320)</f>
        <v>7</v>
      </c>
      <c r="AJ320" s="4" cm="1">
        <f t="array" ref="AJ320">INDEX(Data!AF$2:AF$368,$A320)</f>
        <v>21</v>
      </c>
      <c r="AK320" s="4" cm="1">
        <f t="array" ref="AK320">INDEX(Data!AG$2:AG$368,$A320)</f>
        <v>14</v>
      </c>
      <c r="AL320" s="4" cm="1">
        <f t="array" ref="AL320">INDEX(Data!AH$2:AH$368,$A320)</f>
        <v>7</v>
      </c>
      <c r="AM320" s="4" cm="1">
        <f t="array" ref="AM320">INDEX(Data!AI$2:AI$368,$A320)</f>
        <v>71</v>
      </c>
      <c r="AN320" s="4" cm="1">
        <f t="array" ref="AN320">INDEX(Data!AJ$2:AJ$368,$A320)</f>
        <v>35</v>
      </c>
      <c r="AO320" s="4" cm="1">
        <f t="array" ref="AO320">INDEX(Data!AK$2:AK$368,$A320)</f>
        <v>35</v>
      </c>
      <c r="AP320" s="4" cm="1">
        <f t="array" ref="AP320">INDEX(Data!AL$2:AL$368,$A320)</f>
        <v>7</v>
      </c>
      <c r="AQ320" s="4" cm="1">
        <f t="array" ref="AQ320">INDEX(Data!AM$2:AM$368,$A320)</f>
        <v>7</v>
      </c>
      <c r="AR320" s="4" cm="1">
        <f t="array" ref="AR320">INDEX(Data!AN$2:AN$368,$A320)</f>
        <v>28</v>
      </c>
      <c r="AS320" s="4" cm="1">
        <f t="array" ref="AS320">INDEX(Data!AO$2:AO$368,$A320)</f>
        <v>7</v>
      </c>
      <c r="AT320" s="4" cm="1">
        <f t="array" ref="AT320">INDEX(Data!AP$2:AP$368,$A320)</f>
        <v>64</v>
      </c>
      <c r="AU320" s="4" cm="1">
        <f t="array" ref="AU320">INDEX(Data!AQ$2:AQ$368,$A320)</f>
        <v>7</v>
      </c>
      <c r="AV320" s="4" cm="1">
        <f t="array" ref="AV320">INDEX(Data!AR$2:AR$368,$A320)</f>
        <v>64</v>
      </c>
      <c r="AW320" s="4" cm="1">
        <f t="array" ref="AW320">INDEX(Data!AS$2:AS$368,$A320)</f>
        <v>35</v>
      </c>
      <c r="AX320" s="4" cm="1">
        <f t="array" ref="AX320">INDEX(Data!AT$2:AT$368,$A320)</f>
        <v>0</v>
      </c>
      <c r="AY320" s="4" cm="1">
        <f t="array" ref="AY320">INDEX(Data!AU$2:AU$368,$A320)</f>
        <v>35</v>
      </c>
      <c r="AZ320" s="4" cm="1">
        <f t="array" ref="AZ320">INDEX(Data!AV$2:AV$368,$A320)</f>
        <v>14</v>
      </c>
      <c r="BA320" s="4" cm="1">
        <f t="array" ref="BA320">INDEX(Data!AW$2:AW$368,$A320)</f>
        <v>7</v>
      </c>
      <c r="BB320" s="4" cm="1">
        <f t="array" ref="BB320">INDEX(Data!AX$2:AX$368,$A320)</f>
        <v>0</v>
      </c>
    </row>
    <row r="321" spans="1:54" x14ac:dyDescent="0.25">
      <c r="A321">
        <v>293</v>
      </c>
      <c r="B321" s="3">
        <v>45584</v>
      </c>
      <c r="C321" s="4">
        <v>2024</v>
      </c>
      <c r="D321" s="4" t="s">
        <v>13</v>
      </c>
      <c r="E321" s="4">
        <v>19</v>
      </c>
      <c r="F321" s="4" cm="1">
        <f t="array" ref="F321">INDEX(Data!B$2:B$368,$A321)</f>
        <v>1050</v>
      </c>
      <c r="G321" s="4" cm="1">
        <f t="array" ref="G321">INDEX(Data!C$2:C$368,$A321)</f>
        <v>722</v>
      </c>
      <c r="H321" s="4" cm="1">
        <f t="array" ref="H321">INDEX(Data!D$2:D$368,$A321)</f>
        <v>462</v>
      </c>
      <c r="I321" s="4" cm="1">
        <f t="array" ref="I321">INDEX(Data!E$2:E$368,$A321)</f>
        <v>462</v>
      </c>
      <c r="J321" s="4" cm="1">
        <f t="array" ref="J321">INDEX(Data!F$2:F$368,$A321)</f>
        <v>126</v>
      </c>
      <c r="K321" s="4" cm="1">
        <f t="array" ref="K321">INDEX(Data!G$2:G$368,$A321)</f>
        <v>216</v>
      </c>
      <c r="L321" s="4" cm="1">
        <f t="array" ref="L321">INDEX(Data!H$2:H$368,$A321)</f>
        <v>377</v>
      </c>
      <c r="M321" s="4" cm="1">
        <f t="array" ref="M321">INDEX(Data!I$2:I$368,$A321)</f>
        <v>129</v>
      </c>
      <c r="N321" s="4" cm="1">
        <f t="array" ref="N321">INDEX(Data!J$2:J$368,$A321)</f>
        <v>266</v>
      </c>
      <c r="O321" s="4" cm="1">
        <f t="array" ref="O321">INDEX(Data!K$2:K$368,$A321)</f>
        <v>195</v>
      </c>
      <c r="P321" s="4" cm="1">
        <f t="array" ref="P321">INDEX(Data!L$2:L$368,$A321)</f>
        <v>97</v>
      </c>
      <c r="Q321" s="4" cm="1">
        <f t="array" ref="Q321">INDEX(Data!M$2:M$368,$A321)</f>
        <v>91</v>
      </c>
      <c r="R321" s="4" cm="1">
        <f t="array" ref="R321">INDEX(Data!N$2:N$368,$A321)</f>
        <v>45</v>
      </c>
      <c r="S321" s="4" cm="1">
        <f t="array" ref="S321">INDEX(Data!O$2:O$368,$A321)</f>
        <v>135</v>
      </c>
      <c r="T321" s="4" cm="1">
        <f t="array" ref="T321">INDEX(Data!P$2:P$368,$A321)</f>
        <v>107</v>
      </c>
      <c r="U321" s="4" cm="1">
        <f t="array" ref="U321">INDEX(Data!Q$2:Q$368,$A321)</f>
        <v>27</v>
      </c>
      <c r="V321" s="4" cm="1">
        <f t="array" ref="V321">INDEX(Data!R$2:R$368,$A321)</f>
        <v>31</v>
      </c>
      <c r="W321" s="4" cm="1">
        <f t="array" ref="W321">INDEX(Data!S$2:S$368,$A321)</f>
        <v>56</v>
      </c>
      <c r="X321" s="4" cm="1">
        <f t="array" ref="X321">INDEX(Data!T$2:T$368,$A321)</f>
        <v>28</v>
      </c>
      <c r="Y321" s="4" cm="1">
        <f t="array" ref="Y321">INDEX(Data!U$2:U$368,$A321)</f>
        <v>0</v>
      </c>
      <c r="Z321" s="4" cm="1">
        <f t="array" ref="Z321">INDEX(Data!V$2:V$368,$A321)</f>
        <v>36</v>
      </c>
      <c r="AA321" s="4" cm="1">
        <f t="array" ref="AA321">INDEX(Data!W$2:W$368,$A321)</f>
        <v>21</v>
      </c>
      <c r="AB321" s="4" cm="1">
        <f t="array" ref="AB321">INDEX(Data!X$2:X$368,$A321)</f>
        <v>101</v>
      </c>
      <c r="AC321" s="4" cm="1">
        <f t="array" ref="AC321">INDEX(Data!Y$2:Y$368,$A321)</f>
        <v>36</v>
      </c>
      <c r="AD321" s="4" cm="1">
        <f t="array" ref="AD321">INDEX(Data!Z$2:Z$368,$A321)</f>
        <v>14</v>
      </c>
      <c r="AE321" s="4" cm="1">
        <f t="array" ref="AE321">INDEX(Data!AA$2:AA$368,$A321)</f>
        <v>14</v>
      </c>
      <c r="AF321" s="4" cm="1">
        <f t="array" ref="AF321">INDEX(Data!AB$2:AB$368,$A321)</f>
        <v>14</v>
      </c>
      <c r="AG321" s="4" cm="1">
        <f t="array" ref="AG321">INDEX(Data!AC$2:AC$368,$A321)</f>
        <v>14</v>
      </c>
      <c r="AH321" s="4" cm="1">
        <f t="array" ref="AH321">INDEX(Data!AD$2:AD$368,$A321)</f>
        <v>0</v>
      </c>
      <c r="AI321" s="4" cm="1">
        <f t="array" ref="AI321">INDEX(Data!AE$2:AE$368,$A321)</f>
        <v>14</v>
      </c>
      <c r="AJ321" s="4" cm="1">
        <f t="array" ref="AJ321">INDEX(Data!AF$2:AF$368,$A321)</f>
        <v>7</v>
      </c>
      <c r="AK321" s="4" cm="1">
        <f t="array" ref="AK321">INDEX(Data!AG$2:AG$368,$A321)</f>
        <v>21</v>
      </c>
      <c r="AL321" s="4" cm="1">
        <f t="array" ref="AL321">INDEX(Data!AH$2:AH$368,$A321)</f>
        <v>21</v>
      </c>
      <c r="AM321" s="4" cm="1">
        <f t="array" ref="AM321">INDEX(Data!AI$2:AI$368,$A321)</f>
        <v>43</v>
      </c>
      <c r="AN321" s="4" cm="1">
        <f t="array" ref="AN321">INDEX(Data!AJ$2:AJ$368,$A321)</f>
        <v>14</v>
      </c>
      <c r="AO321" s="4" cm="1">
        <f t="array" ref="AO321">INDEX(Data!AK$2:AK$368,$A321)</f>
        <v>7</v>
      </c>
      <c r="AP321" s="4" cm="1">
        <f t="array" ref="AP321">INDEX(Data!AL$2:AL$368,$A321)</f>
        <v>0</v>
      </c>
      <c r="AQ321" s="4" cm="1">
        <f t="array" ref="AQ321">INDEX(Data!AM$2:AM$368,$A321)</f>
        <v>7</v>
      </c>
      <c r="AR321" s="4" cm="1">
        <f t="array" ref="AR321">INDEX(Data!AN$2:AN$368,$A321)</f>
        <v>28</v>
      </c>
      <c r="AS321" s="4" cm="1">
        <f t="array" ref="AS321">INDEX(Data!AO$2:AO$368,$A321)</f>
        <v>7</v>
      </c>
      <c r="AT321" s="4" cm="1">
        <f t="array" ref="AT321">INDEX(Data!AP$2:AP$368,$A321)</f>
        <v>79</v>
      </c>
      <c r="AU321" s="4" cm="1">
        <f t="array" ref="AU321">INDEX(Data!AQ$2:AQ$368,$A321)</f>
        <v>21</v>
      </c>
      <c r="AV321" s="4" cm="1">
        <f t="array" ref="AV321">INDEX(Data!AR$2:AR$368,$A321)</f>
        <v>50</v>
      </c>
      <c r="AW321" s="4" cm="1">
        <f t="array" ref="AW321">INDEX(Data!AS$2:AS$368,$A321)</f>
        <v>28</v>
      </c>
      <c r="AX321" s="4" cm="1">
        <f t="array" ref="AX321">INDEX(Data!AT$2:AT$368,$A321)</f>
        <v>0</v>
      </c>
      <c r="AY321" s="4" cm="1">
        <f t="array" ref="AY321">INDEX(Data!AU$2:AU$368,$A321)</f>
        <v>14</v>
      </c>
      <c r="AZ321" s="4" cm="1">
        <f t="array" ref="AZ321">INDEX(Data!AV$2:AV$368,$A321)</f>
        <v>7</v>
      </c>
      <c r="BA321" s="4" cm="1">
        <f t="array" ref="BA321">INDEX(Data!AW$2:AW$368,$A321)</f>
        <v>21</v>
      </c>
      <c r="BB321" s="4" cm="1">
        <f t="array" ref="BB321">INDEX(Data!AX$2:AX$368,$A321)</f>
        <v>55</v>
      </c>
    </row>
    <row r="322" spans="1:54" x14ac:dyDescent="0.25">
      <c r="A322">
        <v>294</v>
      </c>
      <c r="B322" s="3">
        <v>45585</v>
      </c>
      <c r="C322" s="4">
        <v>2024</v>
      </c>
      <c r="D322" s="4" t="s">
        <v>13</v>
      </c>
      <c r="E322" s="4">
        <v>20</v>
      </c>
      <c r="F322" s="4" cm="1">
        <f t="array" ref="F322">INDEX(Data!B$2:B$368,$A322)</f>
        <v>1074</v>
      </c>
      <c r="G322" s="4" cm="1">
        <f t="array" ref="G322">INDEX(Data!C$2:C$368,$A322)</f>
        <v>721</v>
      </c>
      <c r="H322" s="4" cm="1">
        <f t="array" ref="H322">INDEX(Data!D$2:D$368,$A322)</f>
        <v>386</v>
      </c>
      <c r="I322" s="4" cm="1">
        <f t="array" ref="I322">INDEX(Data!E$2:E$368,$A322)</f>
        <v>538</v>
      </c>
      <c r="J322" s="4" cm="1">
        <f t="array" ref="J322">INDEX(Data!F$2:F$368,$A322)</f>
        <v>150</v>
      </c>
      <c r="K322" s="4" cm="1">
        <f t="array" ref="K322">INDEX(Data!G$2:G$368,$A322)</f>
        <v>273</v>
      </c>
      <c r="L322" s="4" cm="1">
        <f t="array" ref="L322">INDEX(Data!H$2:H$368,$A322)</f>
        <v>275</v>
      </c>
      <c r="M322" s="4" cm="1">
        <f t="array" ref="M322">INDEX(Data!I$2:I$368,$A322)</f>
        <v>173</v>
      </c>
      <c r="N322" s="4" cm="1">
        <f t="array" ref="N322">INDEX(Data!J$2:J$368,$A322)</f>
        <v>246</v>
      </c>
      <c r="O322" s="4" cm="1">
        <f t="array" ref="O322">INDEX(Data!K$2:K$368,$A322)</f>
        <v>39</v>
      </c>
      <c r="P322" s="4" cm="1">
        <f t="array" ref="P322">INDEX(Data!L$2:L$368,$A322)</f>
        <v>93</v>
      </c>
      <c r="Q322" s="4" cm="1">
        <f t="array" ref="Q322">INDEX(Data!M$2:M$368,$A322)</f>
        <v>46</v>
      </c>
      <c r="R322" s="4" cm="1">
        <f t="array" ref="R322">INDEX(Data!N$2:N$368,$A322)</f>
        <v>46</v>
      </c>
      <c r="S322" s="4" cm="1">
        <f t="array" ref="S322">INDEX(Data!O$2:O$368,$A322)</f>
        <v>163</v>
      </c>
      <c r="T322" s="4" cm="1">
        <f t="array" ref="T322">INDEX(Data!P$2:P$368,$A322)</f>
        <v>114</v>
      </c>
      <c r="U322" s="4" cm="1">
        <f t="array" ref="U322">INDEX(Data!Q$2:Q$368,$A322)</f>
        <v>48</v>
      </c>
      <c r="V322" s="4" cm="1">
        <f t="array" ref="V322">INDEX(Data!R$2:R$368,$A322)</f>
        <v>53</v>
      </c>
      <c r="W322" s="4" cm="1">
        <f t="array" ref="W322">INDEX(Data!S$2:S$368,$A322)</f>
        <v>226</v>
      </c>
      <c r="X322" s="4" cm="1">
        <f t="array" ref="X322">INDEX(Data!T$2:T$368,$A322)</f>
        <v>64</v>
      </c>
      <c r="Y322" s="4" cm="1">
        <f t="array" ref="Y322">INDEX(Data!U$2:U$368,$A322)</f>
        <v>7</v>
      </c>
      <c r="Z322" s="4" cm="1">
        <f t="array" ref="Z322">INDEX(Data!V$2:V$368,$A322)</f>
        <v>43</v>
      </c>
      <c r="AA322" s="4" cm="1">
        <f t="array" ref="AA322">INDEX(Data!W$2:W$368,$A322)</f>
        <v>21</v>
      </c>
      <c r="AB322" s="4" cm="1">
        <f t="array" ref="AB322">INDEX(Data!X$2:X$368,$A322)</f>
        <v>86</v>
      </c>
      <c r="AC322" s="4" cm="1">
        <f t="array" ref="AC322">INDEX(Data!Y$2:Y$368,$A322)</f>
        <v>57</v>
      </c>
      <c r="AD322" s="4" cm="1">
        <f t="array" ref="AD322">INDEX(Data!Z$2:Z$368,$A322)</f>
        <v>0</v>
      </c>
      <c r="AE322" s="4" cm="1">
        <f t="array" ref="AE322">INDEX(Data!AA$2:AA$368,$A322)</f>
        <v>7</v>
      </c>
      <c r="AF322" s="4" cm="1">
        <f t="array" ref="AF322">INDEX(Data!AB$2:AB$368,$A322)</f>
        <v>36</v>
      </c>
      <c r="AG322" s="4" cm="1">
        <f t="array" ref="AG322">INDEX(Data!AC$2:AC$368,$A322)</f>
        <v>21</v>
      </c>
      <c r="AH322" s="4" cm="1">
        <f t="array" ref="AH322">INDEX(Data!AD$2:AD$368,$A322)</f>
        <v>7</v>
      </c>
      <c r="AI322" s="4" cm="1">
        <f t="array" ref="AI322">INDEX(Data!AE$2:AE$368,$A322)</f>
        <v>21</v>
      </c>
      <c r="AJ322" s="4" cm="1">
        <f t="array" ref="AJ322">INDEX(Data!AF$2:AF$368,$A322)</f>
        <v>7</v>
      </c>
      <c r="AK322" s="4" cm="1">
        <f t="array" ref="AK322">INDEX(Data!AG$2:AG$368,$A322)</f>
        <v>0</v>
      </c>
      <c r="AL322" s="4" cm="1">
        <f t="array" ref="AL322">INDEX(Data!AH$2:AH$368,$A322)</f>
        <v>7</v>
      </c>
      <c r="AM322" s="4" cm="1">
        <f t="array" ref="AM322">INDEX(Data!AI$2:AI$368,$A322)</f>
        <v>50</v>
      </c>
      <c r="AN322" s="4" cm="1">
        <f t="array" ref="AN322">INDEX(Data!AJ$2:AJ$368,$A322)</f>
        <v>50</v>
      </c>
      <c r="AO322" s="4" cm="1">
        <f t="array" ref="AO322">INDEX(Data!AK$2:AK$368,$A322)</f>
        <v>21</v>
      </c>
      <c r="AP322" s="4" cm="1">
        <f t="array" ref="AP322">INDEX(Data!AL$2:AL$368,$A322)</f>
        <v>21</v>
      </c>
      <c r="AQ322" s="4" cm="1">
        <f t="array" ref="AQ322">INDEX(Data!AM$2:AM$368,$A322)</f>
        <v>7</v>
      </c>
      <c r="AR322" s="4" cm="1">
        <f t="array" ref="AR322">INDEX(Data!AN$2:AN$368,$A322)</f>
        <v>0</v>
      </c>
      <c r="AS322" s="4" cm="1">
        <f t="array" ref="AS322">INDEX(Data!AO$2:AO$368,$A322)</f>
        <v>7</v>
      </c>
      <c r="AT322" s="4" cm="1">
        <f t="array" ref="AT322">INDEX(Data!AP$2:AP$368,$A322)</f>
        <v>72</v>
      </c>
      <c r="AU322" s="4" cm="1">
        <f t="array" ref="AU322">INDEX(Data!AQ$2:AQ$368,$A322)</f>
        <v>7</v>
      </c>
      <c r="AV322" s="4" cm="1">
        <f t="array" ref="AV322">INDEX(Data!AR$2:AR$368,$A322)</f>
        <v>21</v>
      </c>
      <c r="AW322" s="4" cm="1">
        <f t="array" ref="AW322">INDEX(Data!AS$2:AS$368,$A322)</f>
        <v>21</v>
      </c>
      <c r="AX322" s="4" cm="1">
        <f t="array" ref="AX322">INDEX(Data!AT$2:AT$368,$A322)</f>
        <v>7</v>
      </c>
      <c r="AY322" s="4" cm="1">
        <f t="array" ref="AY322">INDEX(Data!AU$2:AU$368,$A322)</f>
        <v>21</v>
      </c>
      <c r="AZ322" s="4" cm="1">
        <f t="array" ref="AZ322">INDEX(Data!AV$2:AV$368,$A322)</f>
        <v>0</v>
      </c>
      <c r="BA322" s="4" cm="1">
        <f t="array" ref="BA322">INDEX(Data!AW$2:AW$368,$A322)</f>
        <v>7</v>
      </c>
      <c r="BB322" s="4" cm="1">
        <f t="array" ref="BB322">INDEX(Data!AX$2:AX$368,$A322)</f>
        <v>25</v>
      </c>
    </row>
    <row r="323" spans="1:54" x14ac:dyDescent="0.25">
      <c r="A323">
        <v>295</v>
      </c>
      <c r="B323" s="3">
        <v>45586</v>
      </c>
      <c r="C323" s="4">
        <v>2024</v>
      </c>
      <c r="D323" s="4" t="s">
        <v>13</v>
      </c>
      <c r="E323" s="4">
        <v>21</v>
      </c>
      <c r="F323" s="4" cm="1">
        <f t="array" ref="F323">INDEX(Data!B$2:B$368,$A323)</f>
        <v>1090</v>
      </c>
      <c r="G323" s="4" cm="1">
        <f t="array" ref="G323">INDEX(Data!C$2:C$368,$A323)</f>
        <v>710</v>
      </c>
      <c r="H323" s="4" cm="1">
        <f t="array" ref="H323">INDEX(Data!D$2:D$368,$A323)</f>
        <v>468</v>
      </c>
      <c r="I323" s="4" cm="1">
        <f t="array" ref="I323">INDEX(Data!E$2:E$368,$A323)</f>
        <v>481</v>
      </c>
      <c r="J323" s="4" cm="1">
        <f t="array" ref="J323">INDEX(Data!F$2:F$368,$A323)</f>
        <v>141</v>
      </c>
      <c r="K323" s="4" cm="1">
        <f t="array" ref="K323">INDEX(Data!G$2:G$368,$A323)</f>
        <v>177</v>
      </c>
      <c r="L323" s="4" cm="1">
        <f t="array" ref="L323">INDEX(Data!H$2:H$368,$A323)</f>
        <v>391</v>
      </c>
      <c r="M323" s="4" cm="1">
        <f t="array" ref="M323">INDEX(Data!I$2:I$368,$A323)</f>
        <v>142</v>
      </c>
      <c r="N323" s="4" cm="1">
        <f t="array" ref="N323">INDEX(Data!J$2:J$368,$A323)</f>
        <v>270</v>
      </c>
      <c r="O323" s="4" cm="1">
        <f t="array" ref="O323">INDEX(Data!K$2:K$368,$A323)</f>
        <v>74</v>
      </c>
      <c r="P323" s="4" cm="1">
        <f t="array" ref="P323">INDEX(Data!L$2:L$368,$A323)</f>
        <v>87</v>
      </c>
      <c r="Q323" s="4" cm="1">
        <f t="array" ref="Q323">INDEX(Data!M$2:M$368,$A323)</f>
        <v>54</v>
      </c>
      <c r="R323" s="4" cm="1">
        <f t="array" ref="R323">INDEX(Data!N$2:N$368,$A323)</f>
        <v>27</v>
      </c>
      <c r="S323" s="4" cm="1">
        <f t="array" ref="S323">INDEX(Data!O$2:O$368,$A323)</f>
        <v>140</v>
      </c>
      <c r="T323" s="4" cm="1">
        <f t="array" ref="T323">INDEX(Data!P$2:P$368,$A323)</f>
        <v>144</v>
      </c>
      <c r="U323" s="4" cm="1">
        <f t="array" ref="U323">INDEX(Data!Q$2:Q$368,$A323)</f>
        <v>33</v>
      </c>
      <c r="V323" s="4" cm="1">
        <f t="array" ref="V323">INDEX(Data!R$2:R$368,$A323)</f>
        <v>49</v>
      </c>
      <c r="W323" s="4" cm="1">
        <f t="array" ref="W323">INDEX(Data!S$2:S$368,$A323)</f>
        <v>212</v>
      </c>
      <c r="X323" s="4" cm="1">
        <f t="array" ref="X323">INDEX(Data!T$2:T$368,$A323)</f>
        <v>56</v>
      </c>
      <c r="Y323" s="4" cm="1">
        <f t="array" ref="Y323">INDEX(Data!U$2:U$368,$A323)</f>
        <v>21</v>
      </c>
      <c r="Z323" s="4" cm="1">
        <f t="array" ref="Z323">INDEX(Data!V$2:V$368,$A323)</f>
        <v>42</v>
      </c>
      <c r="AA323" s="4" cm="1">
        <f t="array" ref="AA323">INDEX(Data!W$2:W$368,$A323)</f>
        <v>14</v>
      </c>
      <c r="AB323" s="4" cm="1">
        <f t="array" ref="AB323">INDEX(Data!X$2:X$368,$A323)</f>
        <v>71</v>
      </c>
      <c r="AC323" s="4" cm="1">
        <f t="array" ref="AC323">INDEX(Data!Y$2:Y$368,$A323)</f>
        <v>63</v>
      </c>
      <c r="AD323" s="4" cm="1">
        <f t="array" ref="AD323">INDEX(Data!Z$2:Z$368,$A323)</f>
        <v>7</v>
      </c>
      <c r="AE323" s="4" cm="1">
        <f t="array" ref="AE323">INDEX(Data!AA$2:AA$368,$A323)</f>
        <v>0</v>
      </c>
      <c r="AF323" s="4" cm="1">
        <f t="array" ref="AF323">INDEX(Data!AB$2:AB$368,$A323)</f>
        <v>21</v>
      </c>
      <c r="AG323" s="4" cm="1">
        <f t="array" ref="AG323">INDEX(Data!AC$2:AC$368,$A323)</f>
        <v>14</v>
      </c>
      <c r="AH323" s="4" cm="1">
        <f t="array" ref="AH323">INDEX(Data!AD$2:AD$368,$A323)</f>
        <v>0</v>
      </c>
      <c r="AI323" s="4" cm="1">
        <f t="array" ref="AI323">INDEX(Data!AE$2:AE$368,$A323)</f>
        <v>21</v>
      </c>
      <c r="AJ323" s="4" cm="1">
        <f t="array" ref="AJ323">INDEX(Data!AF$2:AF$368,$A323)</f>
        <v>21</v>
      </c>
      <c r="AK323" s="4" cm="1">
        <f t="array" ref="AK323">INDEX(Data!AG$2:AG$368,$A323)</f>
        <v>7</v>
      </c>
      <c r="AL323" s="4" cm="1">
        <f t="array" ref="AL323">INDEX(Data!AH$2:AH$368,$A323)</f>
        <v>0</v>
      </c>
      <c r="AM323" s="4" cm="1">
        <f t="array" ref="AM323">INDEX(Data!AI$2:AI$368,$A323)</f>
        <v>42</v>
      </c>
      <c r="AN323" s="4" cm="1">
        <f t="array" ref="AN323">INDEX(Data!AJ$2:AJ$368,$A323)</f>
        <v>28</v>
      </c>
      <c r="AO323" s="4" cm="1">
        <f t="array" ref="AO323">INDEX(Data!AK$2:AK$368,$A323)</f>
        <v>28</v>
      </c>
      <c r="AP323" s="4" cm="1">
        <f t="array" ref="AP323">INDEX(Data!AL$2:AL$368,$A323)</f>
        <v>14</v>
      </c>
      <c r="AQ323" s="4" cm="1">
        <f t="array" ref="AQ323">INDEX(Data!AM$2:AM$368,$A323)</f>
        <v>7</v>
      </c>
      <c r="AR323" s="4" cm="1">
        <f t="array" ref="AR323">INDEX(Data!AN$2:AN$368,$A323)</f>
        <v>21</v>
      </c>
      <c r="AS323" s="4" cm="1">
        <f t="array" ref="AS323">INDEX(Data!AO$2:AO$368,$A323)</f>
        <v>21</v>
      </c>
      <c r="AT323" s="4" cm="1">
        <f t="array" ref="AT323">INDEX(Data!AP$2:AP$368,$A323)</f>
        <v>49</v>
      </c>
      <c r="AU323" s="4" cm="1">
        <f t="array" ref="AU323">INDEX(Data!AQ$2:AQ$368,$A323)</f>
        <v>7</v>
      </c>
      <c r="AV323" s="4" cm="1">
        <f t="array" ref="AV323">INDEX(Data!AR$2:AR$368,$A323)</f>
        <v>42</v>
      </c>
      <c r="AW323" s="4" cm="1">
        <f t="array" ref="AW323">INDEX(Data!AS$2:AS$368,$A323)</f>
        <v>28</v>
      </c>
      <c r="AX323" s="4" cm="1">
        <f t="array" ref="AX323">INDEX(Data!AT$2:AT$368,$A323)</f>
        <v>0</v>
      </c>
      <c r="AY323" s="4" cm="1">
        <f t="array" ref="AY323">INDEX(Data!AU$2:AU$368,$A323)</f>
        <v>14</v>
      </c>
      <c r="AZ323" s="4" cm="1">
        <f t="array" ref="AZ323">INDEX(Data!AV$2:AV$368,$A323)</f>
        <v>14</v>
      </c>
      <c r="BA323" s="4" cm="1">
        <f t="array" ref="BA323">INDEX(Data!AW$2:AW$368,$A323)</f>
        <v>21</v>
      </c>
      <c r="BB323" s="4" cm="1">
        <f t="array" ref="BB323">INDEX(Data!AX$2:AX$368,$A323)</f>
        <v>16</v>
      </c>
    </row>
    <row r="324" spans="1:54" x14ac:dyDescent="0.25">
      <c r="A324">
        <v>296</v>
      </c>
      <c r="B324" s="3">
        <v>45587</v>
      </c>
      <c r="C324" s="4">
        <v>2024</v>
      </c>
      <c r="D324" s="4" t="s">
        <v>13</v>
      </c>
      <c r="E324" s="4">
        <v>22</v>
      </c>
      <c r="F324" s="4" cm="1">
        <f t="array" ref="F324">INDEX(Data!B$2:B$368,$A324)</f>
        <v>1092</v>
      </c>
      <c r="G324" s="4" cm="1">
        <f t="array" ref="G324">INDEX(Data!C$2:C$368,$A324)</f>
        <v>682</v>
      </c>
      <c r="H324" s="4" cm="1">
        <f t="array" ref="H324">INDEX(Data!D$2:D$368,$A324)</f>
        <v>480</v>
      </c>
      <c r="I324" s="4" cm="1">
        <f t="array" ref="I324">INDEX(Data!E$2:E$368,$A324)</f>
        <v>350</v>
      </c>
      <c r="J324" s="4" cm="1">
        <f t="array" ref="J324">INDEX(Data!F$2:F$368,$A324)</f>
        <v>262</v>
      </c>
      <c r="K324" s="4" cm="1">
        <f t="array" ref="K324">INDEX(Data!G$2:G$368,$A324)</f>
        <v>306</v>
      </c>
      <c r="L324" s="4" cm="1">
        <f t="array" ref="L324">INDEX(Data!H$2:H$368,$A324)</f>
        <v>233</v>
      </c>
      <c r="M324" s="4" cm="1">
        <f t="array" ref="M324">INDEX(Data!I$2:I$368,$A324)</f>
        <v>143</v>
      </c>
      <c r="N324" s="4" cm="1">
        <f t="array" ref="N324">INDEX(Data!J$2:J$368,$A324)</f>
        <v>291</v>
      </c>
      <c r="O324" s="4" cm="1">
        <f t="array" ref="O324">INDEX(Data!K$2:K$368,$A324)</f>
        <v>176</v>
      </c>
      <c r="P324" s="4" cm="1">
        <f t="array" ref="P324">INDEX(Data!L$2:L$368,$A324)</f>
        <v>88</v>
      </c>
      <c r="Q324" s="4" cm="1">
        <f t="array" ref="Q324">INDEX(Data!M$2:M$368,$A324)</f>
        <v>81</v>
      </c>
      <c r="R324" s="4" cm="1">
        <f t="array" ref="R324">INDEX(Data!N$2:N$368,$A324)</f>
        <v>47</v>
      </c>
      <c r="S324" s="4" cm="1">
        <f t="array" ref="S324">INDEX(Data!O$2:O$368,$A324)</f>
        <v>203</v>
      </c>
      <c r="T324" s="4" cm="1">
        <f t="array" ref="T324">INDEX(Data!P$2:P$368,$A324)</f>
        <v>41</v>
      </c>
      <c r="U324" s="4" cm="1">
        <f t="array" ref="U324">INDEX(Data!Q$2:Q$368,$A324)</f>
        <v>49</v>
      </c>
      <c r="V324" s="4" cm="1">
        <f t="array" ref="V324">INDEX(Data!R$2:R$368,$A324)</f>
        <v>62</v>
      </c>
      <c r="W324" s="4" cm="1">
        <f t="array" ref="W324">INDEX(Data!S$2:S$368,$A324)</f>
        <v>54</v>
      </c>
      <c r="X324" s="4" cm="1">
        <f t="array" ref="X324">INDEX(Data!T$2:T$368,$A324)</f>
        <v>95</v>
      </c>
      <c r="Y324" s="4" cm="1">
        <f t="array" ref="Y324">INDEX(Data!U$2:U$368,$A324)</f>
        <v>20</v>
      </c>
      <c r="Z324" s="4" cm="1">
        <f t="array" ref="Z324">INDEX(Data!V$2:V$368,$A324)</f>
        <v>47</v>
      </c>
      <c r="AA324" s="4" cm="1">
        <f t="array" ref="AA324">INDEX(Data!W$2:W$368,$A324)</f>
        <v>0</v>
      </c>
      <c r="AB324" s="4" cm="1">
        <f t="array" ref="AB324">INDEX(Data!X$2:X$368,$A324)</f>
        <v>68</v>
      </c>
      <c r="AC324" s="4" cm="1">
        <f t="array" ref="AC324">INDEX(Data!Y$2:Y$368,$A324)</f>
        <v>54</v>
      </c>
      <c r="AD324" s="4" cm="1">
        <f t="array" ref="AD324">INDEX(Data!Z$2:Z$368,$A324)</f>
        <v>0</v>
      </c>
      <c r="AE324" s="4" cm="1">
        <f t="array" ref="AE324">INDEX(Data!AA$2:AA$368,$A324)</f>
        <v>20</v>
      </c>
      <c r="AF324" s="4" cm="1">
        <f t="array" ref="AF324">INDEX(Data!AB$2:AB$368,$A324)</f>
        <v>27</v>
      </c>
      <c r="AG324" s="4" cm="1">
        <f t="array" ref="AG324">INDEX(Data!AC$2:AC$368,$A324)</f>
        <v>0</v>
      </c>
      <c r="AH324" s="4" cm="1">
        <f t="array" ref="AH324">INDEX(Data!AD$2:AD$368,$A324)</f>
        <v>0</v>
      </c>
      <c r="AI324" s="4" cm="1">
        <f t="array" ref="AI324">INDEX(Data!AE$2:AE$368,$A324)</f>
        <v>34</v>
      </c>
      <c r="AJ324" s="4" cm="1">
        <f t="array" ref="AJ324">INDEX(Data!AF$2:AF$368,$A324)</f>
        <v>13</v>
      </c>
      <c r="AK324" s="4" cm="1">
        <f t="array" ref="AK324">INDEX(Data!AG$2:AG$368,$A324)</f>
        <v>6</v>
      </c>
      <c r="AL324" s="4" cm="1">
        <f t="array" ref="AL324">INDEX(Data!AH$2:AH$368,$A324)</f>
        <v>0</v>
      </c>
      <c r="AM324" s="4" cm="1">
        <f t="array" ref="AM324">INDEX(Data!AI$2:AI$368,$A324)</f>
        <v>47</v>
      </c>
      <c r="AN324" s="4" cm="1">
        <f t="array" ref="AN324">INDEX(Data!AJ$2:AJ$368,$A324)</f>
        <v>27</v>
      </c>
      <c r="AO324" s="4" cm="1">
        <f t="array" ref="AO324">INDEX(Data!AK$2:AK$368,$A324)</f>
        <v>6</v>
      </c>
      <c r="AP324" s="4" cm="1">
        <f t="array" ref="AP324">INDEX(Data!AL$2:AL$368,$A324)</f>
        <v>13</v>
      </c>
      <c r="AQ324" s="4" cm="1">
        <f t="array" ref="AQ324">INDEX(Data!AM$2:AM$368,$A324)</f>
        <v>6</v>
      </c>
      <c r="AR324" s="4" cm="1">
        <f t="array" ref="AR324">INDEX(Data!AN$2:AN$368,$A324)</f>
        <v>27</v>
      </c>
      <c r="AS324" s="4" cm="1">
        <f t="array" ref="AS324">INDEX(Data!AO$2:AO$368,$A324)</f>
        <v>13</v>
      </c>
      <c r="AT324" s="4" cm="1">
        <f t="array" ref="AT324">INDEX(Data!AP$2:AP$368,$A324)</f>
        <v>0</v>
      </c>
      <c r="AU324" s="4" cm="1">
        <f t="array" ref="AU324">INDEX(Data!AQ$2:AQ$368,$A324)</f>
        <v>20</v>
      </c>
      <c r="AV324" s="4" cm="1">
        <f t="array" ref="AV324">INDEX(Data!AR$2:AR$368,$A324)</f>
        <v>51</v>
      </c>
      <c r="AW324" s="4" cm="1">
        <f t="array" ref="AW324">INDEX(Data!AS$2:AS$368,$A324)</f>
        <v>27</v>
      </c>
      <c r="AX324" s="4" cm="1">
        <f t="array" ref="AX324">INDEX(Data!AT$2:AT$368,$A324)</f>
        <v>0</v>
      </c>
      <c r="AY324" s="4" cm="1">
        <f t="array" ref="AY324">INDEX(Data!AU$2:AU$368,$A324)</f>
        <v>40</v>
      </c>
      <c r="AZ324" s="4" cm="1">
        <f t="array" ref="AZ324">INDEX(Data!AV$2:AV$368,$A324)</f>
        <v>13</v>
      </c>
      <c r="BA324" s="4" cm="1">
        <f t="array" ref="BA324">INDEX(Data!AW$2:AW$368,$A324)</f>
        <v>6</v>
      </c>
      <c r="BB324" s="4" cm="1">
        <f t="array" ref="BB324">INDEX(Data!AX$2:AX$368,$A324)</f>
        <v>2</v>
      </c>
    </row>
    <row r="325" spans="1:54" x14ac:dyDescent="0.25">
      <c r="A325">
        <v>297</v>
      </c>
      <c r="B325" s="3">
        <v>45588</v>
      </c>
      <c r="C325" s="4">
        <v>2024</v>
      </c>
      <c r="D325" s="4" t="s">
        <v>13</v>
      </c>
      <c r="E325" s="4">
        <v>23</v>
      </c>
      <c r="F325" s="4" cm="1">
        <f t="array" ref="F325">INDEX(Data!B$2:B$368,$A325)</f>
        <v>1084</v>
      </c>
      <c r="G325" s="4" cm="1">
        <f t="array" ref="G325">INDEX(Data!C$2:C$368,$A325)</f>
        <v>650</v>
      </c>
      <c r="H325" s="4" cm="1">
        <f t="array" ref="H325">INDEX(Data!D$2:D$368,$A325)</f>
        <v>346</v>
      </c>
      <c r="I325" s="4" cm="1">
        <f t="array" ref="I325">INDEX(Data!E$2:E$368,$A325)</f>
        <v>522</v>
      </c>
      <c r="J325" s="4" cm="1">
        <f t="array" ref="J325">INDEX(Data!F$2:F$368,$A325)</f>
        <v>216</v>
      </c>
      <c r="K325" s="4" cm="1">
        <f t="array" ref="K325">INDEX(Data!G$2:G$368,$A325)</f>
        <v>234</v>
      </c>
      <c r="L325" s="4" cm="1">
        <f t="array" ref="L325">INDEX(Data!H$2:H$368,$A325)</f>
        <v>299</v>
      </c>
      <c r="M325" s="4" cm="1">
        <f t="array" ref="M325">INDEX(Data!I$2:I$368,$A325)</f>
        <v>117</v>
      </c>
      <c r="N325" s="4" cm="1">
        <f t="array" ref="N325">INDEX(Data!J$2:J$368,$A325)</f>
        <v>289</v>
      </c>
      <c r="O325" s="4" cm="1">
        <f t="array" ref="O325">INDEX(Data!K$2:K$368,$A325)</f>
        <v>228</v>
      </c>
      <c r="P325" s="4" cm="1">
        <f t="array" ref="P325">INDEX(Data!L$2:L$368,$A325)</f>
        <v>73</v>
      </c>
      <c r="Q325" s="4" cm="1">
        <f t="array" ref="Q325">INDEX(Data!M$2:M$368,$A325)</f>
        <v>53</v>
      </c>
      <c r="R325" s="4" cm="1">
        <f t="array" ref="R325">INDEX(Data!N$2:N$368,$A325)</f>
        <v>47</v>
      </c>
      <c r="S325" s="4" cm="1">
        <f t="array" ref="S325">INDEX(Data!O$2:O$368,$A325)</f>
        <v>210</v>
      </c>
      <c r="T325" s="4" cm="1">
        <f t="array" ref="T325">INDEX(Data!P$2:P$368,$A325)</f>
        <v>115</v>
      </c>
      <c r="U325" s="4" cm="1">
        <f t="array" ref="U325">INDEX(Data!Q$2:Q$368,$A325)</f>
        <v>41</v>
      </c>
      <c r="V325" s="4" cm="1">
        <f t="array" ref="V325">INDEX(Data!R$2:R$368,$A325)</f>
        <v>28</v>
      </c>
      <c r="W325" s="4" cm="1">
        <f t="array" ref="W325">INDEX(Data!S$2:S$368,$A325)</f>
        <v>0</v>
      </c>
      <c r="X325" s="4" cm="1">
        <f t="array" ref="X325">INDEX(Data!T$2:T$368,$A325)</f>
        <v>39</v>
      </c>
      <c r="Y325" s="4" cm="1">
        <f t="array" ref="Y325">INDEX(Data!U$2:U$368,$A325)</f>
        <v>13</v>
      </c>
      <c r="Z325" s="4" cm="1">
        <f t="array" ref="Z325">INDEX(Data!V$2:V$368,$A325)</f>
        <v>19</v>
      </c>
      <c r="AA325" s="4" cm="1">
        <f t="array" ref="AA325">INDEX(Data!W$2:W$368,$A325)</f>
        <v>6</v>
      </c>
      <c r="AB325" s="4" cm="1">
        <f t="array" ref="AB325">INDEX(Data!X$2:X$368,$A325)</f>
        <v>78</v>
      </c>
      <c r="AC325" s="4" cm="1">
        <f t="array" ref="AC325">INDEX(Data!Y$2:Y$368,$A325)</f>
        <v>52</v>
      </c>
      <c r="AD325" s="4" cm="1">
        <f t="array" ref="AD325">INDEX(Data!Z$2:Z$368,$A325)</f>
        <v>6</v>
      </c>
      <c r="AE325" s="4" cm="1">
        <f t="array" ref="AE325">INDEX(Data!AA$2:AA$368,$A325)</f>
        <v>19</v>
      </c>
      <c r="AF325" s="4" cm="1">
        <f t="array" ref="AF325">INDEX(Data!AB$2:AB$368,$A325)</f>
        <v>13</v>
      </c>
      <c r="AG325" s="4" cm="1">
        <f t="array" ref="AG325">INDEX(Data!AC$2:AC$368,$A325)</f>
        <v>13</v>
      </c>
      <c r="AH325" s="4" cm="1">
        <f t="array" ref="AH325">INDEX(Data!AD$2:AD$368,$A325)</f>
        <v>6</v>
      </c>
      <c r="AI325" s="4" cm="1">
        <f t="array" ref="AI325">INDEX(Data!AE$2:AE$368,$A325)</f>
        <v>26</v>
      </c>
      <c r="AJ325" s="4" cm="1">
        <f t="array" ref="AJ325">INDEX(Data!AF$2:AF$368,$A325)</f>
        <v>19</v>
      </c>
      <c r="AK325" s="4" cm="1">
        <f t="array" ref="AK325">INDEX(Data!AG$2:AG$368,$A325)</f>
        <v>13</v>
      </c>
      <c r="AL325" s="4" cm="1">
        <f t="array" ref="AL325">INDEX(Data!AH$2:AH$368,$A325)</f>
        <v>13</v>
      </c>
      <c r="AM325" s="4" cm="1">
        <f t="array" ref="AM325">INDEX(Data!AI$2:AI$368,$A325)</f>
        <v>26</v>
      </c>
      <c r="AN325" s="4" cm="1">
        <f t="array" ref="AN325">INDEX(Data!AJ$2:AJ$368,$A325)</f>
        <v>19</v>
      </c>
      <c r="AO325" s="4" cm="1">
        <f t="array" ref="AO325">INDEX(Data!AK$2:AK$368,$A325)</f>
        <v>32</v>
      </c>
      <c r="AP325" s="4" cm="1">
        <f t="array" ref="AP325">INDEX(Data!AL$2:AL$368,$A325)</f>
        <v>13</v>
      </c>
      <c r="AQ325" s="4" cm="1">
        <f t="array" ref="AQ325">INDEX(Data!AM$2:AM$368,$A325)</f>
        <v>0</v>
      </c>
      <c r="AR325" s="4" cm="1">
        <f t="array" ref="AR325">INDEX(Data!AN$2:AN$368,$A325)</f>
        <v>26</v>
      </c>
      <c r="AS325" s="4" cm="1">
        <f t="array" ref="AS325">INDEX(Data!AO$2:AO$368,$A325)</f>
        <v>26</v>
      </c>
      <c r="AT325" s="4" cm="1">
        <f t="array" ref="AT325">INDEX(Data!AP$2:AP$368,$A325)</f>
        <v>65</v>
      </c>
      <c r="AU325" s="4" cm="1">
        <f t="array" ref="AU325">INDEX(Data!AQ$2:AQ$368,$A325)</f>
        <v>6</v>
      </c>
      <c r="AV325" s="4" cm="1">
        <f t="array" ref="AV325">INDEX(Data!AR$2:AR$368,$A325)</f>
        <v>26</v>
      </c>
      <c r="AW325" s="4" cm="1">
        <f t="array" ref="AW325">INDEX(Data!AS$2:AS$368,$A325)</f>
        <v>19</v>
      </c>
      <c r="AX325" s="4" cm="1">
        <f t="array" ref="AX325">INDEX(Data!AT$2:AT$368,$A325)</f>
        <v>6</v>
      </c>
      <c r="AY325" s="4" cm="1">
        <f t="array" ref="AY325">INDEX(Data!AU$2:AU$368,$A325)</f>
        <v>6</v>
      </c>
      <c r="AZ325" s="4" cm="1">
        <f t="array" ref="AZ325">INDEX(Data!AV$2:AV$368,$A325)</f>
        <v>19</v>
      </c>
      <c r="BA325" s="4" cm="1">
        <f t="array" ref="BA325">INDEX(Data!AW$2:AW$368,$A325)</f>
        <v>26</v>
      </c>
      <c r="BB325" s="4" cm="1">
        <f t="array" ref="BB325">INDEX(Data!AX$2:AX$368,$A325)</f>
        <v>0</v>
      </c>
    </row>
    <row r="326" spans="1:54" x14ac:dyDescent="0.25">
      <c r="A326">
        <v>298</v>
      </c>
      <c r="B326" s="3">
        <v>45589</v>
      </c>
      <c r="C326" s="4">
        <v>2024</v>
      </c>
      <c r="D326" s="4" t="s">
        <v>13</v>
      </c>
      <c r="E326" s="4">
        <v>24</v>
      </c>
      <c r="F326" s="4" cm="1">
        <f t="array" ref="F326">INDEX(Data!B$2:B$368,$A326)</f>
        <v>1067</v>
      </c>
      <c r="G326" s="4" cm="1">
        <f t="array" ref="G326">INDEX(Data!C$2:C$368,$A326)</f>
        <v>615</v>
      </c>
      <c r="H326" s="4" cm="1">
        <f t="array" ref="H326">INDEX(Data!D$2:D$368,$A326)</f>
        <v>213</v>
      </c>
      <c r="I326" s="4" cm="1">
        <f t="array" ref="I326">INDEX(Data!E$2:E$368,$A326)</f>
        <v>790</v>
      </c>
      <c r="J326" s="4" cm="1">
        <f t="array" ref="J326">INDEX(Data!F$2:F$368,$A326)</f>
        <v>64</v>
      </c>
      <c r="K326" s="4" cm="1">
        <f t="array" ref="K326">INDEX(Data!G$2:G$368,$A326)</f>
        <v>184</v>
      </c>
      <c r="L326" s="4" cm="1">
        <f t="array" ref="L326">INDEX(Data!H$2:H$368,$A326)</f>
        <v>315</v>
      </c>
      <c r="M326" s="4" cm="1">
        <f t="array" ref="M326">INDEX(Data!I$2:I$368,$A326)</f>
        <v>116</v>
      </c>
      <c r="N326" s="4" cm="1">
        <f t="array" ref="N326">INDEX(Data!J$2:J$368,$A326)</f>
        <v>277</v>
      </c>
      <c r="O326" s="4" cm="1">
        <f t="array" ref="O326">INDEX(Data!K$2:K$368,$A326)</f>
        <v>66</v>
      </c>
      <c r="P326" s="4" cm="1">
        <f t="array" ref="P326">INDEX(Data!L$2:L$368,$A326)</f>
        <v>72</v>
      </c>
      <c r="Q326" s="4" cm="1">
        <f t="array" ref="Q326">INDEX(Data!M$2:M$368,$A326)</f>
        <v>59</v>
      </c>
      <c r="R326" s="4" cm="1">
        <f t="array" ref="R326">INDEX(Data!N$2:N$368,$A326)</f>
        <v>19</v>
      </c>
      <c r="S326" s="4" cm="1">
        <f t="array" ref="S326">INDEX(Data!O$2:O$368,$A326)</f>
        <v>141</v>
      </c>
      <c r="T326" s="4" cm="1">
        <f t="array" ref="T326">INDEX(Data!P$2:P$368,$A326)</f>
        <v>141</v>
      </c>
      <c r="U326" s="4" cm="1">
        <f t="array" ref="U326">INDEX(Data!Q$2:Q$368,$A326)</f>
        <v>60</v>
      </c>
      <c r="V326" s="4" cm="1">
        <f t="array" ref="V326">INDEX(Data!R$2:R$368,$A326)</f>
        <v>56</v>
      </c>
      <c r="W326" s="4" cm="1">
        <f t="array" ref="W326">INDEX(Data!S$2:S$368,$A326)</f>
        <v>176</v>
      </c>
      <c r="X326" s="4" cm="1">
        <f t="array" ref="X326">INDEX(Data!T$2:T$368,$A326)</f>
        <v>86</v>
      </c>
      <c r="Y326" s="4" cm="1">
        <f t="array" ref="Y326">INDEX(Data!U$2:U$368,$A326)</f>
        <v>0</v>
      </c>
      <c r="Z326" s="4" cm="1">
        <f t="array" ref="Z326">INDEX(Data!V$2:V$368,$A326)</f>
        <v>18</v>
      </c>
      <c r="AA326" s="4" cm="1">
        <f t="array" ref="AA326">INDEX(Data!W$2:W$368,$A326)</f>
        <v>18</v>
      </c>
      <c r="AB326" s="4" cm="1">
        <f t="array" ref="AB326">INDEX(Data!X$2:X$368,$A326)</f>
        <v>49</v>
      </c>
      <c r="AC326" s="4" cm="1">
        <f t="array" ref="AC326">INDEX(Data!Y$2:Y$368,$A326)</f>
        <v>36</v>
      </c>
      <c r="AD326" s="4" cm="1">
        <f t="array" ref="AD326">INDEX(Data!Z$2:Z$368,$A326)</f>
        <v>0</v>
      </c>
      <c r="AE326" s="4" cm="1">
        <f t="array" ref="AE326">INDEX(Data!AA$2:AA$368,$A326)</f>
        <v>6</v>
      </c>
      <c r="AF326" s="4" cm="1">
        <f t="array" ref="AF326">INDEX(Data!AB$2:AB$368,$A326)</f>
        <v>30</v>
      </c>
      <c r="AG326" s="4" cm="1">
        <f t="array" ref="AG326">INDEX(Data!AC$2:AC$368,$A326)</f>
        <v>12</v>
      </c>
      <c r="AH326" s="4" cm="1">
        <f t="array" ref="AH326">INDEX(Data!AD$2:AD$368,$A326)</f>
        <v>6</v>
      </c>
      <c r="AI326" s="4" cm="1">
        <f t="array" ref="AI326">INDEX(Data!AE$2:AE$368,$A326)</f>
        <v>18</v>
      </c>
      <c r="AJ326" s="4" cm="1">
        <f t="array" ref="AJ326">INDEX(Data!AF$2:AF$368,$A326)</f>
        <v>0</v>
      </c>
      <c r="AK326" s="4" cm="1">
        <f t="array" ref="AK326">INDEX(Data!AG$2:AG$368,$A326)</f>
        <v>6</v>
      </c>
      <c r="AL326" s="4" cm="1">
        <f t="array" ref="AL326">INDEX(Data!AH$2:AH$368,$A326)</f>
        <v>0</v>
      </c>
      <c r="AM326" s="4" cm="1">
        <f t="array" ref="AM326">INDEX(Data!AI$2:AI$368,$A326)</f>
        <v>36</v>
      </c>
      <c r="AN326" s="4" cm="1">
        <f t="array" ref="AN326">INDEX(Data!AJ$2:AJ$368,$A326)</f>
        <v>36</v>
      </c>
      <c r="AO326" s="4" cm="1">
        <f t="array" ref="AO326">INDEX(Data!AK$2:AK$368,$A326)</f>
        <v>12</v>
      </c>
      <c r="AP326" s="4" cm="1">
        <f t="array" ref="AP326">INDEX(Data!AL$2:AL$368,$A326)</f>
        <v>12</v>
      </c>
      <c r="AQ326" s="4" cm="1">
        <f t="array" ref="AQ326">INDEX(Data!AM$2:AM$368,$A326)</f>
        <v>6</v>
      </c>
      <c r="AR326" s="4" cm="1">
        <f t="array" ref="AR326">INDEX(Data!AN$2:AN$368,$A326)</f>
        <v>18</v>
      </c>
      <c r="AS326" s="4" cm="1">
        <f t="array" ref="AS326">INDEX(Data!AO$2:AO$368,$A326)</f>
        <v>24</v>
      </c>
      <c r="AT326" s="4" cm="1">
        <f t="array" ref="AT326">INDEX(Data!AP$2:AP$368,$A326)</f>
        <v>43</v>
      </c>
      <c r="AU326" s="4" cm="1">
        <f t="array" ref="AU326">INDEX(Data!AQ$2:AQ$368,$A326)</f>
        <v>6</v>
      </c>
      <c r="AV326" s="4" cm="1">
        <f t="array" ref="AV326">INDEX(Data!AR$2:AR$368,$A326)</f>
        <v>24</v>
      </c>
      <c r="AW326" s="4" cm="1">
        <f t="array" ref="AW326">INDEX(Data!AS$2:AS$368,$A326)</f>
        <v>6</v>
      </c>
      <c r="AX326" s="4" cm="1">
        <f t="array" ref="AX326">INDEX(Data!AT$2:AT$368,$A326)</f>
        <v>0</v>
      </c>
      <c r="AY326" s="4" cm="1">
        <f t="array" ref="AY326">INDEX(Data!AU$2:AU$368,$A326)</f>
        <v>36</v>
      </c>
      <c r="AZ326" s="4" cm="1">
        <f t="array" ref="AZ326">INDEX(Data!AV$2:AV$368,$A326)</f>
        <v>12</v>
      </c>
      <c r="BA326" s="4" cm="1">
        <f t="array" ref="BA326">INDEX(Data!AW$2:AW$368,$A326)</f>
        <v>18</v>
      </c>
      <c r="BB326" s="4" cm="1">
        <f t="array" ref="BB326">INDEX(Data!AX$2:AX$368,$A326)</f>
        <v>41</v>
      </c>
    </row>
    <row r="327" spans="1:54" x14ac:dyDescent="0.25">
      <c r="A327">
        <v>299</v>
      </c>
      <c r="B327" s="3">
        <v>45590</v>
      </c>
      <c r="C327" s="4">
        <v>2024</v>
      </c>
      <c r="D327" s="4" t="s">
        <v>13</v>
      </c>
      <c r="E327" s="4">
        <v>25</v>
      </c>
      <c r="F327" s="4" cm="1">
        <f t="array" ref="F327">INDEX(Data!B$2:B$368,$A327)</f>
        <v>1043</v>
      </c>
      <c r="G327" s="4" cm="1">
        <f t="array" ref="G327">INDEX(Data!C$2:C$368,$A327)</f>
        <v>588</v>
      </c>
      <c r="H327" s="4" cm="1">
        <f t="array" ref="H327">INDEX(Data!D$2:D$368,$A327)</f>
        <v>479</v>
      </c>
      <c r="I327" s="4" cm="1">
        <f t="array" ref="I327">INDEX(Data!E$2:E$368,$A327)</f>
        <v>491</v>
      </c>
      <c r="J327" s="4" cm="1">
        <f t="array" ref="J327">INDEX(Data!F$2:F$368,$A327)</f>
        <v>73</v>
      </c>
      <c r="K327" s="4" cm="1">
        <f t="array" ref="K327">INDEX(Data!G$2:G$368,$A327)</f>
        <v>123</v>
      </c>
      <c r="L327" s="4" cm="1">
        <f t="array" ref="L327">INDEX(Data!H$2:H$368,$A327)</f>
        <v>430</v>
      </c>
      <c r="M327" s="4" cm="1">
        <f t="array" ref="M327">INDEX(Data!I$2:I$368,$A327)</f>
        <v>35</v>
      </c>
      <c r="N327" s="4" cm="1">
        <f t="array" ref="N327">INDEX(Data!J$2:J$368,$A327)</f>
        <v>202</v>
      </c>
      <c r="O327" s="4" cm="1">
        <f t="array" ref="O327">INDEX(Data!K$2:K$368,$A327)</f>
        <v>226</v>
      </c>
      <c r="P327" s="4" cm="1">
        <f t="array" ref="P327">INDEX(Data!L$2:L$368,$A327)</f>
        <v>96</v>
      </c>
      <c r="Q327" s="4" cm="1">
        <f t="array" ref="Q327">INDEX(Data!M$2:M$368,$A327)</f>
        <v>71</v>
      </c>
      <c r="R327" s="4" cm="1">
        <f t="array" ref="R327">INDEX(Data!N$2:N$368,$A327)</f>
        <v>38</v>
      </c>
      <c r="S327" s="4" cm="1">
        <f t="array" ref="S327">INDEX(Data!O$2:O$368,$A327)</f>
        <v>186</v>
      </c>
      <c r="T327" s="4" cm="1">
        <f t="array" ref="T327">INDEX(Data!P$2:P$368,$A327)</f>
        <v>110</v>
      </c>
      <c r="U327" s="4" cm="1">
        <f t="array" ref="U327">INDEX(Data!Q$2:Q$368,$A327)</f>
        <v>55</v>
      </c>
      <c r="V327" s="4" cm="1">
        <f t="array" ref="V327">INDEX(Data!R$2:R$368,$A327)</f>
        <v>59</v>
      </c>
      <c r="W327" s="4" cm="1">
        <f t="array" ref="W327">INDEX(Data!S$2:S$368,$A327)</f>
        <v>0</v>
      </c>
      <c r="X327" s="4" cm="1">
        <f t="array" ref="X327">INDEX(Data!T$2:T$368,$A327)</f>
        <v>70</v>
      </c>
      <c r="Y327" s="4" cm="1">
        <f t="array" ref="Y327">INDEX(Data!U$2:U$368,$A327)</f>
        <v>5</v>
      </c>
      <c r="Z327" s="4" cm="1">
        <f t="array" ref="Z327">INDEX(Data!V$2:V$368,$A327)</f>
        <v>23</v>
      </c>
      <c r="AA327" s="4" cm="1">
        <f t="array" ref="AA327">INDEX(Data!W$2:W$368,$A327)</f>
        <v>0</v>
      </c>
      <c r="AB327" s="4" cm="1">
        <f t="array" ref="AB327">INDEX(Data!X$2:X$368,$A327)</f>
        <v>64</v>
      </c>
      <c r="AC327" s="4" cm="1">
        <f t="array" ref="AC327">INDEX(Data!Y$2:Y$368,$A327)</f>
        <v>47</v>
      </c>
      <c r="AD327" s="4" cm="1">
        <f t="array" ref="AD327">INDEX(Data!Z$2:Z$368,$A327)</f>
        <v>0</v>
      </c>
      <c r="AE327" s="4" cm="1">
        <f t="array" ref="AE327">INDEX(Data!AA$2:AA$368,$A327)</f>
        <v>0</v>
      </c>
      <c r="AF327" s="4" cm="1">
        <f t="array" ref="AF327">INDEX(Data!AB$2:AB$368,$A327)</f>
        <v>29</v>
      </c>
      <c r="AG327" s="4" cm="1">
        <f t="array" ref="AG327">INDEX(Data!AC$2:AC$368,$A327)</f>
        <v>5</v>
      </c>
      <c r="AH327" s="4" cm="1">
        <f t="array" ref="AH327">INDEX(Data!AD$2:AD$368,$A327)</f>
        <v>0</v>
      </c>
      <c r="AI327" s="4" cm="1">
        <f t="array" ref="AI327">INDEX(Data!AE$2:AE$368,$A327)</f>
        <v>11</v>
      </c>
      <c r="AJ327" s="4" cm="1">
        <f t="array" ref="AJ327">INDEX(Data!AF$2:AF$368,$A327)</f>
        <v>11</v>
      </c>
      <c r="AK327" s="4" cm="1">
        <f t="array" ref="AK327">INDEX(Data!AG$2:AG$368,$A327)</f>
        <v>17</v>
      </c>
      <c r="AL327" s="4" cm="1">
        <f t="array" ref="AL327">INDEX(Data!AH$2:AH$368,$A327)</f>
        <v>5</v>
      </c>
      <c r="AM327" s="4" cm="1">
        <f t="array" ref="AM327">INDEX(Data!AI$2:AI$368,$A327)</f>
        <v>52</v>
      </c>
      <c r="AN327" s="4" cm="1">
        <f t="array" ref="AN327">INDEX(Data!AJ$2:AJ$368,$A327)</f>
        <v>17</v>
      </c>
      <c r="AO327" s="4" cm="1">
        <f t="array" ref="AO327">INDEX(Data!AK$2:AK$368,$A327)</f>
        <v>29</v>
      </c>
      <c r="AP327" s="4" cm="1">
        <f t="array" ref="AP327">INDEX(Data!AL$2:AL$368,$A327)</f>
        <v>17</v>
      </c>
      <c r="AQ327" s="4" cm="1">
        <f t="array" ref="AQ327">INDEX(Data!AM$2:AM$368,$A327)</f>
        <v>0</v>
      </c>
      <c r="AR327" s="4" cm="1">
        <f t="array" ref="AR327">INDEX(Data!AN$2:AN$368,$A327)</f>
        <v>23</v>
      </c>
      <c r="AS327" s="4" cm="1">
        <f t="array" ref="AS327">INDEX(Data!AO$2:AO$368,$A327)</f>
        <v>23</v>
      </c>
      <c r="AT327" s="4" cm="1">
        <f t="array" ref="AT327">INDEX(Data!AP$2:AP$368,$A327)</f>
        <v>0</v>
      </c>
      <c r="AU327" s="4" cm="1">
        <f t="array" ref="AU327">INDEX(Data!AQ$2:AQ$368,$A327)</f>
        <v>17</v>
      </c>
      <c r="AV327" s="4" cm="1">
        <f t="array" ref="AV327">INDEX(Data!AR$2:AR$368,$A327)</f>
        <v>26</v>
      </c>
      <c r="AW327" s="4" cm="1">
        <f t="array" ref="AW327">INDEX(Data!AS$2:AS$368,$A327)</f>
        <v>23</v>
      </c>
      <c r="AX327" s="4" cm="1">
        <f t="array" ref="AX327">INDEX(Data!AT$2:AT$368,$A327)</f>
        <v>5</v>
      </c>
      <c r="AY327" s="4" cm="1">
        <f t="array" ref="AY327">INDEX(Data!AU$2:AU$368,$A327)</f>
        <v>35</v>
      </c>
      <c r="AZ327" s="4" cm="1">
        <f t="array" ref="AZ327">INDEX(Data!AV$2:AV$368,$A327)</f>
        <v>11</v>
      </c>
      <c r="BA327" s="4" cm="1">
        <f t="array" ref="BA327">INDEX(Data!AW$2:AW$368,$A327)</f>
        <v>23</v>
      </c>
      <c r="BB327" s="4" cm="1">
        <f t="array" ref="BB327">INDEX(Data!AX$2:AX$368,$A327)</f>
        <v>0</v>
      </c>
    </row>
    <row r="328" spans="1:54" x14ac:dyDescent="0.25">
      <c r="A328">
        <v>300</v>
      </c>
      <c r="B328" s="3">
        <v>45591</v>
      </c>
      <c r="C328" s="4">
        <v>2024</v>
      </c>
      <c r="D328" s="4" t="s">
        <v>13</v>
      </c>
      <c r="E328" s="4">
        <v>26</v>
      </c>
      <c r="F328" s="4" cm="1">
        <f t="array" ref="F328">INDEX(Data!B$2:B$368,$A328)</f>
        <v>1018</v>
      </c>
      <c r="G328" s="4" cm="1">
        <f t="array" ref="G328">INDEX(Data!C$2:C$368,$A328)</f>
        <v>580</v>
      </c>
      <c r="H328" s="4" cm="1">
        <f t="array" ref="H328">INDEX(Data!D$2:D$368,$A328)</f>
        <v>295</v>
      </c>
      <c r="I328" s="4" cm="1">
        <f t="array" ref="I328">INDEX(Data!E$2:E$368,$A328)</f>
        <v>591</v>
      </c>
      <c r="J328" s="4" cm="1">
        <f t="array" ref="J328">INDEX(Data!F$2:F$368,$A328)</f>
        <v>132</v>
      </c>
      <c r="K328" s="4" cm="1">
        <f t="array" ref="K328">INDEX(Data!G$2:G$368,$A328)</f>
        <v>127</v>
      </c>
      <c r="L328" s="4" cm="1">
        <f t="array" ref="L328">INDEX(Data!H$2:H$368,$A328)</f>
        <v>407</v>
      </c>
      <c r="M328" s="4" cm="1">
        <f t="array" ref="M328">INDEX(Data!I$2:I$368,$A328)</f>
        <v>46</v>
      </c>
      <c r="N328" s="4" cm="1">
        <f t="array" ref="N328">INDEX(Data!J$2:J$368,$A328)</f>
        <v>220</v>
      </c>
      <c r="O328" s="4" cm="1">
        <f t="array" ref="O328">INDEX(Data!K$2:K$368,$A328)</f>
        <v>176</v>
      </c>
      <c r="P328" s="4" cm="1">
        <f t="array" ref="P328">INDEX(Data!L$2:L$368,$A328)</f>
        <v>50</v>
      </c>
      <c r="Q328" s="4" cm="1">
        <f t="array" ref="Q328">INDEX(Data!M$2:M$368,$A328)</f>
        <v>37</v>
      </c>
      <c r="R328" s="4" cm="1">
        <f t="array" ref="R328">INDEX(Data!N$2:N$368,$A328)</f>
        <v>44</v>
      </c>
      <c r="S328" s="4" cm="1">
        <f t="array" ref="S328">INDEX(Data!O$2:O$368,$A328)</f>
        <v>170</v>
      </c>
      <c r="T328" s="4" cm="1">
        <f t="array" ref="T328">INDEX(Data!P$2:P$368,$A328)</f>
        <v>27</v>
      </c>
      <c r="U328" s="4" cm="1">
        <f t="array" ref="U328">INDEX(Data!Q$2:Q$368,$A328)</f>
        <v>46</v>
      </c>
      <c r="V328" s="4" cm="1">
        <f t="array" ref="V328">INDEX(Data!R$2:R$368,$A328)</f>
        <v>54</v>
      </c>
      <c r="W328" s="4" cm="1">
        <f t="array" ref="W328">INDEX(Data!S$2:S$368,$A328)</f>
        <v>194</v>
      </c>
      <c r="X328" s="4" cm="1">
        <f t="array" ref="X328">INDEX(Data!T$2:T$368,$A328)</f>
        <v>75</v>
      </c>
      <c r="Y328" s="4" cm="1">
        <f t="array" ref="Y328">INDEX(Data!U$2:U$368,$A328)</f>
        <v>17</v>
      </c>
      <c r="Z328" s="4" cm="1">
        <f t="array" ref="Z328">INDEX(Data!V$2:V$368,$A328)</f>
        <v>34</v>
      </c>
      <c r="AA328" s="4" cm="1">
        <f t="array" ref="AA328">INDEX(Data!W$2:W$368,$A328)</f>
        <v>5</v>
      </c>
      <c r="AB328" s="4" cm="1">
        <f t="array" ref="AB328">INDEX(Data!X$2:X$368,$A328)</f>
        <v>24</v>
      </c>
      <c r="AC328" s="4" cm="1">
        <f t="array" ref="AC328">INDEX(Data!Y$2:Y$368,$A328)</f>
        <v>34</v>
      </c>
      <c r="AD328" s="4" cm="1">
        <f t="array" ref="AD328">INDEX(Data!Z$2:Z$368,$A328)</f>
        <v>11</v>
      </c>
      <c r="AE328" s="4" cm="1">
        <f t="array" ref="AE328">INDEX(Data!AA$2:AA$368,$A328)</f>
        <v>5</v>
      </c>
      <c r="AF328" s="4" cm="1">
        <f t="array" ref="AF328">INDEX(Data!AB$2:AB$368,$A328)</f>
        <v>17</v>
      </c>
      <c r="AG328" s="4" cm="1">
        <f t="array" ref="AG328">INDEX(Data!AC$2:AC$368,$A328)</f>
        <v>11</v>
      </c>
      <c r="AH328" s="4" cm="1">
        <f t="array" ref="AH328">INDEX(Data!AD$2:AD$368,$A328)</f>
        <v>0</v>
      </c>
      <c r="AI328" s="4" cm="1">
        <f t="array" ref="AI328">INDEX(Data!AE$2:AE$368,$A328)</f>
        <v>17</v>
      </c>
      <c r="AJ328" s="4" cm="1">
        <f t="array" ref="AJ328">INDEX(Data!AF$2:AF$368,$A328)</f>
        <v>11</v>
      </c>
      <c r="AK328" s="4" cm="1">
        <f t="array" ref="AK328">INDEX(Data!AG$2:AG$368,$A328)</f>
        <v>11</v>
      </c>
      <c r="AL328" s="4" cm="1">
        <f t="array" ref="AL328">INDEX(Data!AH$2:AH$368,$A328)</f>
        <v>17</v>
      </c>
      <c r="AM328" s="4" cm="1">
        <f t="array" ref="AM328">INDEX(Data!AI$2:AI$368,$A328)</f>
        <v>29</v>
      </c>
      <c r="AN328" s="4" cm="1">
        <f t="array" ref="AN328">INDEX(Data!AJ$2:AJ$368,$A328)</f>
        <v>34</v>
      </c>
      <c r="AO328" s="4" cm="1">
        <f t="array" ref="AO328">INDEX(Data!AK$2:AK$368,$A328)</f>
        <v>11</v>
      </c>
      <c r="AP328" s="4" cm="1">
        <f t="array" ref="AP328">INDEX(Data!AL$2:AL$368,$A328)</f>
        <v>5</v>
      </c>
      <c r="AQ328" s="4" cm="1">
        <f t="array" ref="AQ328">INDEX(Data!AM$2:AM$368,$A328)</f>
        <v>0</v>
      </c>
      <c r="AR328" s="4" cm="1">
        <f t="array" ref="AR328">INDEX(Data!AN$2:AN$368,$A328)</f>
        <v>17</v>
      </c>
      <c r="AS328" s="4" cm="1">
        <f t="array" ref="AS328">INDEX(Data!AO$2:AO$368,$A328)</f>
        <v>23</v>
      </c>
      <c r="AT328" s="4" cm="1">
        <f t="array" ref="AT328">INDEX(Data!AP$2:AP$368,$A328)</f>
        <v>46</v>
      </c>
      <c r="AU328" s="4" cm="1">
        <f t="array" ref="AU328">INDEX(Data!AQ$2:AQ$368,$A328)</f>
        <v>11</v>
      </c>
      <c r="AV328" s="4" cm="1">
        <f t="array" ref="AV328">INDEX(Data!AR$2:AR$368,$A328)</f>
        <v>29</v>
      </c>
      <c r="AW328" s="4" cm="1">
        <f t="array" ref="AW328">INDEX(Data!AS$2:AS$368,$A328)</f>
        <v>17</v>
      </c>
      <c r="AX328" s="4" cm="1">
        <f t="array" ref="AX328">INDEX(Data!AT$2:AT$368,$A328)</f>
        <v>0</v>
      </c>
      <c r="AY328" s="4" cm="1">
        <f t="array" ref="AY328">INDEX(Data!AU$2:AU$368,$A328)</f>
        <v>29</v>
      </c>
      <c r="AZ328" s="4" cm="1">
        <f t="array" ref="AZ328">INDEX(Data!AV$2:AV$368,$A328)</f>
        <v>23</v>
      </c>
      <c r="BA328" s="4" cm="1">
        <f t="array" ref="BA328">INDEX(Data!AW$2:AW$368,$A328)</f>
        <v>17</v>
      </c>
      <c r="BB328" s="4" cm="1">
        <f t="array" ref="BB328">INDEX(Data!AX$2:AX$368,$A328)</f>
        <v>0</v>
      </c>
    </row>
    <row r="329" spans="1:54" x14ac:dyDescent="0.25">
      <c r="A329">
        <v>301</v>
      </c>
      <c r="B329" s="3">
        <v>45592</v>
      </c>
      <c r="C329" s="4">
        <v>2024</v>
      </c>
      <c r="D329" s="4" t="s">
        <v>13</v>
      </c>
      <c r="E329" s="4">
        <v>27</v>
      </c>
      <c r="F329" s="4" cm="1">
        <f t="array" ref="F329">INDEX(Data!B$2:B$368,$A329)</f>
        <v>998</v>
      </c>
      <c r="G329" s="4" cm="1">
        <f t="array" ref="G329">INDEX(Data!C$2:C$368,$A329)</f>
        <v>576</v>
      </c>
      <c r="H329" s="4" cm="1">
        <f t="array" ref="H329">INDEX(Data!D$2:D$368,$A329)</f>
        <v>209</v>
      </c>
      <c r="I329" s="4" cm="1">
        <f t="array" ref="I329">INDEX(Data!E$2:E$368,$A329)</f>
        <v>550</v>
      </c>
      <c r="J329" s="4" cm="1">
        <f t="array" ref="J329">INDEX(Data!F$2:F$368,$A329)</f>
        <v>239</v>
      </c>
      <c r="K329" s="4" cm="1">
        <f t="array" ref="K329">INDEX(Data!G$2:G$368,$A329)</f>
        <v>207</v>
      </c>
      <c r="L329" s="4" cm="1">
        <f t="array" ref="L329">INDEX(Data!H$2:H$368,$A329)</f>
        <v>260</v>
      </c>
      <c r="M329" s="4" cm="1">
        <f t="array" ref="M329">INDEX(Data!I$2:I$368,$A329)</f>
        <v>109</v>
      </c>
      <c r="N329" s="4" cm="1">
        <f t="array" ref="N329">INDEX(Data!J$2:J$368,$A329)</f>
        <v>216</v>
      </c>
      <c r="O329" s="4" cm="1">
        <f t="array" ref="O329">INDEX(Data!K$2:K$368,$A329)</f>
        <v>204</v>
      </c>
      <c r="P329" s="4" cm="1">
        <f t="array" ref="P329">INDEX(Data!L$2:L$368,$A329)</f>
        <v>80</v>
      </c>
      <c r="Q329" s="4" cm="1">
        <f t="array" ref="Q329">INDEX(Data!M$2:M$368,$A329)</f>
        <v>74</v>
      </c>
      <c r="R329" s="4" cm="1">
        <f t="array" ref="R329">INDEX(Data!N$2:N$368,$A329)</f>
        <v>24</v>
      </c>
      <c r="S329" s="4" cm="1">
        <f t="array" ref="S329">INDEX(Data!O$2:O$368,$A329)</f>
        <v>128</v>
      </c>
      <c r="T329" s="4" cm="1">
        <f t="array" ref="T329">INDEX(Data!P$2:P$368,$A329)</f>
        <v>132</v>
      </c>
      <c r="U329" s="4" cm="1">
        <f t="array" ref="U329">INDEX(Data!Q$2:Q$368,$A329)</f>
        <v>41</v>
      </c>
      <c r="V329" s="4" cm="1">
        <f t="array" ref="V329">INDEX(Data!R$2:R$368,$A329)</f>
        <v>45</v>
      </c>
      <c r="W329" s="4" cm="1">
        <f t="array" ref="W329">INDEX(Data!S$2:S$368,$A329)</f>
        <v>54</v>
      </c>
      <c r="X329" s="4" cm="1">
        <f t="array" ref="X329">INDEX(Data!T$2:T$368,$A329)</f>
        <v>28</v>
      </c>
      <c r="Y329" s="4" cm="1">
        <f t="array" ref="Y329">INDEX(Data!U$2:U$368,$A329)</f>
        <v>17</v>
      </c>
      <c r="Z329" s="4" cm="1">
        <f t="array" ref="Z329">INDEX(Data!V$2:V$368,$A329)</f>
        <v>40</v>
      </c>
      <c r="AA329" s="4" cm="1">
        <f t="array" ref="AA329">INDEX(Data!W$2:W$368,$A329)</f>
        <v>17</v>
      </c>
      <c r="AB329" s="4" cm="1">
        <f t="array" ref="AB329">INDEX(Data!X$2:X$368,$A329)</f>
        <v>45</v>
      </c>
      <c r="AC329" s="4" cm="1">
        <f t="array" ref="AC329">INDEX(Data!Y$2:Y$368,$A329)</f>
        <v>40</v>
      </c>
      <c r="AD329" s="4" cm="1">
        <f t="array" ref="AD329">INDEX(Data!Z$2:Z$368,$A329)</f>
        <v>0</v>
      </c>
      <c r="AE329" s="4" cm="1">
        <f t="array" ref="AE329">INDEX(Data!AA$2:AA$368,$A329)</f>
        <v>0</v>
      </c>
      <c r="AF329" s="4" cm="1">
        <f t="array" ref="AF329">INDEX(Data!AB$2:AB$368,$A329)</f>
        <v>11</v>
      </c>
      <c r="AG329" s="4" cm="1">
        <f t="array" ref="AG329">INDEX(Data!AC$2:AC$368,$A329)</f>
        <v>11</v>
      </c>
      <c r="AH329" s="4" cm="1">
        <f t="array" ref="AH329">INDEX(Data!AD$2:AD$368,$A329)</f>
        <v>5</v>
      </c>
      <c r="AI329" s="4" cm="1">
        <f t="array" ref="AI329">INDEX(Data!AE$2:AE$368,$A329)</f>
        <v>23</v>
      </c>
      <c r="AJ329" s="4" cm="1">
        <f t="array" ref="AJ329">INDEX(Data!AF$2:AF$368,$A329)</f>
        <v>0</v>
      </c>
      <c r="AK329" s="4" cm="1">
        <f t="array" ref="AK329">INDEX(Data!AG$2:AG$368,$A329)</f>
        <v>11</v>
      </c>
      <c r="AL329" s="4" cm="1">
        <f t="array" ref="AL329">INDEX(Data!AH$2:AH$368,$A329)</f>
        <v>0</v>
      </c>
      <c r="AM329" s="4" cm="1">
        <f t="array" ref="AM329">INDEX(Data!AI$2:AI$368,$A329)</f>
        <v>57</v>
      </c>
      <c r="AN329" s="4" cm="1">
        <f t="array" ref="AN329">INDEX(Data!AJ$2:AJ$368,$A329)</f>
        <v>5</v>
      </c>
      <c r="AO329" s="4" cm="1">
        <f t="array" ref="AO329">INDEX(Data!AK$2:AK$368,$A329)</f>
        <v>11</v>
      </c>
      <c r="AP329" s="4" cm="1">
        <f t="array" ref="AP329">INDEX(Data!AL$2:AL$368,$A329)</f>
        <v>11</v>
      </c>
      <c r="AQ329" s="4" cm="1">
        <f t="array" ref="AQ329">INDEX(Data!AM$2:AM$368,$A329)</f>
        <v>5</v>
      </c>
      <c r="AR329" s="4" cm="1">
        <f t="array" ref="AR329">INDEX(Data!AN$2:AN$368,$A329)</f>
        <v>23</v>
      </c>
      <c r="AS329" s="4" cm="1">
        <f t="array" ref="AS329">INDEX(Data!AO$2:AO$368,$A329)</f>
        <v>23</v>
      </c>
      <c r="AT329" s="4" cm="1">
        <f t="array" ref="AT329">INDEX(Data!AP$2:AP$368,$A329)</f>
        <v>63</v>
      </c>
      <c r="AU329" s="4" cm="1">
        <f t="array" ref="AU329">INDEX(Data!AQ$2:AQ$368,$A329)</f>
        <v>11</v>
      </c>
      <c r="AV329" s="4" cm="1">
        <f t="array" ref="AV329">INDEX(Data!AR$2:AR$368,$A329)</f>
        <v>40</v>
      </c>
      <c r="AW329" s="4" cm="1">
        <f t="array" ref="AW329">INDEX(Data!AS$2:AS$368,$A329)</f>
        <v>11</v>
      </c>
      <c r="AX329" s="4" cm="1">
        <f t="array" ref="AX329">INDEX(Data!AT$2:AT$368,$A329)</f>
        <v>0</v>
      </c>
      <c r="AY329" s="4" cm="1">
        <f t="array" ref="AY329">INDEX(Data!AU$2:AU$368,$A329)</f>
        <v>40</v>
      </c>
      <c r="AZ329" s="4" cm="1">
        <f t="array" ref="AZ329">INDEX(Data!AV$2:AV$368,$A329)</f>
        <v>11</v>
      </c>
      <c r="BA329" s="4" cm="1">
        <f t="array" ref="BA329">INDEX(Data!AW$2:AW$368,$A329)</f>
        <v>17</v>
      </c>
      <c r="BB329" s="4" cm="1">
        <f t="array" ref="BB329">INDEX(Data!AX$2:AX$368,$A329)</f>
        <v>0</v>
      </c>
    </row>
    <row r="330" spans="1:54" x14ac:dyDescent="0.25">
      <c r="A330">
        <v>302</v>
      </c>
      <c r="B330" s="3">
        <v>45593</v>
      </c>
      <c r="C330" s="4">
        <v>2024</v>
      </c>
      <c r="D330" s="4" t="s">
        <v>13</v>
      </c>
      <c r="E330" s="4">
        <v>28</v>
      </c>
      <c r="F330" s="4" cm="1">
        <f t="array" ref="F330">INDEX(Data!B$2:B$368,$A330)</f>
        <v>991</v>
      </c>
      <c r="G330" s="4" cm="1">
        <f t="array" ref="G330">INDEX(Data!C$2:C$368,$A330)</f>
        <v>579</v>
      </c>
      <c r="H330" s="4" cm="1">
        <f t="array" ref="H330">INDEX(Data!D$2:D$368,$A330)</f>
        <v>465</v>
      </c>
      <c r="I330" s="4" cm="1">
        <f t="array" ref="I330">INDEX(Data!E$2:E$368,$A330)</f>
        <v>398</v>
      </c>
      <c r="J330" s="4" cm="1">
        <f t="array" ref="J330">INDEX(Data!F$2:F$368,$A330)</f>
        <v>128</v>
      </c>
      <c r="K330" s="4" cm="1">
        <f t="array" ref="K330">INDEX(Data!G$2:G$368,$A330)</f>
        <v>173</v>
      </c>
      <c r="L330" s="4" cm="1">
        <f t="array" ref="L330">INDEX(Data!H$2:H$368,$A330)</f>
        <v>331</v>
      </c>
      <c r="M330" s="4" cm="1">
        <f t="array" ref="M330">INDEX(Data!I$2:I$368,$A330)</f>
        <v>75</v>
      </c>
      <c r="N330" s="4" cm="1">
        <f t="array" ref="N330">INDEX(Data!J$2:J$368,$A330)</f>
        <v>307</v>
      </c>
      <c r="O330" s="4" cm="1">
        <f t="array" ref="O330">INDEX(Data!K$2:K$368,$A330)</f>
        <v>86</v>
      </c>
      <c r="P330" s="4" cm="1">
        <f t="array" ref="P330">INDEX(Data!L$2:L$368,$A330)</f>
        <v>86</v>
      </c>
      <c r="Q330" s="4" cm="1">
        <f t="array" ref="Q330">INDEX(Data!M$2:M$368,$A330)</f>
        <v>49</v>
      </c>
      <c r="R330" s="4" cm="1">
        <f t="array" ref="R330">INDEX(Data!N$2:N$368,$A330)</f>
        <v>61</v>
      </c>
      <c r="S330" s="4" cm="1">
        <f t="array" ref="S330">INDEX(Data!O$2:O$368,$A330)</f>
        <v>195</v>
      </c>
      <c r="T330" s="4" cm="1">
        <f t="array" ref="T330">INDEX(Data!P$2:P$368,$A330)</f>
        <v>33</v>
      </c>
      <c r="U330" s="4" cm="1">
        <f t="array" ref="U330">INDEX(Data!Q$2:Q$368,$A330)</f>
        <v>26</v>
      </c>
      <c r="V330" s="4" cm="1">
        <f t="array" ref="V330">INDEX(Data!R$2:R$368,$A330)</f>
        <v>18</v>
      </c>
      <c r="W330" s="4" cm="1">
        <f t="array" ref="W330">INDEX(Data!S$2:S$368,$A330)</f>
        <v>130</v>
      </c>
      <c r="X330" s="4" cm="1">
        <f t="array" ref="X330">INDEX(Data!T$2:T$368,$A330)</f>
        <v>75</v>
      </c>
      <c r="Y330" s="4" cm="1">
        <f t="array" ref="Y330">INDEX(Data!U$2:U$368,$A330)</f>
        <v>0</v>
      </c>
      <c r="Z330" s="4" cm="1">
        <f t="array" ref="Z330">INDEX(Data!V$2:V$368,$A330)</f>
        <v>23</v>
      </c>
      <c r="AA330" s="4" cm="1">
        <f t="array" ref="AA330">INDEX(Data!W$2:W$368,$A330)</f>
        <v>0</v>
      </c>
      <c r="AB330" s="4" cm="1">
        <f t="array" ref="AB330">INDEX(Data!X$2:X$368,$A330)</f>
        <v>31</v>
      </c>
      <c r="AC330" s="4" cm="1">
        <f t="array" ref="AC330">INDEX(Data!Y$2:Y$368,$A330)</f>
        <v>40</v>
      </c>
      <c r="AD330" s="4" cm="1">
        <f t="array" ref="AD330">INDEX(Data!Z$2:Z$368,$A330)</f>
        <v>17</v>
      </c>
      <c r="AE330" s="4" cm="1">
        <f t="array" ref="AE330">INDEX(Data!AA$2:AA$368,$A330)</f>
        <v>11</v>
      </c>
      <c r="AF330" s="4" cm="1">
        <f t="array" ref="AF330">INDEX(Data!AB$2:AB$368,$A330)</f>
        <v>28</v>
      </c>
      <c r="AG330" s="4" cm="1">
        <f t="array" ref="AG330">INDEX(Data!AC$2:AC$368,$A330)</f>
        <v>11</v>
      </c>
      <c r="AH330" s="4" cm="1">
        <f t="array" ref="AH330">INDEX(Data!AD$2:AD$368,$A330)</f>
        <v>5</v>
      </c>
      <c r="AI330" s="4" cm="1">
        <f t="array" ref="AI330">INDEX(Data!AE$2:AE$368,$A330)</f>
        <v>17</v>
      </c>
      <c r="AJ330" s="4" cm="1">
        <f t="array" ref="AJ330">INDEX(Data!AF$2:AF$368,$A330)</f>
        <v>11</v>
      </c>
      <c r="AK330" s="4" cm="1">
        <f t="array" ref="AK330">INDEX(Data!AG$2:AG$368,$A330)</f>
        <v>11</v>
      </c>
      <c r="AL330" s="4" cm="1">
        <f t="array" ref="AL330">INDEX(Data!AH$2:AH$368,$A330)</f>
        <v>17</v>
      </c>
      <c r="AM330" s="4" cm="1">
        <f t="array" ref="AM330">INDEX(Data!AI$2:AI$368,$A330)</f>
        <v>57</v>
      </c>
      <c r="AN330" s="4" cm="1">
        <f t="array" ref="AN330">INDEX(Data!AJ$2:AJ$368,$A330)</f>
        <v>34</v>
      </c>
      <c r="AO330" s="4" cm="1">
        <f t="array" ref="AO330">INDEX(Data!AK$2:AK$368,$A330)</f>
        <v>17</v>
      </c>
      <c r="AP330" s="4" cm="1">
        <f t="array" ref="AP330">INDEX(Data!AL$2:AL$368,$A330)</f>
        <v>11</v>
      </c>
      <c r="AQ330" s="4" cm="1">
        <f t="array" ref="AQ330">INDEX(Data!AM$2:AM$368,$A330)</f>
        <v>0</v>
      </c>
      <c r="AR330" s="4" cm="1">
        <f t="array" ref="AR330">INDEX(Data!AN$2:AN$368,$A330)</f>
        <v>0</v>
      </c>
      <c r="AS330" s="4" cm="1">
        <f t="array" ref="AS330">INDEX(Data!AO$2:AO$368,$A330)</f>
        <v>5</v>
      </c>
      <c r="AT330" s="4" cm="1">
        <f t="array" ref="AT330">INDEX(Data!AP$2:AP$368,$A330)</f>
        <v>52</v>
      </c>
      <c r="AU330" s="4" cm="1">
        <f t="array" ref="AU330">INDEX(Data!AQ$2:AQ$368,$A330)</f>
        <v>11</v>
      </c>
      <c r="AV330" s="4" cm="1">
        <f t="array" ref="AV330">INDEX(Data!AR$2:AR$368,$A330)</f>
        <v>34</v>
      </c>
      <c r="AW330" s="4" cm="1">
        <f t="array" ref="AW330">INDEX(Data!AS$2:AS$368,$A330)</f>
        <v>11</v>
      </c>
      <c r="AX330" s="4" cm="1">
        <f t="array" ref="AX330">INDEX(Data!AT$2:AT$368,$A330)</f>
        <v>0</v>
      </c>
      <c r="AY330" s="4" cm="1">
        <f t="array" ref="AY330">INDEX(Data!AU$2:AU$368,$A330)</f>
        <v>34</v>
      </c>
      <c r="AZ330" s="4" cm="1">
        <f t="array" ref="AZ330">INDEX(Data!AV$2:AV$368,$A330)</f>
        <v>11</v>
      </c>
      <c r="BA330" s="4" cm="1">
        <f t="array" ref="BA330">INDEX(Data!AW$2:AW$368,$A330)</f>
        <v>5</v>
      </c>
      <c r="BB330" s="4" cm="1">
        <f t="array" ref="BB330">INDEX(Data!AX$2:AX$368,$A330)</f>
        <v>0</v>
      </c>
    </row>
    <row r="331" spans="1:54" x14ac:dyDescent="0.25">
      <c r="A331">
        <v>303</v>
      </c>
      <c r="B331" s="3">
        <v>45594</v>
      </c>
      <c r="C331" s="4">
        <v>2024</v>
      </c>
      <c r="D331" s="4" t="s">
        <v>13</v>
      </c>
      <c r="E331" s="4">
        <v>29</v>
      </c>
      <c r="F331" s="4" cm="1">
        <f t="array" ref="F331">INDEX(Data!B$2:B$368,$A331)</f>
        <v>991</v>
      </c>
      <c r="G331" s="4" cm="1">
        <f t="array" ref="G331">INDEX(Data!C$2:C$368,$A331)</f>
        <v>586</v>
      </c>
      <c r="H331" s="4" cm="1">
        <f t="array" ref="H331">INDEX(Data!D$2:D$368,$A331)</f>
        <v>277</v>
      </c>
      <c r="I331" s="4" cm="1">
        <f t="array" ref="I331">INDEX(Data!E$2:E$368,$A331)</f>
        <v>526</v>
      </c>
      <c r="J331" s="4" cm="1">
        <f t="array" ref="J331">INDEX(Data!F$2:F$368,$A331)</f>
        <v>188</v>
      </c>
      <c r="K331" s="4" cm="1">
        <f t="array" ref="K331">INDEX(Data!G$2:G$368,$A331)</f>
        <v>169</v>
      </c>
      <c r="L331" s="4" cm="1">
        <f t="array" ref="L331">INDEX(Data!H$2:H$368,$A331)</f>
        <v>306</v>
      </c>
      <c r="M331" s="4" cm="1">
        <f t="array" ref="M331">INDEX(Data!I$2:I$368,$A331)</f>
        <v>111</v>
      </c>
      <c r="N331" s="4" cm="1">
        <f t="array" ref="N331">INDEX(Data!J$2:J$368,$A331)</f>
        <v>313</v>
      </c>
      <c r="O331" s="4" cm="1">
        <f t="array" ref="O331">INDEX(Data!K$2:K$368,$A331)</f>
        <v>122</v>
      </c>
      <c r="P331" s="4" cm="1">
        <f t="array" ref="P331">INDEX(Data!L$2:L$368,$A331)</f>
        <v>61</v>
      </c>
      <c r="Q331" s="4" cm="1">
        <f t="array" ref="Q331">INDEX(Data!M$2:M$368,$A331)</f>
        <v>61</v>
      </c>
      <c r="R331" s="4" cm="1">
        <f t="array" ref="R331">INDEX(Data!N$2:N$368,$A331)</f>
        <v>49</v>
      </c>
      <c r="S331" s="4" cm="1">
        <f t="array" ref="S331">INDEX(Data!O$2:O$368,$A331)</f>
        <v>158</v>
      </c>
      <c r="T331" s="4" cm="1">
        <f t="array" ref="T331">INDEX(Data!P$2:P$368,$A331)</f>
        <v>124</v>
      </c>
      <c r="U331" s="4" cm="1">
        <f t="array" ref="U331">INDEX(Data!Q$2:Q$368,$A331)</f>
        <v>52</v>
      </c>
      <c r="V331" s="4" cm="1">
        <f t="array" ref="V331">INDEX(Data!R$2:R$368,$A331)</f>
        <v>33</v>
      </c>
      <c r="W331" s="4" cm="1">
        <f t="array" ref="W331">INDEX(Data!S$2:S$368,$A331)</f>
        <v>18</v>
      </c>
      <c r="X331" s="4" cm="1">
        <f t="array" ref="X331">INDEX(Data!T$2:T$368,$A331)</f>
        <v>76</v>
      </c>
      <c r="Y331" s="4" cm="1">
        <f t="array" ref="Y331">INDEX(Data!U$2:U$368,$A331)</f>
        <v>5</v>
      </c>
      <c r="Z331" s="4" cm="1">
        <f t="array" ref="Z331">INDEX(Data!V$2:V$368,$A331)</f>
        <v>17</v>
      </c>
      <c r="AA331" s="4" cm="1">
        <f t="array" ref="AA331">INDEX(Data!W$2:W$368,$A331)</f>
        <v>0</v>
      </c>
      <c r="AB331" s="4" cm="1">
        <f t="array" ref="AB331">INDEX(Data!X$2:X$368,$A331)</f>
        <v>58</v>
      </c>
      <c r="AC331" s="4" cm="1">
        <f t="array" ref="AC331">INDEX(Data!Y$2:Y$368,$A331)</f>
        <v>41</v>
      </c>
      <c r="AD331" s="4" cm="1">
        <f t="array" ref="AD331">INDEX(Data!Z$2:Z$368,$A331)</f>
        <v>11</v>
      </c>
      <c r="AE331" s="4" cm="1">
        <f t="array" ref="AE331">INDEX(Data!AA$2:AA$368,$A331)</f>
        <v>5</v>
      </c>
      <c r="AF331" s="4" cm="1">
        <f t="array" ref="AF331">INDEX(Data!AB$2:AB$368,$A331)</f>
        <v>23</v>
      </c>
      <c r="AG331" s="4" cm="1">
        <f t="array" ref="AG331">INDEX(Data!AC$2:AC$368,$A331)</f>
        <v>5</v>
      </c>
      <c r="AH331" s="4" cm="1">
        <f t="array" ref="AH331">INDEX(Data!AD$2:AD$368,$A331)</f>
        <v>0</v>
      </c>
      <c r="AI331" s="4" cm="1">
        <f t="array" ref="AI331">INDEX(Data!AE$2:AE$368,$A331)</f>
        <v>23</v>
      </c>
      <c r="AJ331" s="4" cm="1">
        <f t="array" ref="AJ331">INDEX(Data!AF$2:AF$368,$A331)</f>
        <v>11</v>
      </c>
      <c r="AK331" s="4" cm="1">
        <f t="array" ref="AK331">INDEX(Data!AG$2:AG$368,$A331)</f>
        <v>5</v>
      </c>
      <c r="AL331" s="4" cm="1">
        <f t="array" ref="AL331">INDEX(Data!AH$2:AH$368,$A331)</f>
        <v>17</v>
      </c>
      <c r="AM331" s="4" cm="1">
        <f t="array" ref="AM331">INDEX(Data!AI$2:AI$368,$A331)</f>
        <v>58</v>
      </c>
      <c r="AN331" s="4" cm="1">
        <f t="array" ref="AN331">INDEX(Data!AJ$2:AJ$368,$A331)</f>
        <v>17</v>
      </c>
      <c r="AO331" s="4" cm="1">
        <f t="array" ref="AO331">INDEX(Data!AK$2:AK$368,$A331)</f>
        <v>5</v>
      </c>
      <c r="AP331" s="4" cm="1">
        <f t="array" ref="AP331">INDEX(Data!AL$2:AL$368,$A331)</f>
        <v>5</v>
      </c>
      <c r="AQ331" s="4" cm="1">
        <f t="array" ref="AQ331">INDEX(Data!AM$2:AM$368,$A331)</f>
        <v>0</v>
      </c>
      <c r="AR331" s="4" cm="1">
        <f t="array" ref="AR331">INDEX(Data!AN$2:AN$368,$A331)</f>
        <v>17</v>
      </c>
      <c r="AS331" s="4" cm="1">
        <f t="array" ref="AS331">INDEX(Data!AO$2:AO$368,$A331)</f>
        <v>17</v>
      </c>
      <c r="AT331" s="4" cm="1">
        <f t="array" ref="AT331">INDEX(Data!AP$2:AP$368,$A331)</f>
        <v>46</v>
      </c>
      <c r="AU331" s="4" cm="1">
        <f t="array" ref="AU331">INDEX(Data!AQ$2:AQ$368,$A331)</f>
        <v>17</v>
      </c>
      <c r="AV331" s="4" cm="1">
        <f t="array" ref="AV331">INDEX(Data!AR$2:AR$368,$A331)</f>
        <v>17</v>
      </c>
      <c r="AW331" s="4" cm="1">
        <f t="array" ref="AW331">INDEX(Data!AS$2:AS$368,$A331)</f>
        <v>23</v>
      </c>
      <c r="AX331" s="4" cm="1">
        <f t="array" ref="AX331">INDEX(Data!AT$2:AT$368,$A331)</f>
        <v>5</v>
      </c>
      <c r="AY331" s="4" cm="1">
        <f t="array" ref="AY331">INDEX(Data!AU$2:AU$368,$A331)</f>
        <v>5</v>
      </c>
      <c r="AZ331" s="4" cm="1">
        <f t="array" ref="AZ331">INDEX(Data!AV$2:AV$368,$A331)</f>
        <v>0</v>
      </c>
      <c r="BA331" s="4" cm="1">
        <f t="array" ref="BA331">INDEX(Data!AW$2:AW$368,$A331)</f>
        <v>17</v>
      </c>
      <c r="BB331" s="4" cm="1">
        <f t="array" ref="BB331">INDEX(Data!AX$2:AX$368,$A331)</f>
        <v>40</v>
      </c>
    </row>
    <row r="332" spans="1:54" x14ac:dyDescent="0.25">
      <c r="A332">
        <v>304</v>
      </c>
      <c r="B332" s="3">
        <v>45595</v>
      </c>
      <c r="C332" s="4">
        <v>2024</v>
      </c>
      <c r="D332" s="4" t="s">
        <v>13</v>
      </c>
      <c r="E332" s="4">
        <v>30</v>
      </c>
      <c r="F332" s="4" cm="1">
        <f t="array" ref="F332">INDEX(Data!B$2:B$368,$A332)</f>
        <v>993</v>
      </c>
      <c r="G332" s="4" cm="1">
        <f t="array" ref="G332">INDEX(Data!C$2:C$368,$A332)</f>
        <v>597</v>
      </c>
      <c r="H332" s="4" cm="1">
        <f t="array" ref="H332">INDEX(Data!D$2:D$368,$A332)</f>
        <v>327</v>
      </c>
      <c r="I332" s="4" cm="1">
        <f t="array" ref="I332">INDEX(Data!E$2:E$368,$A332)</f>
        <v>478</v>
      </c>
      <c r="J332" s="4" cm="1">
        <f t="array" ref="J332">INDEX(Data!F$2:F$368,$A332)</f>
        <v>188</v>
      </c>
      <c r="K332" s="4" cm="1">
        <f t="array" ref="K332">INDEX(Data!G$2:G$368,$A332)</f>
        <v>286</v>
      </c>
      <c r="L332" s="4" cm="1">
        <f t="array" ref="L332">INDEX(Data!H$2:H$368,$A332)</f>
        <v>186</v>
      </c>
      <c r="M332" s="4" cm="1">
        <f t="array" ref="M332">INDEX(Data!I$2:I$368,$A332)</f>
        <v>125</v>
      </c>
      <c r="N332" s="4" cm="1">
        <f t="array" ref="N332">INDEX(Data!J$2:J$368,$A332)</f>
        <v>295</v>
      </c>
      <c r="O332" s="4" cm="1">
        <f t="array" ref="O332">INDEX(Data!K$2:K$368,$A332)</f>
        <v>197</v>
      </c>
      <c r="P332" s="4" cm="1">
        <f t="array" ref="P332">INDEX(Data!L$2:L$368,$A332)</f>
        <v>73</v>
      </c>
      <c r="Q332" s="4" cm="1">
        <f t="array" ref="Q332">INDEX(Data!M$2:M$368,$A332)</f>
        <v>80</v>
      </c>
      <c r="R332" s="4" cm="1">
        <f t="array" ref="R332">INDEX(Data!N$2:N$368,$A332)</f>
        <v>12</v>
      </c>
      <c r="S332" s="4" cm="1">
        <f t="array" ref="S332">INDEX(Data!O$2:O$368,$A332)</f>
        <v>154</v>
      </c>
      <c r="T332" s="4" cm="1">
        <f t="array" ref="T332">INDEX(Data!P$2:P$368,$A332)</f>
        <v>67</v>
      </c>
      <c r="U332" s="4" cm="1">
        <f t="array" ref="U332">INDEX(Data!Q$2:Q$368,$A332)</f>
        <v>56</v>
      </c>
      <c r="V332" s="4" cm="1">
        <f t="array" ref="V332">INDEX(Data!R$2:R$368,$A332)</f>
        <v>30</v>
      </c>
      <c r="W332" s="4" cm="1">
        <f t="array" ref="W332">INDEX(Data!S$2:S$368,$A332)</f>
        <v>29</v>
      </c>
      <c r="X332" s="4" cm="1">
        <f t="array" ref="X332">INDEX(Data!T$2:T$368,$A332)</f>
        <v>23</v>
      </c>
      <c r="Y332" s="4" cm="1">
        <f t="array" ref="Y332">INDEX(Data!U$2:U$368,$A332)</f>
        <v>17</v>
      </c>
      <c r="Z332" s="4" cm="1">
        <f t="array" ref="Z332">INDEX(Data!V$2:V$368,$A332)</f>
        <v>29</v>
      </c>
      <c r="AA332" s="4" cm="1">
        <f t="array" ref="AA332">INDEX(Data!W$2:W$368,$A332)</f>
        <v>11</v>
      </c>
      <c r="AB332" s="4" cm="1">
        <f t="array" ref="AB332">INDEX(Data!X$2:X$368,$A332)</f>
        <v>35</v>
      </c>
      <c r="AC332" s="4" cm="1">
        <f t="array" ref="AC332">INDEX(Data!Y$2:Y$368,$A332)</f>
        <v>53</v>
      </c>
      <c r="AD332" s="4" cm="1">
        <f t="array" ref="AD332">INDEX(Data!Z$2:Z$368,$A332)</f>
        <v>0</v>
      </c>
      <c r="AE332" s="4" cm="1">
        <f t="array" ref="AE332">INDEX(Data!AA$2:AA$368,$A332)</f>
        <v>17</v>
      </c>
      <c r="AF332" s="4" cm="1">
        <f t="array" ref="AF332">INDEX(Data!AB$2:AB$368,$A332)</f>
        <v>29</v>
      </c>
      <c r="AG332" s="4" cm="1">
        <f t="array" ref="AG332">INDEX(Data!AC$2:AC$368,$A332)</f>
        <v>5</v>
      </c>
      <c r="AH332" s="4" cm="1">
        <f t="array" ref="AH332">INDEX(Data!AD$2:AD$368,$A332)</f>
        <v>5</v>
      </c>
      <c r="AI332" s="4" cm="1">
        <f t="array" ref="AI332">INDEX(Data!AE$2:AE$368,$A332)</f>
        <v>11</v>
      </c>
      <c r="AJ332" s="4" cm="1">
        <f t="array" ref="AJ332">INDEX(Data!AF$2:AF$368,$A332)</f>
        <v>0</v>
      </c>
      <c r="AK332" s="4" cm="1">
        <f t="array" ref="AK332">INDEX(Data!AG$2:AG$368,$A332)</f>
        <v>0</v>
      </c>
      <c r="AL332" s="4" cm="1">
        <f t="array" ref="AL332">INDEX(Data!AH$2:AH$368,$A332)</f>
        <v>5</v>
      </c>
      <c r="AM332" s="4" cm="1">
        <f t="array" ref="AM332">INDEX(Data!AI$2:AI$368,$A332)</f>
        <v>59</v>
      </c>
      <c r="AN332" s="4" cm="1">
        <f t="array" ref="AN332">INDEX(Data!AJ$2:AJ$368,$A332)</f>
        <v>35</v>
      </c>
      <c r="AO332" s="4" cm="1">
        <f t="array" ref="AO332">INDEX(Data!AK$2:AK$368,$A332)</f>
        <v>23</v>
      </c>
      <c r="AP332" s="4" cm="1">
        <f t="array" ref="AP332">INDEX(Data!AL$2:AL$368,$A332)</f>
        <v>17</v>
      </c>
      <c r="AQ332" s="4" cm="1">
        <f t="array" ref="AQ332">INDEX(Data!AM$2:AM$368,$A332)</f>
        <v>5</v>
      </c>
      <c r="AR332" s="4" cm="1">
        <f t="array" ref="AR332">INDEX(Data!AN$2:AN$368,$A332)</f>
        <v>5</v>
      </c>
      <c r="AS332" s="4" cm="1">
        <f t="array" ref="AS332">INDEX(Data!AO$2:AO$368,$A332)</f>
        <v>23</v>
      </c>
      <c r="AT332" s="4" cm="1">
        <f t="array" ref="AT332">INDEX(Data!AP$2:AP$368,$A332)</f>
        <v>65</v>
      </c>
      <c r="AU332" s="4" cm="1">
        <f t="array" ref="AU332">INDEX(Data!AQ$2:AQ$368,$A332)</f>
        <v>17</v>
      </c>
      <c r="AV332" s="4" cm="1">
        <f t="array" ref="AV332">INDEX(Data!AR$2:AR$368,$A332)</f>
        <v>29</v>
      </c>
      <c r="AW332" s="4" cm="1">
        <f t="array" ref="AW332">INDEX(Data!AS$2:AS$368,$A332)</f>
        <v>5</v>
      </c>
      <c r="AX332" s="4" cm="1">
        <f t="array" ref="AX332">INDEX(Data!AT$2:AT$368,$A332)</f>
        <v>0</v>
      </c>
      <c r="AY332" s="4" cm="1">
        <f t="array" ref="AY332">INDEX(Data!AU$2:AU$368,$A332)</f>
        <v>29</v>
      </c>
      <c r="AZ332" s="4" cm="1">
        <f t="array" ref="AZ332">INDEX(Data!AV$2:AV$368,$A332)</f>
        <v>0</v>
      </c>
      <c r="BA332" s="4" cm="1">
        <f t="array" ref="BA332">INDEX(Data!AW$2:AW$368,$A332)</f>
        <v>17</v>
      </c>
      <c r="BB332" s="4" cm="1">
        <f t="array" ref="BB332">INDEX(Data!AX$2:AX$368,$A332)</f>
        <v>28</v>
      </c>
    </row>
    <row r="333" spans="1:54" x14ac:dyDescent="0.25">
      <c r="A333">
        <v>305</v>
      </c>
      <c r="B333" s="3">
        <v>45596</v>
      </c>
      <c r="C333" s="4">
        <v>2024</v>
      </c>
      <c r="D333" s="4" t="s">
        <v>13</v>
      </c>
      <c r="E333" s="4">
        <v>31</v>
      </c>
      <c r="F333" s="4" cm="1">
        <f t="array" ref="F333">INDEX(Data!B$2:B$368,$A333)</f>
        <v>1004</v>
      </c>
      <c r="G333" s="4" cm="1">
        <f t="array" ref="G333">INDEX(Data!C$2:C$368,$A333)</f>
        <v>614</v>
      </c>
      <c r="H333" s="4" cm="1">
        <f t="array" ref="H333">INDEX(Data!D$2:D$368,$A333)</f>
        <v>502</v>
      </c>
      <c r="I333" s="4" cm="1">
        <f t="array" ref="I333">INDEX(Data!E$2:E$368,$A333)</f>
        <v>292</v>
      </c>
      <c r="J333" s="4" cm="1">
        <f t="array" ref="J333">INDEX(Data!F$2:F$368,$A333)</f>
        <v>210</v>
      </c>
      <c r="K333" s="4" cm="1">
        <f t="array" ref="K333">INDEX(Data!G$2:G$368,$A333)</f>
        <v>239</v>
      </c>
      <c r="L333" s="4" cm="1">
        <f t="array" ref="L333">INDEX(Data!H$2:H$368,$A333)</f>
        <v>296</v>
      </c>
      <c r="M333" s="4" cm="1">
        <f t="array" ref="M333">INDEX(Data!I$2:I$368,$A333)</f>
        <v>79</v>
      </c>
      <c r="N333" s="4" cm="1">
        <f t="array" ref="N333">INDEX(Data!J$2:J$368,$A333)</f>
        <v>248</v>
      </c>
      <c r="O333" s="4" cm="1">
        <f t="array" ref="O333">INDEX(Data!K$2:K$368,$A333)</f>
        <v>37</v>
      </c>
      <c r="P333" s="4" cm="1">
        <f t="array" ref="P333">INDEX(Data!L$2:L$368,$A333)</f>
        <v>68</v>
      </c>
      <c r="Q333" s="4" cm="1">
        <f t="array" ref="Q333">INDEX(Data!M$2:M$368,$A333)</f>
        <v>31</v>
      </c>
      <c r="R333" s="4" cm="1">
        <f t="array" ref="R333">INDEX(Data!N$2:N$368,$A333)</f>
        <v>24</v>
      </c>
      <c r="S333" s="4" cm="1">
        <f t="array" ref="S333">INDEX(Data!O$2:O$368,$A333)</f>
        <v>186</v>
      </c>
      <c r="T333" s="4" cm="1">
        <f t="array" ref="T333">INDEX(Data!P$2:P$368,$A333)</f>
        <v>125</v>
      </c>
      <c r="U333" s="4" cm="1">
        <f t="array" ref="U333">INDEX(Data!Q$2:Q$368,$A333)</f>
        <v>34</v>
      </c>
      <c r="V333" s="4" cm="1">
        <f t="array" ref="V333">INDEX(Data!R$2:R$368,$A333)</f>
        <v>49</v>
      </c>
      <c r="W333" s="4" cm="1">
        <f t="array" ref="W333">INDEX(Data!S$2:S$368,$A333)</f>
        <v>202</v>
      </c>
      <c r="X333" s="4" cm="1">
        <f t="array" ref="X333">INDEX(Data!T$2:T$368,$A333)</f>
        <v>67</v>
      </c>
      <c r="Y333" s="4" cm="1">
        <f t="array" ref="Y333">INDEX(Data!U$2:U$368,$A333)</f>
        <v>0</v>
      </c>
      <c r="Z333" s="4" cm="1">
        <f t="array" ref="Z333">INDEX(Data!V$2:V$368,$A333)</f>
        <v>30</v>
      </c>
      <c r="AA333" s="4" cm="1">
        <f t="array" ref="AA333">INDEX(Data!W$2:W$368,$A333)</f>
        <v>18</v>
      </c>
      <c r="AB333" s="4" cm="1">
        <f t="array" ref="AB333">INDEX(Data!X$2:X$368,$A333)</f>
        <v>41</v>
      </c>
      <c r="AC333" s="4" cm="1">
        <f t="array" ref="AC333">INDEX(Data!Y$2:Y$368,$A333)</f>
        <v>42</v>
      </c>
      <c r="AD333" s="4" cm="1">
        <f t="array" ref="AD333">INDEX(Data!Z$2:Z$368,$A333)</f>
        <v>0</v>
      </c>
      <c r="AE333" s="4" cm="1">
        <f t="array" ref="AE333">INDEX(Data!AA$2:AA$368,$A333)</f>
        <v>12</v>
      </c>
      <c r="AF333" s="4" cm="1">
        <f t="array" ref="AF333">INDEX(Data!AB$2:AB$368,$A333)</f>
        <v>24</v>
      </c>
      <c r="AG333" s="4" cm="1">
        <f t="array" ref="AG333">INDEX(Data!AC$2:AC$368,$A333)</f>
        <v>18</v>
      </c>
      <c r="AH333" s="4" cm="1">
        <f t="array" ref="AH333">INDEX(Data!AD$2:AD$368,$A333)</f>
        <v>6</v>
      </c>
      <c r="AI333" s="4" cm="1">
        <f t="array" ref="AI333">INDEX(Data!AE$2:AE$368,$A333)</f>
        <v>30</v>
      </c>
      <c r="AJ333" s="4" cm="1">
        <f t="array" ref="AJ333">INDEX(Data!AF$2:AF$368,$A333)</f>
        <v>0</v>
      </c>
      <c r="AK333" s="4" cm="1">
        <f t="array" ref="AK333">INDEX(Data!AG$2:AG$368,$A333)</f>
        <v>12</v>
      </c>
      <c r="AL333" s="4" cm="1">
        <f t="array" ref="AL333">INDEX(Data!AH$2:AH$368,$A333)</f>
        <v>18</v>
      </c>
      <c r="AM333" s="4" cm="1">
        <f t="array" ref="AM333">INDEX(Data!AI$2:AI$368,$A333)</f>
        <v>42</v>
      </c>
      <c r="AN333" s="4" cm="1">
        <f t="array" ref="AN333">INDEX(Data!AJ$2:AJ$368,$A333)</f>
        <v>42</v>
      </c>
      <c r="AO333" s="4" cm="1">
        <f t="array" ref="AO333">INDEX(Data!AK$2:AK$368,$A333)</f>
        <v>24</v>
      </c>
      <c r="AP333" s="4" cm="1">
        <f t="array" ref="AP333">INDEX(Data!AL$2:AL$368,$A333)</f>
        <v>18</v>
      </c>
      <c r="AQ333" s="4" cm="1">
        <f t="array" ref="AQ333">INDEX(Data!AM$2:AM$368,$A333)</f>
        <v>0</v>
      </c>
      <c r="AR333" s="4" cm="1">
        <f t="array" ref="AR333">INDEX(Data!AN$2:AN$368,$A333)</f>
        <v>0</v>
      </c>
      <c r="AS333" s="4" cm="1">
        <f t="array" ref="AS333">INDEX(Data!AO$2:AO$368,$A333)</f>
        <v>6</v>
      </c>
      <c r="AT333" s="4" cm="1">
        <f t="array" ref="AT333">INDEX(Data!AP$2:AP$368,$A333)</f>
        <v>61</v>
      </c>
      <c r="AU333" s="4" cm="1">
        <f t="array" ref="AU333">INDEX(Data!AQ$2:AQ$368,$A333)</f>
        <v>18</v>
      </c>
      <c r="AV333" s="4" cm="1">
        <f t="array" ref="AV333">INDEX(Data!AR$2:AR$368,$A333)</f>
        <v>49</v>
      </c>
      <c r="AW333" s="4" cm="1">
        <f t="array" ref="AW333">INDEX(Data!AS$2:AS$368,$A333)</f>
        <v>6</v>
      </c>
      <c r="AX333" s="4" cm="1">
        <f t="array" ref="AX333">INDEX(Data!AT$2:AT$368,$A333)</f>
        <v>0</v>
      </c>
      <c r="AY333" s="4" cm="1">
        <f t="array" ref="AY333">INDEX(Data!AU$2:AU$368,$A333)</f>
        <v>24</v>
      </c>
      <c r="AZ333" s="4" cm="1">
        <f t="array" ref="AZ333">INDEX(Data!AV$2:AV$368,$A333)</f>
        <v>0</v>
      </c>
      <c r="BA333" s="4" cm="1">
        <f t="array" ref="BA333">INDEX(Data!AW$2:AW$368,$A333)</f>
        <v>6</v>
      </c>
      <c r="BB333" s="4" cm="1">
        <f t="array" ref="BB333">INDEX(Data!AX$2:AX$368,$A333)</f>
        <v>0</v>
      </c>
    </row>
    <row r="334" spans="1:54" x14ac:dyDescent="0.25">
      <c r="A334">
        <v>367</v>
      </c>
      <c r="C334" s="4">
        <v>2024</v>
      </c>
      <c r="D334" s="4" t="s">
        <v>14</v>
      </c>
      <c r="E334" s="4">
        <v>0.01</v>
      </c>
      <c r="F334" s="4" cm="1">
        <f t="array" ref="F334">INDEX(Data!B$2:B$368,$A334)</f>
        <v>0</v>
      </c>
      <c r="G334" s="4" cm="1">
        <f t="array" ref="G334">INDEX(Data!C$2:C$368,$A334)</f>
        <v>0</v>
      </c>
      <c r="H334" s="4" cm="1">
        <f t="array" ref="H334">INDEX(Data!D$2:D$368,$A334)</f>
        <v>0</v>
      </c>
      <c r="I334" s="4" cm="1">
        <f t="array" ref="I334">INDEX(Data!E$2:E$368,$A334)</f>
        <v>0</v>
      </c>
      <c r="J334" s="4" cm="1">
        <f t="array" ref="J334">INDEX(Data!F$2:F$368,$A334)</f>
        <v>0</v>
      </c>
      <c r="K334" s="4" cm="1">
        <f t="array" ref="K334">INDEX(Data!G$2:G$368,$A334)</f>
        <v>0</v>
      </c>
      <c r="L334" s="4" cm="1">
        <f t="array" ref="L334">INDEX(Data!H$2:H$368,$A334)</f>
        <v>0</v>
      </c>
      <c r="M334" s="4" cm="1">
        <f t="array" ref="M334">INDEX(Data!I$2:I$368,$A334)</f>
        <v>0</v>
      </c>
      <c r="N334" s="4" cm="1">
        <f t="array" ref="N334">INDEX(Data!J$2:J$368,$A334)</f>
        <v>0</v>
      </c>
      <c r="O334" s="4" cm="1">
        <f t="array" ref="O334">INDEX(Data!K$2:K$368,$A334)</f>
        <v>0</v>
      </c>
      <c r="P334" s="4" cm="1">
        <f t="array" ref="P334">INDEX(Data!L$2:L$368,$A334)</f>
        <v>0</v>
      </c>
      <c r="Q334" s="4" cm="1">
        <f t="array" ref="Q334">INDEX(Data!M$2:M$368,$A334)</f>
        <v>0</v>
      </c>
      <c r="R334" s="4" cm="1">
        <f t="array" ref="R334">INDEX(Data!N$2:N$368,$A334)</f>
        <v>0</v>
      </c>
      <c r="S334" s="4" cm="1">
        <f t="array" ref="S334">INDEX(Data!O$2:O$368,$A334)</f>
        <v>0</v>
      </c>
      <c r="T334" s="4" cm="1">
        <f t="array" ref="T334">INDEX(Data!P$2:P$368,$A334)</f>
        <v>0</v>
      </c>
      <c r="U334" s="4" cm="1">
        <f t="array" ref="U334">INDEX(Data!Q$2:Q$368,$A334)</f>
        <v>0</v>
      </c>
      <c r="V334" s="4" cm="1">
        <f t="array" ref="V334">INDEX(Data!R$2:R$368,$A334)</f>
        <v>0</v>
      </c>
      <c r="W334" s="4" cm="1">
        <f t="array" ref="W334">INDEX(Data!S$2:S$368,$A334)</f>
        <v>0</v>
      </c>
      <c r="X334" s="4" cm="1">
        <f t="array" ref="X334">INDEX(Data!T$2:T$368,$A334)</f>
        <v>0</v>
      </c>
      <c r="Y334" s="4" cm="1">
        <f t="array" ref="Y334">INDEX(Data!U$2:U$368,$A334)</f>
        <v>0</v>
      </c>
      <c r="Z334" s="4" cm="1">
        <f t="array" ref="Z334">INDEX(Data!V$2:V$368,$A334)</f>
        <v>0</v>
      </c>
      <c r="AA334" s="4" cm="1">
        <f t="array" ref="AA334">INDEX(Data!W$2:W$368,$A334)</f>
        <v>0</v>
      </c>
      <c r="AB334" s="4" cm="1">
        <f t="array" ref="AB334">INDEX(Data!X$2:X$368,$A334)</f>
        <v>0</v>
      </c>
      <c r="AC334" s="4" cm="1">
        <f t="array" ref="AC334">INDEX(Data!Y$2:Y$368,$A334)</f>
        <v>0</v>
      </c>
      <c r="AD334" s="4" cm="1">
        <f t="array" ref="AD334">INDEX(Data!Z$2:Z$368,$A334)</f>
        <v>0</v>
      </c>
      <c r="AE334" s="4" cm="1">
        <f t="array" ref="AE334">INDEX(Data!AA$2:AA$368,$A334)</f>
        <v>0</v>
      </c>
      <c r="AF334" s="4" cm="1">
        <f t="array" ref="AF334">INDEX(Data!AB$2:AB$368,$A334)</f>
        <v>0</v>
      </c>
      <c r="AG334" s="4" cm="1">
        <f t="array" ref="AG334">INDEX(Data!AC$2:AC$368,$A334)</f>
        <v>0</v>
      </c>
      <c r="AH334" s="4" cm="1">
        <f t="array" ref="AH334">INDEX(Data!AD$2:AD$368,$A334)</f>
        <v>0</v>
      </c>
      <c r="AI334" s="4" cm="1">
        <f t="array" ref="AI334">INDEX(Data!AE$2:AE$368,$A334)</f>
        <v>0</v>
      </c>
      <c r="AJ334" s="4" cm="1">
        <f t="array" ref="AJ334">INDEX(Data!AF$2:AF$368,$A334)</f>
        <v>0</v>
      </c>
      <c r="AK334" s="4" cm="1">
        <f t="array" ref="AK334">INDEX(Data!AG$2:AG$368,$A334)</f>
        <v>0</v>
      </c>
      <c r="AL334" s="4" cm="1">
        <f t="array" ref="AL334">INDEX(Data!AH$2:AH$368,$A334)</f>
        <v>0</v>
      </c>
      <c r="AM334" s="4" cm="1">
        <f t="array" ref="AM334">INDEX(Data!AI$2:AI$368,$A334)</f>
        <v>0</v>
      </c>
      <c r="AN334" s="4" cm="1">
        <f t="array" ref="AN334">INDEX(Data!AJ$2:AJ$368,$A334)</f>
        <v>0</v>
      </c>
      <c r="AO334" s="4" cm="1">
        <f t="array" ref="AO334">INDEX(Data!AK$2:AK$368,$A334)</f>
        <v>0</v>
      </c>
      <c r="AP334" s="4" cm="1">
        <f t="array" ref="AP334">INDEX(Data!AL$2:AL$368,$A334)</f>
        <v>0</v>
      </c>
      <c r="AQ334" s="4" cm="1">
        <f t="array" ref="AQ334">INDEX(Data!AM$2:AM$368,$A334)</f>
        <v>0</v>
      </c>
      <c r="AR334" s="4" cm="1">
        <f t="array" ref="AR334">INDEX(Data!AN$2:AN$368,$A334)</f>
        <v>0</v>
      </c>
      <c r="AS334" s="4" cm="1">
        <f t="array" ref="AS334">INDEX(Data!AO$2:AO$368,$A334)</f>
        <v>0</v>
      </c>
      <c r="AT334" s="4" cm="1">
        <f t="array" ref="AT334">INDEX(Data!AP$2:AP$368,$A334)</f>
        <v>0</v>
      </c>
      <c r="AU334" s="4" cm="1">
        <f t="array" ref="AU334">INDEX(Data!AQ$2:AQ$368,$A334)</f>
        <v>0</v>
      </c>
      <c r="AV334" s="4" cm="1">
        <f t="array" ref="AV334">INDEX(Data!AR$2:AR$368,$A334)</f>
        <v>0</v>
      </c>
      <c r="AW334" s="4" cm="1">
        <f t="array" ref="AW334">INDEX(Data!AS$2:AS$368,$A334)</f>
        <v>0</v>
      </c>
      <c r="AX334" s="4" cm="1">
        <f t="array" ref="AX334">INDEX(Data!AT$2:AT$368,$A334)</f>
        <v>0</v>
      </c>
      <c r="AY334" s="4" cm="1">
        <f t="array" ref="AY334">INDEX(Data!AU$2:AU$368,$A334)</f>
        <v>0</v>
      </c>
      <c r="AZ334" s="4" cm="1">
        <f t="array" ref="AZ334">INDEX(Data!AV$2:AV$368,$A334)</f>
        <v>0</v>
      </c>
      <c r="BA334" s="4" cm="1">
        <f t="array" ref="BA334">INDEX(Data!AW$2:AW$368,$A334)</f>
        <v>0</v>
      </c>
      <c r="BB334" s="4" cm="1">
        <f t="array" ref="BB334">INDEX(Data!AX$2:AX$368,$A334)</f>
        <v>0</v>
      </c>
    </row>
    <row r="335" spans="1:54" x14ac:dyDescent="0.25">
      <c r="A335">
        <v>367</v>
      </c>
      <c r="C335" s="4">
        <v>2024</v>
      </c>
      <c r="D335" s="4" t="s">
        <v>14</v>
      </c>
      <c r="E335" s="4">
        <v>0.02</v>
      </c>
      <c r="F335" s="4" cm="1">
        <f t="array" ref="F335">INDEX(Data!B$2:B$368,$A335)</f>
        <v>0</v>
      </c>
      <c r="G335" s="4" cm="1">
        <f t="array" ref="G335">INDEX(Data!C$2:C$368,$A335)</f>
        <v>0</v>
      </c>
      <c r="H335" s="4" cm="1">
        <f t="array" ref="H335">INDEX(Data!D$2:D$368,$A335)</f>
        <v>0</v>
      </c>
      <c r="I335" s="4" cm="1">
        <f t="array" ref="I335">INDEX(Data!E$2:E$368,$A335)</f>
        <v>0</v>
      </c>
      <c r="J335" s="4" cm="1">
        <f t="array" ref="J335">INDEX(Data!F$2:F$368,$A335)</f>
        <v>0</v>
      </c>
      <c r="K335" s="4" cm="1">
        <f t="array" ref="K335">INDEX(Data!G$2:G$368,$A335)</f>
        <v>0</v>
      </c>
      <c r="L335" s="4" cm="1">
        <f t="array" ref="L335">INDEX(Data!H$2:H$368,$A335)</f>
        <v>0</v>
      </c>
      <c r="M335" s="4" cm="1">
        <f t="array" ref="M335">INDEX(Data!I$2:I$368,$A335)</f>
        <v>0</v>
      </c>
      <c r="N335" s="4" cm="1">
        <f t="array" ref="N335">INDEX(Data!J$2:J$368,$A335)</f>
        <v>0</v>
      </c>
      <c r="O335" s="4" cm="1">
        <f t="array" ref="O335">INDEX(Data!K$2:K$368,$A335)</f>
        <v>0</v>
      </c>
      <c r="P335" s="4" cm="1">
        <f t="array" ref="P335">INDEX(Data!L$2:L$368,$A335)</f>
        <v>0</v>
      </c>
      <c r="Q335" s="4" cm="1">
        <f t="array" ref="Q335">INDEX(Data!M$2:M$368,$A335)</f>
        <v>0</v>
      </c>
      <c r="R335" s="4" cm="1">
        <f t="array" ref="R335">INDEX(Data!N$2:N$368,$A335)</f>
        <v>0</v>
      </c>
      <c r="S335" s="4" cm="1">
        <f t="array" ref="S335">INDEX(Data!O$2:O$368,$A335)</f>
        <v>0</v>
      </c>
      <c r="T335" s="4" cm="1">
        <f t="array" ref="T335">INDEX(Data!P$2:P$368,$A335)</f>
        <v>0</v>
      </c>
      <c r="U335" s="4" cm="1">
        <f t="array" ref="U335">INDEX(Data!Q$2:Q$368,$A335)</f>
        <v>0</v>
      </c>
      <c r="V335" s="4" cm="1">
        <f t="array" ref="V335">INDEX(Data!R$2:R$368,$A335)</f>
        <v>0</v>
      </c>
      <c r="W335" s="4" cm="1">
        <f t="array" ref="W335">INDEX(Data!S$2:S$368,$A335)</f>
        <v>0</v>
      </c>
      <c r="X335" s="4" cm="1">
        <f t="array" ref="X335">INDEX(Data!T$2:T$368,$A335)</f>
        <v>0</v>
      </c>
      <c r="Y335" s="4" cm="1">
        <f t="array" ref="Y335">INDEX(Data!U$2:U$368,$A335)</f>
        <v>0</v>
      </c>
      <c r="Z335" s="4" cm="1">
        <f t="array" ref="Z335">INDEX(Data!V$2:V$368,$A335)</f>
        <v>0</v>
      </c>
      <c r="AA335" s="4" cm="1">
        <f t="array" ref="AA335">INDEX(Data!W$2:W$368,$A335)</f>
        <v>0</v>
      </c>
      <c r="AB335" s="4" cm="1">
        <f t="array" ref="AB335">INDEX(Data!X$2:X$368,$A335)</f>
        <v>0</v>
      </c>
      <c r="AC335" s="4" cm="1">
        <f t="array" ref="AC335">INDEX(Data!Y$2:Y$368,$A335)</f>
        <v>0</v>
      </c>
      <c r="AD335" s="4" cm="1">
        <f t="array" ref="AD335">INDEX(Data!Z$2:Z$368,$A335)</f>
        <v>0</v>
      </c>
      <c r="AE335" s="4" cm="1">
        <f t="array" ref="AE335">INDEX(Data!AA$2:AA$368,$A335)</f>
        <v>0</v>
      </c>
      <c r="AF335" s="4" cm="1">
        <f t="array" ref="AF335">INDEX(Data!AB$2:AB$368,$A335)</f>
        <v>0</v>
      </c>
      <c r="AG335" s="4" cm="1">
        <f t="array" ref="AG335">INDEX(Data!AC$2:AC$368,$A335)</f>
        <v>0</v>
      </c>
      <c r="AH335" s="4" cm="1">
        <f t="array" ref="AH335">INDEX(Data!AD$2:AD$368,$A335)</f>
        <v>0</v>
      </c>
      <c r="AI335" s="4" cm="1">
        <f t="array" ref="AI335">INDEX(Data!AE$2:AE$368,$A335)</f>
        <v>0</v>
      </c>
      <c r="AJ335" s="4" cm="1">
        <f t="array" ref="AJ335">INDEX(Data!AF$2:AF$368,$A335)</f>
        <v>0</v>
      </c>
      <c r="AK335" s="4" cm="1">
        <f t="array" ref="AK335">INDEX(Data!AG$2:AG$368,$A335)</f>
        <v>0</v>
      </c>
      <c r="AL335" s="4" cm="1">
        <f t="array" ref="AL335">INDEX(Data!AH$2:AH$368,$A335)</f>
        <v>0</v>
      </c>
      <c r="AM335" s="4" cm="1">
        <f t="array" ref="AM335">INDEX(Data!AI$2:AI$368,$A335)</f>
        <v>0</v>
      </c>
      <c r="AN335" s="4" cm="1">
        <f t="array" ref="AN335">INDEX(Data!AJ$2:AJ$368,$A335)</f>
        <v>0</v>
      </c>
      <c r="AO335" s="4" cm="1">
        <f t="array" ref="AO335">INDEX(Data!AK$2:AK$368,$A335)</f>
        <v>0</v>
      </c>
      <c r="AP335" s="4" cm="1">
        <f t="array" ref="AP335">INDEX(Data!AL$2:AL$368,$A335)</f>
        <v>0</v>
      </c>
      <c r="AQ335" s="4" cm="1">
        <f t="array" ref="AQ335">INDEX(Data!AM$2:AM$368,$A335)</f>
        <v>0</v>
      </c>
      <c r="AR335" s="4" cm="1">
        <f t="array" ref="AR335">INDEX(Data!AN$2:AN$368,$A335)</f>
        <v>0</v>
      </c>
      <c r="AS335" s="4" cm="1">
        <f t="array" ref="AS335">INDEX(Data!AO$2:AO$368,$A335)</f>
        <v>0</v>
      </c>
      <c r="AT335" s="4" cm="1">
        <f t="array" ref="AT335">INDEX(Data!AP$2:AP$368,$A335)</f>
        <v>0</v>
      </c>
      <c r="AU335" s="4" cm="1">
        <f t="array" ref="AU335">INDEX(Data!AQ$2:AQ$368,$A335)</f>
        <v>0</v>
      </c>
      <c r="AV335" s="4" cm="1">
        <f t="array" ref="AV335">INDEX(Data!AR$2:AR$368,$A335)</f>
        <v>0</v>
      </c>
      <c r="AW335" s="4" cm="1">
        <f t="array" ref="AW335">INDEX(Data!AS$2:AS$368,$A335)</f>
        <v>0</v>
      </c>
      <c r="AX335" s="4" cm="1">
        <f t="array" ref="AX335">INDEX(Data!AT$2:AT$368,$A335)</f>
        <v>0</v>
      </c>
      <c r="AY335" s="4" cm="1">
        <f t="array" ref="AY335">INDEX(Data!AU$2:AU$368,$A335)</f>
        <v>0</v>
      </c>
      <c r="AZ335" s="4" cm="1">
        <f t="array" ref="AZ335">INDEX(Data!AV$2:AV$368,$A335)</f>
        <v>0</v>
      </c>
      <c r="BA335" s="4" cm="1">
        <f t="array" ref="BA335">INDEX(Data!AW$2:AW$368,$A335)</f>
        <v>0</v>
      </c>
      <c r="BB335" s="4" cm="1">
        <f t="array" ref="BB335">INDEX(Data!AX$2:AX$368,$A335)</f>
        <v>0</v>
      </c>
    </row>
    <row r="336" spans="1:54" x14ac:dyDescent="0.25">
      <c r="A336">
        <v>367</v>
      </c>
      <c r="C336" s="4">
        <v>2024</v>
      </c>
      <c r="D336" s="4" t="s">
        <v>14</v>
      </c>
      <c r="E336" s="4">
        <v>0.03</v>
      </c>
      <c r="F336" s="4" cm="1">
        <f t="array" ref="F336">INDEX(Data!B$2:B$368,$A336)</f>
        <v>0</v>
      </c>
      <c r="G336" s="4" cm="1">
        <f t="array" ref="G336">INDEX(Data!C$2:C$368,$A336)</f>
        <v>0</v>
      </c>
      <c r="H336" s="4" cm="1">
        <f t="array" ref="H336">INDEX(Data!D$2:D$368,$A336)</f>
        <v>0</v>
      </c>
      <c r="I336" s="4" cm="1">
        <f t="array" ref="I336">INDEX(Data!E$2:E$368,$A336)</f>
        <v>0</v>
      </c>
      <c r="J336" s="4" cm="1">
        <f t="array" ref="J336">INDEX(Data!F$2:F$368,$A336)</f>
        <v>0</v>
      </c>
      <c r="K336" s="4" cm="1">
        <f t="array" ref="K336">INDEX(Data!G$2:G$368,$A336)</f>
        <v>0</v>
      </c>
      <c r="L336" s="4" cm="1">
        <f t="array" ref="L336">INDEX(Data!H$2:H$368,$A336)</f>
        <v>0</v>
      </c>
      <c r="M336" s="4" cm="1">
        <f t="array" ref="M336">INDEX(Data!I$2:I$368,$A336)</f>
        <v>0</v>
      </c>
      <c r="N336" s="4" cm="1">
        <f t="array" ref="N336">INDEX(Data!J$2:J$368,$A336)</f>
        <v>0</v>
      </c>
      <c r="O336" s="4" cm="1">
        <f t="array" ref="O336">INDEX(Data!K$2:K$368,$A336)</f>
        <v>0</v>
      </c>
      <c r="P336" s="4" cm="1">
        <f t="array" ref="P336">INDEX(Data!L$2:L$368,$A336)</f>
        <v>0</v>
      </c>
      <c r="Q336" s="4" cm="1">
        <f t="array" ref="Q336">INDEX(Data!M$2:M$368,$A336)</f>
        <v>0</v>
      </c>
      <c r="R336" s="4" cm="1">
        <f t="array" ref="R336">INDEX(Data!N$2:N$368,$A336)</f>
        <v>0</v>
      </c>
      <c r="S336" s="4" cm="1">
        <f t="array" ref="S336">INDEX(Data!O$2:O$368,$A336)</f>
        <v>0</v>
      </c>
      <c r="T336" s="4" cm="1">
        <f t="array" ref="T336">INDEX(Data!P$2:P$368,$A336)</f>
        <v>0</v>
      </c>
      <c r="U336" s="4" cm="1">
        <f t="array" ref="U336">INDEX(Data!Q$2:Q$368,$A336)</f>
        <v>0</v>
      </c>
      <c r="V336" s="4" cm="1">
        <f t="array" ref="V336">INDEX(Data!R$2:R$368,$A336)</f>
        <v>0</v>
      </c>
      <c r="W336" s="4" cm="1">
        <f t="array" ref="W336">INDEX(Data!S$2:S$368,$A336)</f>
        <v>0</v>
      </c>
      <c r="X336" s="4" cm="1">
        <f t="array" ref="X336">INDEX(Data!T$2:T$368,$A336)</f>
        <v>0</v>
      </c>
      <c r="Y336" s="4" cm="1">
        <f t="array" ref="Y336">INDEX(Data!U$2:U$368,$A336)</f>
        <v>0</v>
      </c>
      <c r="Z336" s="4" cm="1">
        <f t="array" ref="Z336">INDEX(Data!V$2:V$368,$A336)</f>
        <v>0</v>
      </c>
      <c r="AA336" s="4" cm="1">
        <f t="array" ref="AA336">INDEX(Data!W$2:W$368,$A336)</f>
        <v>0</v>
      </c>
      <c r="AB336" s="4" cm="1">
        <f t="array" ref="AB336">INDEX(Data!X$2:X$368,$A336)</f>
        <v>0</v>
      </c>
      <c r="AC336" s="4" cm="1">
        <f t="array" ref="AC336">INDEX(Data!Y$2:Y$368,$A336)</f>
        <v>0</v>
      </c>
      <c r="AD336" s="4" cm="1">
        <f t="array" ref="AD336">INDEX(Data!Z$2:Z$368,$A336)</f>
        <v>0</v>
      </c>
      <c r="AE336" s="4" cm="1">
        <f t="array" ref="AE336">INDEX(Data!AA$2:AA$368,$A336)</f>
        <v>0</v>
      </c>
      <c r="AF336" s="4" cm="1">
        <f t="array" ref="AF336">INDEX(Data!AB$2:AB$368,$A336)</f>
        <v>0</v>
      </c>
      <c r="AG336" s="4" cm="1">
        <f t="array" ref="AG336">INDEX(Data!AC$2:AC$368,$A336)</f>
        <v>0</v>
      </c>
      <c r="AH336" s="4" cm="1">
        <f t="array" ref="AH336">INDEX(Data!AD$2:AD$368,$A336)</f>
        <v>0</v>
      </c>
      <c r="AI336" s="4" cm="1">
        <f t="array" ref="AI336">INDEX(Data!AE$2:AE$368,$A336)</f>
        <v>0</v>
      </c>
      <c r="AJ336" s="4" cm="1">
        <f t="array" ref="AJ336">INDEX(Data!AF$2:AF$368,$A336)</f>
        <v>0</v>
      </c>
      <c r="AK336" s="4" cm="1">
        <f t="array" ref="AK336">INDEX(Data!AG$2:AG$368,$A336)</f>
        <v>0</v>
      </c>
      <c r="AL336" s="4" cm="1">
        <f t="array" ref="AL336">INDEX(Data!AH$2:AH$368,$A336)</f>
        <v>0</v>
      </c>
      <c r="AM336" s="4" cm="1">
        <f t="array" ref="AM336">INDEX(Data!AI$2:AI$368,$A336)</f>
        <v>0</v>
      </c>
      <c r="AN336" s="4" cm="1">
        <f t="array" ref="AN336">INDEX(Data!AJ$2:AJ$368,$A336)</f>
        <v>0</v>
      </c>
      <c r="AO336" s="4" cm="1">
        <f t="array" ref="AO336">INDEX(Data!AK$2:AK$368,$A336)</f>
        <v>0</v>
      </c>
      <c r="AP336" s="4" cm="1">
        <f t="array" ref="AP336">INDEX(Data!AL$2:AL$368,$A336)</f>
        <v>0</v>
      </c>
      <c r="AQ336" s="4" cm="1">
        <f t="array" ref="AQ336">INDEX(Data!AM$2:AM$368,$A336)</f>
        <v>0</v>
      </c>
      <c r="AR336" s="4" cm="1">
        <f t="array" ref="AR336">INDEX(Data!AN$2:AN$368,$A336)</f>
        <v>0</v>
      </c>
      <c r="AS336" s="4" cm="1">
        <f t="array" ref="AS336">INDEX(Data!AO$2:AO$368,$A336)</f>
        <v>0</v>
      </c>
      <c r="AT336" s="4" cm="1">
        <f t="array" ref="AT336">INDEX(Data!AP$2:AP$368,$A336)</f>
        <v>0</v>
      </c>
      <c r="AU336" s="4" cm="1">
        <f t="array" ref="AU336">INDEX(Data!AQ$2:AQ$368,$A336)</f>
        <v>0</v>
      </c>
      <c r="AV336" s="4" cm="1">
        <f t="array" ref="AV336">INDEX(Data!AR$2:AR$368,$A336)</f>
        <v>0</v>
      </c>
      <c r="AW336" s="4" cm="1">
        <f t="array" ref="AW336">INDEX(Data!AS$2:AS$368,$A336)</f>
        <v>0</v>
      </c>
      <c r="AX336" s="4" cm="1">
        <f t="array" ref="AX336">INDEX(Data!AT$2:AT$368,$A336)</f>
        <v>0</v>
      </c>
      <c r="AY336" s="4" cm="1">
        <f t="array" ref="AY336">INDEX(Data!AU$2:AU$368,$A336)</f>
        <v>0</v>
      </c>
      <c r="AZ336" s="4" cm="1">
        <f t="array" ref="AZ336">INDEX(Data!AV$2:AV$368,$A336)</f>
        <v>0</v>
      </c>
      <c r="BA336" s="4" cm="1">
        <f t="array" ref="BA336">INDEX(Data!AW$2:AW$368,$A336)</f>
        <v>0</v>
      </c>
      <c r="BB336" s="4" cm="1">
        <f t="array" ref="BB336">INDEX(Data!AX$2:AX$368,$A336)</f>
        <v>0</v>
      </c>
    </row>
    <row r="337" spans="1:54" x14ac:dyDescent="0.25">
      <c r="A337">
        <v>367</v>
      </c>
      <c r="C337" s="4">
        <v>2024</v>
      </c>
      <c r="D337" s="4" t="s">
        <v>14</v>
      </c>
      <c r="E337" s="4">
        <v>0.04</v>
      </c>
      <c r="F337" s="4" cm="1">
        <f t="array" ref="F337">INDEX(Data!B$2:B$368,$A337)</f>
        <v>0</v>
      </c>
      <c r="G337" s="4" cm="1">
        <f t="array" ref="G337">INDEX(Data!C$2:C$368,$A337)</f>
        <v>0</v>
      </c>
      <c r="H337" s="4" cm="1">
        <f t="array" ref="H337">INDEX(Data!D$2:D$368,$A337)</f>
        <v>0</v>
      </c>
      <c r="I337" s="4" cm="1">
        <f t="array" ref="I337">INDEX(Data!E$2:E$368,$A337)</f>
        <v>0</v>
      </c>
      <c r="J337" s="4" cm="1">
        <f t="array" ref="J337">INDEX(Data!F$2:F$368,$A337)</f>
        <v>0</v>
      </c>
      <c r="K337" s="4" cm="1">
        <f t="array" ref="K337">INDEX(Data!G$2:G$368,$A337)</f>
        <v>0</v>
      </c>
      <c r="L337" s="4" cm="1">
        <f t="array" ref="L337">INDEX(Data!H$2:H$368,$A337)</f>
        <v>0</v>
      </c>
      <c r="M337" s="4" cm="1">
        <f t="array" ref="M337">INDEX(Data!I$2:I$368,$A337)</f>
        <v>0</v>
      </c>
      <c r="N337" s="4" cm="1">
        <f t="array" ref="N337">INDEX(Data!J$2:J$368,$A337)</f>
        <v>0</v>
      </c>
      <c r="O337" s="4" cm="1">
        <f t="array" ref="O337">INDEX(Data!K$2:K$368,$A337)</f>
        <v>0</v>
      </c>
      <c r="P337" s="4" cm="1">
        <f t="array" ref="P337">INDEX(Data!L$2:L$368,$A337)</f>
        <v>0</v>
      </c>
      <c r="Q337" s="4" cm="1">
        <f t="array" ref="Q337">INDEX(Data!M$2:M$368,$A337)</f>
        <v>0</v>
      </c>
      <c r="R337" s="4" cm="1">
        <f t="array" ref="R337">INDEX(Data!N$2:N$368,$A337)</f>
        <v>0</v>
      </c>
      <c r="S337" s="4" cm="1">
        <f t="array" ref="S337">INDEX(Data!O$2:O$368,$A337)</f>
        <v>0</v>
      </c>
      <c r="T337" s="4" cm="1">
        <f t="array" ref="T337">INDEX(Data!P$2:P$368,$A337)</f>
        <v>0</v>
      </c>
      <c r="U337" s="4" cm="1">
        <f t="array" ref="U337">INDEX(Data!Q$2:Q$368,$A337)</f>
        <v>0</v>
      </c>
      <c r="V337" s="4" cm="1">
        <f t="array" ref="V337">INDEX(Data!R$2:R$368,$A337)</f>
        <v>0</v>
      </c>
      <c r="W337" s="4" cm="1">
        <f t="array" ref="W337">INDEX(Data!S$2:S$368,$A337)</f>
        <v>0</v>
      </c>
      <c r="X337" s="4" cm="1">
        <f t="array" ref="X337">INDEX(Data!T$2:T$368,$A337)</f>
        <v>0</v>
      </c>
      <c r="Y337" s="4" cm="1">
        <f t="array" ref="Y337">INDEX(Data!U$2:U$368,$A337)</f>
        <v>0</v>
      </c>
      <c r="Z337" s="4" cm="1">
        <f t="array" ref="Z337">INDEX(Data!V$2:V$368,$A337)</f>
        <v>0</v>
      </c>
      <c r="AA337" s="4" cm="1">
        <f t="array" ref="AA337">INDEX(Data!W$2:W$368,$A337)</f>
        <v>0</v>
      </c>
      <c r="AB337" s="4" cm="1">
        <f t="array" ref="AB337">INDEX(Data!X$2:X$368,$A337)</f>
        <v>0</v>
      </c>
      <c r="AC337" s="4" cm="1">
        <f t="array" ref="AC337">INDEX(Data!Y$2:Y$368,$A337)</f>
        <v>0</v>
      </c>
      <c r="AD337" s="4" cm="1">
        <f t="array" ref="AD337">INDEX(Data!Z$2:Z$368,$A337)</f>
        <v>0</v>
      </c>
      <c r="AE337" s="4" cm="1">
        <f t="array" ref="AE337">INDEX(Data!AA$2:AA$368,$A337)</f>
        <v>0</v>
      </c>
      <c r="AF337" s="4" cm="1">
        <f t="array" ref="AF337">INDEX(Data!AB$2:AB$368,$A337)</f>
        <v>0</v>
      </c>
      <c r="AG337" s="4" cm="1">
        <f t="array" ref="AG337">INDEX(Data!AC$2:AC$368,$A337)</f>
        <v>0</v>
      </c>
      <c r="AH337" s="4" cm="1">
        <f t="array" ref="AH337">INDEX(Data!AD$2:AD$368,$A337)</f>
        <v>0</v>
      </c>
      <c r="AI337" s="4" cm="1">
        <f t="array" ref="AI337">INDEX(Data!AE$2:AE$368,$A337)</f>
        <v>0</v>
      </c>
      <c r="AJ337" s="4" cm="1">
        <f t="array" ref="AJ337">INDEX(Data!AF$2:AF$368,$A337)</f>
        <v>0</v>
      </c>
      <c r="AK337" s="4" cm="1">
        <f t="array" ref="AK337">INDEX(Data!AG$2:AG$368,$A337)</f>
        <v>0</v>
      </c>
      <c r="AL337" s="4" cm="1">
        <f t="array" ref="AL337">INDEX(Data!AH$2:AH$368,$A337)</f>
        <v>0</v>
      </c>
      <c r="AM337" s="4" cm="1">
        <f t="array" ref="AM337">INDEX(Data!AI$2:AI$368,$A337)</f>
        <v>0</v>
      </c>
      <c r="AN337" s="4" cm="1">
        <f t="array" ref="AN337">INDEX(Data!AJ$2:AJ$368,$A337)</f>
        <v>0</v>
      </c>
      <c r="AO337" s="4" cm="1">
        <f t="array" ref="AO337">INDEX(Data!AK$2:AK$368,$A337)</f>
        <v>0</v>
      </c>
      <c r="AP337" s="4" cm="1">
        <f t="array" ref="AP337">INDEX(Data!AL$2:AL$368,$A337)</f>
        <v>0</v>
      </c>
      <c r="AQ337" s="4" cm="1">
        <f t="array" ref="AQ337">INDEX(Data!AM$2:AM$368,$A337)</f>
        <v>0</v>
      </c>
      <c r="AR337" s="4" cm="1">
        <f t="array" ref="AR337">INDEX(Data!AN$2:AN$368,$A337)</f>
        <v>0</v>
      </c>
      <c r="AS337" s="4" cm="1">
        <f t="array" ref="AS337">INDEX(Data!AO$2:AO$368,$A337)</f>
        <v>0</v>
      </c>
      <c r="AT337" s="4" cm="1">
        <f t="array" ref="AT337">INDEX(Data!AP$2:AP$368,$A337)</f>
        <v>0</v>
      </c>
      <c r="AU337" s="4" cm="1">
        <f t="array" ref="AU337">INDEX(Data!AQ$2:AQ$368,$A337)</f>
        <v>0</v>
      </c>
      <c r="AV337" s="4" cm="1">
        <f t="array" ref="AV337">INDEX(Data!AR$2:AR$368,$A337)</f>
        <v>0</v>
      </c>
      <c r="AW337" s="4" cm="1">
        <f t="array" ref="AW337">INDEX(Data!AS$2:AS$368,$A337)</f>
        <v>0</v>
      </c>
      <c r="AX337" s="4" cm="1">
        <f t="array" ref="AX337">INDEX(Data!AT$2:AT$368,$A337)</f>
        <v>0</v>
      </c>
      <c r="AY337" s="4" cm="1">
        <f t="array" ref="AY337">INDEX(Data!AU$2:AU$368,$A337)</f>
        <v>0</v>
      </c>
      <c r="AZ337" s="4" cm="1">
        <f t="array" ref="AZ337">INDEX(Data!AV$2:AV$368,$A337)</f>
        <v>0</v>
      </c>
      <c r="BA337" s="4" cm="1">
        <f t="array" ref="BA337">INDEX(Data!AW$2:AW$368,$A337)</f>
        <v>0</v>
      </c>
      <c r="BB337" s="4" cm="1">
        <f t="array" ref="BB337">INDEX(Data!AX$2:AX$368,$A337)</f>
        <v>0</v>
      </c>
    </row>
    <row r="338" spans="1:54" x14ac:dyDescent="0.25">
      <c r="A338">
        <v>367</v>
      </c>
      <c r="C338" s="4">
        <v>2024</v>
      </c>
      <c r="D338" s="4" t="s">
        <v>14</v>
      </c>
      <c r="E338" s="4">
        <v>0.05</v>
      </c>
      <c r="F338" s="4" cm="1">
        <f t="array" ref="F338">INDEX(Data!B$2:B$368,$A338)</f>
        <v>0</v>
      </c>
      <c r="G338" s="4" cm="1">
        <f t="array" ref="G338">INDEX(Data!C$2:C$368,$A338)</f>
        <v>0</v>
      </c>
      <c r="H338" s="4" cm="1">
        <f t="array" ref="H338">INDEX(Data!D$2:D$368,$A338)</f>
        <v>0</v>
      </c>
      <c r="I338" s="4" cm="1">
        <f t="array" ref="I338">INDEX(Data!E$2:E$368,$A338)</f>
        <v>0</v>
      </c>
      <c r="J338" s="4" cm="1">
        <f t="array" ref="J338">INDEX(Data!F$2:F$368,$A338)</f>
        <v>0</v>
      </c>
      <c r="K338" s="4" cm="1">
        <f t="array" ref="K338">INDEX(Data!G$2:G$368,$A338)</f>
        <v>0</v>
      </c>
      <c r="L338" s="4" cm="1">
        <f t="array" ref="L338">INDEX(Data!H$2:H$368,$A338)</f>
        <v>0</v>
      </c>
      <c r="M338" s="4" cm="1">
        <f t="array" ref="M338">INDEX(Data!I$2:I$368,$A338)</f>
        <v>0</v>
      </c>
      <c r="N338" s="4" cm="1">
        <f t="array" ref="N338">INDEX(Data!J$2:J$368,$A338)</f>
        <v>0</v>
      </c>
      <c r="O338" s="4" cm="1">
        <f t="array" ref="O338">INDEX(Data!K$2:K$368,$A338)</f>
        <v>0</v>
      </c>
      <c r="P338" s="4" cm="1">
        <f t="array" ref="P338">INDEX(Data!L$2:L$368,$A338)</f>
        <v>0</v>
      </c>
      <c r="Q338" s="4" cm="1">
        <f t="array" ref="Q338">INDEX(Data!M$2:M$368,$A338)</f>
        <v>0</v>
      </c>
      <c r="R338" s="4" cm="1">
        <f t="array" ref="R338">INDEX(Data!N$2:N$368,$A338)</f>
        <v>0</v>
      </c>
      <c r="S338" s="4" cm="1">
        <f t="array" ref="S338">INDEX(Data!O$2:O$368,$A338)</f>
        <v>0</v>
      </c>
      <c r="T338" s="4" cm="1">
        <f t="array" ref="T338">INDEX(Data!P$2:P$368,$A338)</f>
        <v>0</v>
      </c>
      <c r="U338" s="4" cm="1">
        <f t="array" ref="U338">INDEX(Data!Q$2:Q$368,$A338)</f>
        <v>0</v>
      </c>
      <c r="V338" s="4" cm="1">
        <f t="array" ref="V338">INDEX(Data!R$2:R$368,$A338)</f>
        <v>0</v>
      </c>
      <c r="W338" s="4" cm="1">
        <f t="array" ref="W338">INDEX(Data!S$2:S$368,$A338)</f>
        <v>0</v>
      </c>
      <c r="X338" s="4" cm="1">
        <f t="array" ref="X338">INDEX(Data!T$2:T$368,$A338)</f>
        <v>0</v>
      </c>
      <c r="Y338" s="4" cm="1">
        <f t="array" ref="Y338">INDEX(Data!U$2:U$368,$A338)</f>
        <v>0</v>
      </c>
      <c r="Z338" s="4" cm="1">
        <f t="array" ref="Z338">INDEX(Data!V$2:V$368,$A338)</f>
        <v>0</v>
      </c>
      <c r="AA338" s="4" cm="1">
        <f t="array" ref="AA338">INDEX(Data!W$2:W$368,$A338)</f>
        <v>0</v>
      </c>
      <c r="AB338" s="4" cm="1">
        <f t="array" ref="AB338">INDEX(Data!X$2:X$368,$A338)</f>
        <v>0</v>
      </c>
      <c r="AC338" s="4" cm="1">
        <f t="array" ref="AC338">INDEX(Data!Y$2:Y$368,$A338)</f>
        <v>0</v>
      </c>
      <c r="AD338" s="4" cm="1">
        <f t="array" ref="AD338">INDEX(Data!Z$2:Z$368,$A338)</f>
        <v>0</v>
      </c>
      <c r="AE338" s="4" cm="1">
        <f t="array" ref="AE338">INDEX(Data!AA$2:AA$368,$A338)</f>
        <v>0</v>
      </c>
      <c r="AF338" s="4" cm="1">
        <f t="array" ref="AF338">INDEX(Data!AB$2:AB$368,$A338)</f>
        <v>0</v>
      </c>
      <c r="AG338" s="4" cm="1">
        <f t="array" ref="AG338">INDEX(Data!AC$2:AC$368,$A338)</f>
        <v>0</v>
      </c>
      <c r="AH338" s="4" cm="1">
        <f t="array" ref="AH338">INDEX(Data!AD$2:AD$368,$A338)</f>
        <v>0</v>
      </c>
      <c r="AI338" s="4" cm="1">
        <f t="array" ref="AI338">INDEX(Data!AE$2:AE$368,$A338)</f>
        <v>0</v>
      </c>
      <c r="AJ338" s="4" cm="1">
        <f t="array" ref="AJ338">INDEX(Data!AF$2:AF$368,$A338)</f>
        <v>0</v>
      </c>
      <c r="AK338" s="4" cm="1">
        <f t="array" ref="AK338">INDEX(Data!AG$2:AG$368,$A338)</f>
        <v>0</v>
      </c>
      <c r="AL338" s="4" cm="1">
        <f t="array" ref="AL338">INDEX(Data!AH$2:AH$368,$A338)</f>
        <v>0</v>
      </c>
      <c r="AM338" s="4" cm="1">
        <f t="array" ref="AM338">INDEX(Data!AI$2:AI$368,$A338)</f>
        <v>0</v>
      </c>
      <c r="AN338" s="4" cm="1">
        <f t="array" ref="AN338">INDEX(Data!AJ$2:AJ$368,$A338)</f>
        <v>0</v>
      </c>
      <c r="AO338" s="4" cm="1">
        <f t="array" ref="AO338">INDEX(Data!AK$2:AK$368,$A338)</f>
        <v>0</v>
      </c>
      <c r="AP338" s="4" cm="1">
        <f t="array" ref="AP338">INDEX(Data!AL$2:AL$368,$A338)</f>
        <v>0</v>
      </c>
      <c r="AQ338" s="4" cm="1">
        <f t="array" ref="AQ338">INDEX(Data!AM$2:AM$368,$A338)</f>
        <v>0</v>
      </c>
      <c r="AR338" s="4" cm="1">
        <f t="array" ref="AR338">INDEX(Data!AN$2:AN$368,$A338)</f>
        <v>0</v>
      </c>
      <c r="AS338" s="4" cm="1">
        <f t="array" ref="AS338">INDEX(Data!AO$2:AO$368,$A338)</f>
        <v>0</v>
      </c>
      <c r="AT338" s="4" cm="1">
        <f t="array" ref="AT338">INDEX(Data!AP$2:AP$368,$A338)</f>
        <v>0</v>
      </c>
      <c r="AU338" s="4" cm="1">
        <f t="array" ref="AU338">INDEX(Data!AQ$2:AQ$368,$A338)</f>
        <v>0</v>
      </c>
      <c r="AV338" s="4" cm="1">
        <f t="array" ref="AV338">INDEX(Data!AR$2:AR$368,$A338)</f>
        <v>0</v>
      </c>
      <c r="AW338" s="4" cm="1">
        <f t="array" ref="AW338">INDEX(Data!AS$2:AS$368,$A338)</f>
        <v>0</v>
      </c>
      <c r="AX338" s="4" cm="1">
        <f t="array" ref="AX338">INDEX(Data!AT$2:AT$368,$A338)</f>
        <v>0</v>
      </c>
      <c r="AY338" s="4" cm="1">
        <f t="array" ref="AY338">INDEX(Data!AU$2:AU$368,$A338)</f>
        <v>0</v>
      </c>
      <c r="AZ338" s="4" cm="1">
        <f t="array" ref="AZ338">INDEX(Data!AV$2:AV$368,$A338)</f>
        <v>0</v>
      </c>
      <c r="BA338" s="4" cm="1">
        <f t="array" ref="BA338">INDEX(Data!AW$2:AW$368,$A338)</f>
        <v>0</v>
      </c>
      <c r="BB338" s="4" cm="1">
        <f t="array" ref="BB338">INDEX(Data!AX$2:AX$368,$A338)</f>
        <v>0</v>
      </c>
    </row>
    <row r="339" spans="1:54" x14ac:dyDescent="0.25">
      <c r="A339">
        <v>306</v>
      </c>
      <c r="B339" s="3">
        <v>45597</v>
      </c>
      <c r="C339" s="4">
        <v>2024</v>
      </c>
      <c r="D339" s="4" t="s">
        <v>14</v>
      </c>
      <c r="E339" s="4">
        <v>1</v>
      </c>
      <c r="F339" s="4" cm="1">
        <f t="array" ref="F339">INDEX(Data!B$2:B$368,$A339)</f>
        <v>1026</v>
      </c>
      <c r="G339" s="4" cm="1">
        <f t="array" ref="G339">INDEX(Data!C$2:C$368,$A339)</f>
        <v>733</v>
      </c>
      <c r="H339" s="4" cm="1">
        <f t="array" ref="H339">INDEX(Data!D$2:D$368,$A339)</f>
        <v>328</v>
      </c>
      <c r="I339" s="4" cm="1">
        <f t="array" ref="I339">INDEX(Data!E$2:E$368,$A339)</f>
        <v>555</v>
      </c>
      <c r="J339" s="4" cm="1">
        <f t="array" ref="J339">INDEX(Data!F$2:F$368,$A339)</f>
        <v>143</v>
      </c>
      <c r="K339" s="4" cm="1">
        <f t="array" ref="K339">INDEX(Data!G$2:G$368,$A339)</f>
        <v>381</v>
      </c>
      <c r="L339" s="4" cm="1">
        <f t="array" ref="L339">INDEX(Data!H$2:H$368,$A339)</f>
        <v>169</v>
      </c>
      <c r="M339" s="4" cm="1">
        <f t="array" ref="M339">INDEX(Data!I$2:I$368,$A339)</f>
        <v>183</v>
      </c>
      <c r="N339" s="4" cm="1">
        <f t="array" ref="N339">INDEX(Data!J$2:J$368,$A339)</f>
        <v>229</v>
      </c>
      <c r="O339" s="4" cm="1">
        <f t="array" ref="O339">INDEX(Data!K$2:K$368,$A339)</f>
        <v>82</v>
      </c>
      <c r="P339" s="4" cm="1">
        <f t="array" ref="P339">INDEX(Data!L$2:L$368,$A339)</f>
        <v>57</v>
      </c>
      <c r="Q339" s="4" cm="1">
        <f t="array" ref="Q339">INDEX(Data!M$2:M$368,$A339)</f>
        <v>44</v>
      </c>
      <c r="R339" s="4" cm="1">
        <f t="array" ref="R339">INDEX(Data!N$2:N$368,$A339)</f>
        <v>38</v>
      </c>
      <c r="S339" s="4" cm="1">
        <f t="array" ref="S339">INDEX(Data!O$2:O$368,$A339)</f>
        <v>155</v>
      </c>
      <c r="T339" s="4" cm="1">
        <f t="array" ref="T339">INDEX(Data!P$2:P$368,$A339)</f>
        <v>35</v>
      </c>
      <c r="U339" s="4" cm="1">
        <f t="array" ref="U339">INDEX(Data!Q$2:Q$368,$A339)</f>
        <v>38</v>
      </c>
      <c r="V339" s="4" cm="1">
        <f t="array" ref="V339">INDEX(Data!R$2:R$368,$A339)</f>
        <v>42</v>
      </c>
      <c r="W339" s="4" cm="1">
        <f t="array" ref="W339">INDEX(Data!S$2:S$368,$A339)</f>
        <v>306</v>
      </c>
      <c r="X339" s="4" cm="1">
        <f t="array" ref="X339">INDEX(Data!T$2:T$368,$A339)</f>
        <v>51</v>
      </c>
      <c r="Y339" s="4" cm="1">
        <f t="array" ref="Y339">INDEX(Data!U$2:U$368,$A339)</f>
        <v>0</v>
      </c>
      <c r="Z339" s="4" cm="1">
        <f t="array" ref="Z339">INDEX(Data!V$2:V$368,$A339)</f>
        <v>43</v>
      </c>
      <c r="AA339" s="4" cm="1">
        <f t="array" ref="AA339">INDEX(Data!W$2:W$368,$A339)</f>
        <v>21</v>
      </c>
      <c r="AB339" s="4" cm="1">
        <f t="array" ref="AB339">INDEX(Data!X$2:X$368,$A339)</f>
        <v>80</v>
      </c>
      <c r="AC339" s="4" cm="1">
        <f t="array" ref="AC339">INDEX(Data!Y$2:Y$368,$A339)</f>
        <v>65</v>
      </c>
      <c r="AD339" s="4" cm="1">
        <f t="array" ref="AD339">INDEX(Data!Z$2:Z$368,$A339)</f>
        <v>0</v>
      </c>
      <c r="AE339" s="4" cm="1">
        <f t="array" ref="AE339">INDEX(Data!AA$2:AA$368,$A339)</f>
        <v>7</v>
      </c>
      <c r="AF339" s="4" cm="1">
        <f t="array" ref="AF339">INDEX(Data!AB$2:AB$368,$A339)</f>
        <v>43</v>
      </c>
      <c r="AG339" s="4" cm="1">
        <f t="array" ref="AG339">INDEX(Data!AC$2:AC$368,$A339)</f>
        <v>0</v>
      </c>
      <c r="AH339" s="4" cm="1">
        <f t="array" ref="AH339">INDEX(Data!AD$2:AD$368,$A339)</f>
        <v>0</v>
      </c>
      <c r="AI339" s="4" cm="1">
        <f t="array" ref="AI339">INDEX(Data!AE$2:AE$368,$A339)</f>
        <v>14</v>
      </c>
      <c r="AJ339" s="4" cm="1">
        <f t="array" ref="AJ339">INDEX(Data!AF$2:AF$368,$A339)</f>
        <v>21</v>
      </c>
      <c r="AK339" s="4" cm="1">
        <f t="array" ref="AK339">INDEX(Data!AG$2:AG$368,$A339)</f>
        <v>14</v>
      </c>
      <c r="AL339" s="4" cm="1">
        <f t="array" ref="AL339">INDEX(Data!AH$2:AH$368,$A339)</f>
        <v>0</v>
      </c>
      <c r="AM339" s="4" cm="1">
        <f t="array" ref="AM339">INDEX(Data!AI$2:AI$368,$A339)</f>
        <v>36</v>
      </c>
      <c r="AN339" s="4" cm="1">
        <f t="array" ref="AN339">INDEX(Data!AJ$2:AJ$368,$A339)</f>
        <v>51</v>
      </c>
      <c r="AO339" s="4" cm="1">
        <f t="array" ref="AO339">INDEX(Data!AK$2:AK$368,$A339)</f>
        <v>21</v>
      </c>
      <c r="AP339" s="4" cm="1">
        <f t="array" ref="AP339">INDEX(Data!AL$2:AL$368,$A339)</f>
        <v>7</v>
      </c>
      <c r="AQ339" s="4" cm="1">
        <f t="array" ref="AQ339">INDEX(Data!AM$2:AM$368,$A339)</f>
        <v>7</v>
      </c>
      <c r="AR339" s="4" cm="1">
        <f t="array" ref="AR339">INDEX(Data!AN$2:AN$368,$A339)</f>
        <v>7</v>
      </c>
      <c r="AS339" s="4" cm="1">
        <f t="array" ref="AS339">INDEX(Data!AO$2:AO$368,$A339)</f>
        <v>21</v>
      </c>
      <c r="AT339" s="4" cm="1">
        <f t="array" ref="AT339">INDEX(Data!AP$2:AP$368,$A339)</f>
        <v>80</v>
      </c>
      <c r="AU339" s="4" cm="1">
        <f t="array" ref="AU339">INDEX(Data!AQ$2:AQ$368,$A339)</f>
        <v>21</v>
      </c>
      <c r="AV339" s="4" cm="1">
        <f t="array" ref="AV339">INDEX(Data!AR$2:AR$368,$A339)</f>
        <v>29</v>
      </c>
      <c r="AW339" s="4" cm="1">
        <f t="array" ref="AW339">INDEX(Data!AS$2:AS$368,$A339)</f>
        <v>7</v>
      </c>
      <c r="AX339" s="4" cm="1">
        <f t="array" ref="AX339">INDEX(Data!AT$2:AT$368,$A339)</f>
        <v>7</v>
      </c>
      <c r="AY339" s="4" cm="1">
        <f t="array" ref="AY339">INDEX(Data!AU$2:AU$368,$A339)</f>
        <v>21</v>
      </c>
      <c r="AZ339" s="4" cm="1">
        <f t="array" ref="AZ339">INDEX(Data!AV$2:AV$368,$A339)</f>
        <v>7</v>
      </c>
      <c r="BA339" s="4" cm="1">
        <f t="array" ref="BA339">INDEX(Data!AW$2:AW$368,$A339)</f>
        <v>21</v>
      </c>
      <c r="BB339" s="4" cm="1">
        <f t="array" ref="BB339">INDEX(Data!AX$2:AX$368,$A339)</f>
        <v>31</v>
      </c>
    </row>
    <row r="340" spans="1:54" x14ac:dyDescent="0.25">
      <c r="A340">
        <v>307</v>
      </c>
      <c r="B340" s="3">
        <v>45598</v>
      </c>
      <c r="C340" s="4">
        <v>2024</v>
      </c>
      <c r="D340" s="4" t="s">
        <v>14</v>
      </c>
      <c r="E340" s="4">
        <v>2</v>
      </c>
      <c r="F340" s="4" cm="1">
        <f t="array" ref="F340">INDEX(Data!B$2:B$368,$A340)</f>
        <v>1051</v>
      </c>
      <c r="G340" s="4" cm="1">
        <f t="array" ref="G340">INDEX(Data!C$2:C$368,$A340)</f>
        <v>759</v>
      </c>
      <c r="H340" s="4" cm="1">
        <f t="array" ref="H340">INDEX(Data!D$2:D$368,$A340)</f>
        <v>420</v>
      </c>
      <c r="I340" s="4" cm="1">
        <f t="array" ref="I340">INDEX(Data!E$2:E$368,$A340)</f>
        <v>421</v>
      </c>
      <c r="J340" s="4" cm="1">
        <f t="array" ref="J340">INDEX(Data!F$2:F$368,$A340)</f>
        <v>210</v>
      </c>
      <c r="K340" s="4" cm="1">
        <f t="array" ref="K340">INDEX(Data!G$2:G$368,$A340)</f>
        <v>394</v>
      </c>
      <c r="L340" s="4" cm="1">
        <f t="array" ref="L340">INDEX(Data!H$2:H$368,$A340)</f>
        <v>267</v>
      </c>
      <c r="M340" s="4" cm="1">
        <f t="array" ref="M340">INDEX(Data!I$2:I$368,$A340)</f>
        <v>98</v>
      </c>
      <c r="N340" s="4" cm="1">
        <f t="array" ref="N340">INDEX(Data!J$2:J$368,$A340)</f>
        <v>293</v>
      </c>
      <c r="O340" s="4" cm="1">
        <f t="array" ref="O340">INDEX(Data!K$2:K$368,$A340)</f>
        <v>52</v>
      </c>
      <c r="P340" s="4" cm="1">
        <f t="array" ref="P340">INDEX(Data!L$2:L$368,$A340)</f>
        <v>91</v>
      </c>
      <c r="Q340" s="4" cm="1">
        <f t="array" ref="Q340">INDEX(Data!M$2:M$368,$A340)</f>
        <v>65</v>
      </c>
      <c r="R340" s="4" cm="1">
        <f t="array" ref="R340">INDEX(Data!N$2:N$368,$A340)</f>
        <v>13</v>
      </c>
      <c r="S340" s="4" cm="1">
        <f t="array" ref="S340">INDEX(Data!O$2:O$368,$A340)</f>
        <v>167</v>
      </c>
      <c r="T340" s="4" cm="1">
        <f t="array" ref="T340">INDEX(Data!P$2:P$368,$A340)</f>
        <v>103</v>
      </c>
      <c r="U340" s="4" cm="1">
        <f t="array" ref="U340">INDEX(Data!Q$2:Q$368,$A340)</f>
        <v>47</v>
      </c>
      <c r="V340" s="4" cm="1">
        <f t="array" ref="V340">INDEX(Data!R$2:R$368,$A340)</f>
        <v>27</v>
      </c>
      <c r="W340" s="4" cm="1">
        <f t="array" ref="W340">INDEX(Data!S$2:S$368,$A340)</f>
        <v>193</v>
      </c>
      <c r="X340" s="4" cm="1">
        <f t="array" ref="X340">INDEX(Data!T$2:T$368,$A340)</f>
        <v>30</v>
      </c>
      <c r="Y340" s="4" cm="1">
        <f t="array" ref="Y340">INDEX(Data!U$2:U$368,$A340)</f>
        <v>22</v>
      </c>
      <c r="Z340" s="4" cm="1">
        <f t="array" ref="Z340">INDEX(Data!V$2:V$368,$A340)</f>
        <v>22</v>
      </c>
      <c r="AA340" s="4" cm="1">
        <f t="array" ref="AA340">INDEX(Data!W$2:W$368,$A340)</f>
        <v>7</v>
      </c>
      <c r="AB340" s="4" cm="1">
        <f t="array" ref="AB340">INDEX(Data!X$2:X$368,$A340)</f>
        <v>60</v>
      </c>
      <c r="AC340" s="4" cm="1">
        <f t="array" ref="AC340">INDEX(Data!Y$2:Y$368,$A340)</f>
        <v>60</v>
      </c>
      <c r="AD340" s="4" cm="1">
        <f t="array" ref="AD340">INDEX(Data!Z$2:Z$368,$A340)</f>
        <v>0</v>
      </c>
      <c r="AE340" s="4" cm="1">
        <f t="array" ref="AE340">INDEX(Data!AA$2:AA$368,$A340)</f>
        <v>7</v>
      </c>
      <c r="AF340" s="4" cm="1">
        <f t="array" ref="AF340">INDEX(Data!AB$2:AB$368,$A340)</f>
        <v>22</v>
      </c>
      <c r="AG340" s="4" cm="1">
        <f t="array" ref="AG340">INDEX(Data!AC$2:AC$368,$A340)</f>
        <v>15</v>
      </c>
      <c r="AH340" s="4" cm="1">
        <f t="array" ref="AH340">INDEX(Data!AD$2:AD$368,$A340)</f>
        <v>7</v>
      </c>
      <c r="AI340" s="4" cm="1">
        <f t="array" ref="AI340">INDEX(Data!AE$2:AE$368,$A340)</f>
        <v>22</v>
      </c>
      <c r="AJ340" s="4" cm="1">
        <f t="array" ref="AJ340">INDEX(Data!AF$2:AF$368,$A340)</f>
        <v>22</v>
      </c>
      <c r="AK340" s="4" cm="1">
        <f t="array" ref="AK340">INDEX(Data!AG$2:AG$368,$A340)</f>
        <v>7</v>
      </c>
      <c r="AL340" s="4" cm="1">
        <f t="array" ref="AL340">INDEX(Data!AH$2:AH$368,$A340)</f>
        <v>0</v>
      </c>
      <c r="AM340" s="4" cm="1">
        <f t="array" ref="AM340">INDEX(Data!AI$2:AI$368,$A340)</f>
        <v>60</v>
      </c>
      <c r="AN340" s="4" cm="1">
        <f t="array" ref="AN340">INDEX(Data!AJ$2:AJ$368,$A340)</f>
        <v>53</v>
      </c>
      <c r="AO340" s="4" cm="1">
        <f t="array" ref="AO340">INDEX(Data!AK$2:AK$368,$A340)</f>
        <v>15</v>
      </c>
      <c r="AP340" s="4" cm="1">
        <f t="array" ref="AP340">INDEX(Data!AL$2:AL$368,$A340)</f>
        <v>0</v>
      </c>
      <c r="AQ340" s="4" cm="1">
        <f t="array" ref="AQ340">INDEX(Data!AM$2:AM$368,$A340)</f>
        <v>0</v>
      </c>
      <c r="AR340" s="4" cm="1">
        <f t="array" ref="AR340">INDEX(Data!AN$2:AN$368,$A340)</f>
        <v>22</v>
      </c>
      <c r="AS340" s="4" cm="1">
        <f t="array" ref="AS340">INDEX(Data!AO$2:AO$368,$A340)</f>
        <v>30</v>
      </c>
      <c r="AT340" s="4" cm="1">
        <f t="array" ref="AT340">INDEX(Data!AP$2:AP$368,$A340)</f>
        <v>83</v>
      </c>
      <c r="AU340" s="4" cm="1">
        <f t="array" ref="AU340">INDEX(Data!AQ$2:AQ$368,$A340)</f>
        <v>22</v>
      </c>
      <c r="AV340" s="4" cm="1">
        <f t="array" ref="AV340">INDEX(Data!AR$2:AR$368,$A340)</f>
        <v>22</v>
      </c>
      <c r="AW340" s="4" cm="1">
        <f t="array" ref="AW340">INDEX(Data!AS$2:AS$368,$A340)</f>
        <v>7</v>
      </c>
      <c r="AX340" s="4" cm="1">
        <f t="array" ref="AX340">INDEX(Data!AT$2:AT$368,$A340)</f>
        <v>0</v>
      </c>
      <c r="AY340" s="4" cm="1">
        <f t="array" ref="AY340">INDEX(Data!AU$2:AU$368,$A340)</f>
        <v>37</v>
      </c>
      <c r="AZ340" s="4" cm="1">
        <f t="array" ref="AZ340">INDEX(Data!AV$2:AV$368,$A340)</f>
        <v>22</v>
      </c>
      <c r="BA340" s="4" cm="1">
        <f t="array" ref="BA340">INDEX(Data!AW$2:AW$368,$A340)</f>
        <v>30</v>
      </c>
      <c r="BB340" s="4" cm="1">
        <f t="array" ref="BB340">INDEX(Data!AX$2:AX$368,$A340)</f>
        <v>53</v>
      </c>
    </row>
    <row r="341" spans="1:54" x14ac:dyDescent="0.25">
      <c r="A341">
        <v>308</v>
      </c>
      <c r="B341" s="3">
        <v>45599</v>
      </c>
      <c r="C341" s="4">
        <v>2024</v>
      </c>
      <c r="D341" s="4" t="s">
        <v>14</v>
      </c>
      <c r="E341" s="4">
        <v>3</v>
      </c>
      <c r="F341" s="4" cm="1">
        <f t="array" ref="F341">INDEX(Data!B$2:B$368,$A341)</f>
        <v>1077</v>
      </c>
      <c r="G341" s="4" cm="1">
        <f t="array" ref="G341">INDEX(Data!C$2:C$368,$A341)</f>
        <v>786</v>
      </c>
      <c r="H341" s="4" cm="1">
        <f t="array" ref="H341">INDEX(Data!D$2:D$368,$A341)</f>
        <v>269</v>
      </c>
      <c r="I341" s="4" cm="1">
        <f t="array" ref="I341">INDEX(Data!E$2:E$368,$A341)</f>
        <v>733</v>
      </c>
      <c r="J341" s="4" cm="1">
        <f t="array" ref="J341">INDEX(Data!F$2:F$368,$A341)</f>
        <v>75</v>
      </c>
      <c r="K341" s="4" cm="1">
        <f t="array" ref="K341">INDEX(Data!G$2:G$368,$A341)</f>
        <v>275</v>
      </c>
      <c r="L341" s="4" cm="1">
        <f t="array" ref="L341">INDEX(Data!H$2:H$368,$A341)</f>
        <v>441</v>
      </c>
      <c r="M341" s="4" cm="1">
        <f t="array" ref="M341">INDEX(Data!I$2:I$368,$A341)</f>
        <v>70</v>
      </c>
      <c r="N341" s="4" cm="1">
        <f t="array" ref="N341">INDEX(Data!J$2:J$368,$A341)</f>
        <v>247</v>
      </c>
      <c r="O341" s="4" cm="1">
        <f t="array" ref="O341">INDEX(Data!K$2:K$368,$A341)</f>
        <v>193</v>
      </c>
      <c r="P341" s="4" cm="1">
        <f t="array" ref="P341">INDEX(Data!L$2:L$368,$A341)</f>
        <v>60</v>
      </c>
      <c r="Q341" s="4" cm="1">
        <f t="array" ref="Q341">INDEX(Data!M$2:M$368,$A341)</f>
        <v>66</v>
      </c>
      <c r="R341" s="4" cm="1">
        <f t="array" ref="R341">INDEX(Data!N$2:N$368,$A341)</f>
        <v>26</v>
      </c>
      <c r="S341" s="4" cm="1">
        <f t="array" ref="S341">INDEX(Data!O$2:O$368,$A341)</f>
        <v>188</v>
      </c>
      <c r="T341" s="4" cm="1">
        <f t="array" ref="T341">INDEX(Data!P$2:P$368,$A341)</f>
        <v>57</v>
      </c>
      <c r="U341" s="4" cm="1">
        <f t="array" ref="U341">INDEX(Data!Q$2:Q$368,$A341)</f>
        <v>49</v>
      </c>
      <c r="V341" s="4" cm="1">
        <f t="array" ref="V341">INDEX(Data!R$2:R$368,$A341)</f>
        <v>28</v>
      </c>
      <c r="W341" s="4" cm="1">
        <f t="array" ref="W341">INDEX(Data!S$2:S$368,$A341)</f>
        <v>163</v>
      </c>
      <c r="X341" s="4" cm="1">
        <f t="array" ref="X341">INDEX(Data!T$2:T$368,$A341)</f>
        <v>31</v>
      </c>
      <c r="Y341" s="4" cm="1">
        <f t="array" ref="Y341">INDEX(Data!U$2:U$368,$A341)</f>
        <v>23</v>
      </c>
      <c r="Z341" s="4" cm="1">
        <f t="array" ref="Z341">INDEX(Data!V$2:V$368,$A341)</f>
        <v>47</v>
      </c>
      <c r="AA341" s="4" cm="1">
        <f t="array" ref="AA341">INDEX(Data!W$2:W$368,$A341)</f>
        <v>0</v>
      </c>
      <c r="AB341" s="4" cm="1">
        <f t="array" ref="AB341">INDEX(Data!X$2:X$368,$A341)</f>
        <v>78</v>
      </c>
      <c r="AC341" s="4" cm="1">
        <f t="array" ref="AC341">INDEX(Data!Y$2:Y$368,$A341)</f>
        <v>55</v>
      </c>
      <c r="AD341" s="4" cm="1">
        <f t="array" ref="AD341">INDEX(Data!Z$2:Z$368,$A341)</f>
        <v>15</v>
      </c>
      <c r="AE341" s="4" cm="1">
        <f t="array" ref="AE341">INDEX(Data!AA$2:AA$368,$A341)</f>
        <v>7</v>
      </c>
      <c r="AF341" s="4" cm="1">
        <f t="array" ref="AF341">INDEX(Data!AB$2:AB$368,$A341)</f>
        <v>23</v>
      </c>
      <c r="AG341" s="4" cm="1">
        <f t="array" ref="AG341">INDEX(Data!AC$2:AC$368,$A341)</f>
        <v>23</v>
      </c>
      <c r="AH341" s="4" cm="1">
        <f t="array" ref="AH341">INDEX(Data!AD$2:AD$368,$A341)</f>
        <v>0</v>
      </c>
      <c r="AI341" s="4" cm="1">
        <f t="array" ref="AI341">INDEX(Data!AE$2:AE$368,$A341)</f>
        <v>31</v>
      </c>
      <c r="AJ341" s="4" cm="1">
        <f t="array" ref="AJ341">INDEX(Data!AF$2:AF$368,$A341)</f>
        <v>0</v>
      </c>
      <c r="AK341" s="4" cm="1">
        <f t="array" ref="AK341">INDEX(Data!AG$2:AG$368,$A341)</f>
        <v>0</v>
      </c>
      <c r="AL341" s="4" cm="1">
        <f t="array" ref="AL341">INDEX(Data!AH$2:AH$368,$A341)</f>
        <v>15</v>
      </c>
      <c r="AM341" s="4" cm="1">
        <f t="array" ref="AM341">INDEX(Data!AI$2:AI$368,$A341)</f>
        <v>78</v>
      </c>
      <c r="AN341" s="4" cm="1">
        <f t="array" ref="AN341">INDEX(Data!AJ$2:AJ$368,$A341)</f>
        <v>15</v>
      </c>
      <c r="AO341" s="4" cm="1">
        <f t="array" ref="AO341">INDEX(Data!AK$2:AK$368,$A341)</f>
        <v>7</v>
      </c>
      <c r="AP341" s="4" cm="1">
        <f t="array" ref="AP341">INDEX(Data!AL$2:AL$368,$A341)</f>
        <v>23</v>
      </c>
      <c r="AQ341" s="4" cm="1">
        <f t="array" ref="AQ341">INDEX(Data!AM$2:AM$368,$A341)</f>
        <v>7</v>
      </c>
      <c r="AR341" s="4" cm="1">
        <f t="array" ref="AR341">INDEX(Data!AN$2:AN$368,$A341)</f>
        <v>23</v>
      </c>
      <c r="AS341" s="4" cm="1">
        <f t="array" ref="AS341">INDEX(Data!AO$2:AO$368,$A341)</f>
        <v>23</v>
      </c>
      <c r="AT341" s="4" cm="1">
        <f t="array" ref="AT341">INDEX(Data!AP$2:AP$368,$A341)</f>
        <v>78</v>
      </c>
      <c r="AU341" s="4" cm="1">
        <f t="array" ref="AU341">INDEX(Data!AQ$2:AQ$368,$A341)</f>
        <v>23</v>
      </c>
      <c r="AV341" s="4" cm="1">
        <f t="array" ref="AV341">INDEX(Data!AR$2:AR$368,$A341)</f>
        <v>31</v>
      </c>
      <c r="AW341" s="4" cm="1">
        <f t="array" ref="AW341">INDEX(Data!AS$2:AS$368,$A341)</f>
        <v>15</v>
      </c>
      <c r="AX341" s="4" cm="1">
        <f t="array" ref="AX341">INDEX(Data!AT$2:AT$368,$A341)</f>
        <v>7</v>
      </c>
      <c r="AY341" s="4" cm="1">
        <f t="array" ref="AY341">INDEX(Data!AU$2:AU$368,$A341)</f>
        <v>47</v>
      </c>
      <c r="AZ341" s="4" cm="1">
        <f t="array" ref="AZ341">INDEX(Data!AV$2:AV$368,$A341)</f>
        <v>23</v>
      </c>
      <c r="BA341" s="4" cm="1">
        <f t="array" ref="BA341">INDEX(Data!AW$2:AW$368,$A341)</f>
        <v>7</v>
      </c>
      <c r="BB341" s="4" cm="1">
        <f t="array" ref="BB341">INDEX(Data!AX$2:AX$368,$A341)</f>
        <v>31</v>
      </c>
    </row>
    <row r="342" spans="1:54" x14ac:dyDescent="0.25">
      <c r="A342">
        <v>309</v>
      </c>
      <c r="B342" s="3">
        <v>45600</v>
      </c>
      <c r="C342" s="4">
        <v>2024</v>
      </c>
      <c r="D342" s="4" t="s">
        <v>14</v>
      </c>
      <c r="E342" s="4">
        <v>4</v>
      </c>
      <c r="F342" s="4" cm="1">
        <f t="array" ref="F342">INDEX(Data!B$2:B$368,$A342)</f>
        <v>1097</v>
      </c>
      <c r="G342" s="4" cm="1">
        <f t="array" ref="G342">INDEX(Data!C$2:C$368,$A342)</f>
        <v>821</v>
      </c>
      <c r="H342" s="4" cm="1">
        <f t="array" ref="H342">INDEX(Data!D$2:D$368,$A342)</f>
        <v>416</v>
      </c>
      <c r="I342" s="4" cm="1">
        <f t="array" ref="I342">INDEX(Data!E$2:E$368,$A342)</f>
        <v>550</v>
      </c>
      <c r="J342" s="4" cm="1">
        <f t="array" ref="J342">INDEX(Data!F$2:F$368,$A342)</f>
        <v>131</v>
      </c>
      <c r="K342" s="4" cm="1">
        <f t="array" ref="K342">INDEX(Data!G$2:G$368,$A342)</f>
        <v>311</v>
      </c>
      <c r="L342" s="4" cm="1">
        <f t="array" ref="L342">INDEX(Data!H$2:H$368,$A342)</f>
        <v>330</v>
      </c>
      <c r="M342" s="4" cm="1">
        <f t="array" ref="M342">INDEX(Data!I$2:I$368,$A342)</f>
        <v>180</v>
      </c>
      <c r="N342" s="4" cm="1">
        <f t="array" ref="N342">INDEX(Data!J$2:J$368,$A342)</f>
        <v>340</v>
      </c>
      <c r="O342" s="4" cm="1">
        <f t="array" ref="O342">INDEX(Data!K$2:K$368,$A342)</f>
        <v>40</v>
      </c>
      <c r="P342" s="4" cm="1">
        <f t="array" ref="P342">INDEX(Data!L$2:L$368,$A342)</f>
        <v>102</v>
      </c>
      <c r="Q342" s="4" cm="1">
        <f t="array" ref="Q342">INDEX(Data!M$2:M$368,$A342)</f>
        <v>68</v>
      </c>
      <c r="R342" s="4" cm="1">
        <f t="array" ref="R342">INDEX(Data!N$2:N$368,$A342)</f>
        <v>27</v>
      </c>
      <c r="S342" s="4" cm="1">
        <f t="array" ref="S342">INDEX(Data!O$2:O$368,$A342)</f>
        <v>204</v>
      </c>
      <c r="T342" s="4" cm="1">
        <f t="array" ref="T342">INDEX(Data!P$2:P$368,$A342)</f>
        <v>20</v>
      </c>
      <c r="U342" s="4" cm="1">
        <f t="array" ref="U342">INDEX(Data!Q$2:Q$368,$A342)</f>
        <v>33</v>
      </c>
      <c r="V342" s="4" cm="1">
        <f t="array" ref="V342">INDEX(Data!R$2:R$368,$A342)</f>
        <v>41</v>
      </c>
      <c r="W342" s="4" cm="1">
        <f t="array" ref="W342">INDEX(Data!S$2:S$368,$A342)</f>
        <v>222</v>
      </c>
      <c r="X342" s="4" cm="1">
        <f t="array" ref="X342">INDEX(Data!T$2:T$368,$A342)</f>
        <v>106</v>
      </c>
      <c r="Y342" s="4" cm="1">
        <f t="array" ref="Y342">INDEX(Data!U$2:U$368,$A342)</f>
        <v>24</v>
      </c>
      <c r="Z342" s="4" cm="1">
        <f t="array" ref="Z342">INDEX(Data!V$2:V$368,$A342)</f>
        <v>41</v>
      </c>
      <c r="AA342" s="4" cm="1">
        <f t="array" ref="AA342">INDEX(Data!W$2:W$368,$A342)</f>
        <v>16</v>
      </c>
      <c r="AB342" s="4" cm="1">
        <f t="array" ref="AB342">INDEX(Data!X$2:X$368,$A342)</f>
        <v>90</v>
      </c>
      <c r="AC342" s="4" cm="1">
        <f t="array" ref="AC342">INDEX(Data!Y$2:Y$368,$A342)</f>
        <v>57</v>
      </c>
      <c r="AD342" s="4" cm="1">
        <f t="array" ref="AD342">INDEX(Data!Z$2:Z$368,$A342)</f>
        <v>8</v>
      </c>
      <c r="AE342" s="4" cm="1">
        <f t="array" ref="AE342">INDEX(Data!AA$2:AA$368,$A342)</f>
        <v>16</v>
      </c>
      <c r="AF342" s="4" cm="1">
        <f t="array" ref="AF342">INDEX(Data!AB$2:AB$368,$A342)</f>
        <v>32</v>
      </c>
      <c r="AG342" s="4" cm="1">
        <f t="array" ref="AG342">INDEX(Data!AC$2:AC$368,$A342)</f>
        <v>8</v>
      </c>
      <c r="AH342" s="4" cm="1">
        <f t="array" ref="AH342">INDEX(Data!AD$2:AD$368,$A342)</f>
        <v>0</v>
      </c>
      <c r="AI342" s="4" cm="1">
        <f t="array" ref="AI342">INDEX(Data!AE$2:AE$368,$A342)</f>
        <v>41</v>
      </c>
      <c r="AJ342" s="4" cm="1">
        <f t="array" ref="AJ342">INDEX(Data!AF$2:AF$368,$A342)</f>
        <v>8</v>
      </c>
      <c r="AK342" s="4" cm="1">
        <f t="array" ref="AK342">INDEX(Data!AG$2:AG$368,$A342)</f>
        <v>0</v>
      </c>
      <c r="AL342" s="4" cm="1">
        <f t="array" ref="AL342">INDEX(Data!AH$2:AH$368,$A342)</f>
        <v>24</v>
      </c>
      <c r="AM342" s="4" cm="1">
        <f t="array" ref="AM342">INDEX(Data!AI$2:AI$368,$A342)</f>
        <v>41</v>
      </c>
      <c r="AN342" s="4" cm="1">
        <f t="array" ref="AN342">INDEX(Data!AJ$2:AJ$368,$A342)</f>
        <v>49</v>
      </c>
      <c r="AO342" s="4" cm="1">
        <f t="array" ref="AO342">INDEX(Data!AK$2:AK$368,$A342)</f>
        <v>41</v>
      </c>
      <c r="AP342" s="4" cm="1">
        <f t="array" ref="AP342">INDEX(Data!AL$2:AL$368,$A342)</f>
        <v>0</v>
      </c>
      <c r="AQ342" s="4" cm="1">
        <f t="array" ref="AQ342">INDEX(Data!AM$2:AM$368,$A342)</f>
        <v>8</v>
      </c>
      <c r="AR342" s="4" cm="1">
        <f t="array" ref="AR342">INDEX(Data!AN$2:AN$368,$A342)</f>
        <v>16</v>
      </c>
      <c r="AS342" s="4" cm="1">
        <f t="array" ref="AS342">INDEX(Data!AO$2:AO$368,$A342)</f>
        <v>24</v>
      </c>
      <c r="AT342" s="4" cm="1">
        <f t="array" ref="AT342">INDEX(Data!AP$2:AP$368,$A342)</f>
        <v>0</v>
      </c>
      <c r="AU342" s="4" cm="1">
        <f t="array" ref="AU342">INDEX(Data!AQ$2:AQ$368,$A342)</f>
        <v>16</v>
      </c>
      <c r="AV342" s="4" cm="1">
        <f t="array" ref="AV342">INDEX(Data!AR$2:AR$368,$A342)</f>
        <v>3</v>
      </c>
      <c r="AW342" s="4" cm="1">
        <f t="array" ref="AW342">INDEX(Data!AS$2:AS$368,$A342)</f>
        <v>31</v>
      </c>
      <c r="AX342" s="4" cm="1">
        <f t="array" ref="AX342">INDEX(Data!AT$2:AT$368,$A342)</f>
        <v>0</v>
      </c>
      <c r="AY342" s="4" cm="1">
        <f t="array" ref="AY342">INDEX(Data!AU$2:AU$368,$A342)</f>
        <v>57</v>
      </c>
      <c r="AZ342" s="4" cm="1">
        <f t="array" ref="AZ342">INDEX(Data!AV$2:AV$368,$A342)</f>
        <v>32</v>
      </c>
      <c r="BA342" s="4" cm="1">
        <f t="array" ref="BA342">INDEX(Data!AW$2:AW$368,$A342)</f>
        <v>32</v>
      </c>
      <c r="BB342" s="4" cm="1">
        <f t="array" ref="BB342">INDEX(Data!AX$2:AX$368,$A342)</f>
        <v>0</v>
      </c>
    </row>
    <row r="343" spans="1:54" x14ac:dyDescent="0.25">
      <c r="A343">
        <v>310</v>
      </c>
      <c r="B343" s="3">
        <v>45601</v>
      </c>
      <c r="C343" s="4">
        <v>2024</v>
      </c>
      <c r="D343" s="4" t="s">
        <v>14</v>
      </c>
      <c r="E343" s="4">
        <v>5</v>
      </c>
      <c r="F343" s="4" cm="1">
        <f t="array" ref="F343">INDEX(Data!B$2:B$368,$A343)</f>
        <v>1109</v>
      </c>
      <c r="G343" s="4" cm="1">
        <f t="array" ref="G343">INDEX(Data!C$2:C$368,$A343)</f>
        <v>856</v>
      </c>
      <c r="H343" s="4" cm="1">
        <f t="array" ref="H343">INDEX(Data!D$2:D$368,$A343)</f>
        <v>465</v>
      </c>
      <c r="I343" s="4" cm="1">
        <f t="array" ref="I343">INDEX(Data!E$2:E$368,$A343)</f>
        <v>456</v>
      </c>
      <c r="J343" s="4" cm="1">
        <f t="array" ref="J343">INDEX(Data!F$2:F$368,$A343)</f>
        <v>188</v>
      </c>
      <c r="K343" s="4" cm="1">
        <f t="array" ref="K343">INDEX(Data!G$2:G$368,$A343)</f>
        <v>188</v>
      </c>
      <c r="L343" s="4" cm="1">
        <f t="array" ref="L343">INDEX(Data!H$2:H$368,$A343)</f>
        <v>540</v>
      </c>
      <c r="M343" s="4" cm="1">
        <f t="array" ref="M343">INDEX(Data!I$2:I$368,$A343)</f>
        <v>128</v>
      </c>
      <c r="N343" s="4" cm="1">
        <f t="array" ref="N343">INDEX(Data!J$2:J$368,$A343)</f>
        <v>254</v>
      </c>
      <c r="O343" s="4" cm="1">
        <f t="array" ref="O343">INDEX(Data!K$2:K$368,$A343)</f>
        <v>103</v>
      </c>
      <c r="P343" s="4" cm="1">
        <f t="array" ref="P343">INDEX(Data!L$2:L$368,$A343)</f>
        <v>103</v>
      </c>
      <c r="Q343" s="4" cm="1">
        <f t="array" ref="Q343">INDEX(Data!M$2:M$368,$A343)</f>
        <v>48</v>
      </c>
      <c r="R343" s="4" cm="1">
        <f t="array" ref="R343">INDEX(Data!N$2:N$368,$A343)</f>
        <v>13</v>
      </c>
      <c r="S343" s="4" cm="1">
        <f t="array" ref="S343">INDEX(Data!O$2:O$368,$A343)</f>
        <v>189</v>
      </c>
      <c r="T343" s="4" cm="1">
        <f t="array" ref="T343">INDEX(Data!P$2:P$368,$A343)</f>
        <v>75</v>
      </c>
      <c r="U343" s="4" cm="1">
        <f t="array" ref="U343">INDEX(Data!Q$2:Q$368,$A343)</f>
        <v>50</v>
      </c>
      <c r="V343" s="4" cm="1">
        <f t="array" ref="V343">INDEX(Data!R$2:R$368,$A343)</f>
        <v>33</v>
      </c>
      <c r="W343" s="4" cm="1">
        <f t="array" ref="W343">INDEX(Data!S$2:S$368,$A343)</f>
        <v>241</v>
      </c>
      <c r="X343" s="4" cm="1">
        <f t="array" ref="X343">INDEX(Data!T$2:T$368,$A343)</f>
        <v>85</v>
      </c>
      <c r="Y343" s="4" cm="1">
        <f t="array" ref="Y343">INDEX(Data!U$2:U$368,$A343)</f>
        <v>0</v>
      </c>
      <c r="Z343" s="4" cm="1">
        <f t="array" ref="Z343">INDEX(Data!V$2:V$368,$A343)</f>
        <v>51</v>
      </c>
      <c r="AA343" s="4" cm="1">
        <f t="array" ref="AA343">INDEX(Data!W$2:W$368,$A343)</f>
        <v>8</v>
      </c>
      <c r="AB343" s="4" cm="1">
        <f t="array" ref="AB343">INDEX(Data!X$2:X$368,$A343)</f>
        <v>59</v>
      </c>
      <c r="AC343" s="4" cm="1">
        <f t="array" ref="AC343">INDEX(Data!Y$2:Y$368,$A343)</f>
        <v>42</v>
      </c>
      <c r="AD343" s="4" cm="1">
        <f t="array" ref="AD343">INDEX(Data!Z$2:Z$368,$A343)</f>
        <v>8</v>
      </c>
      <c r="AE343" s="4" cm="1">
        <f t="array" ref="AE343">INDEX(Data!AA$2:AA$368,$A343)</f>
        <v>8</v>
      </c>
      <c r="AF343" s="4" cm="1">
        <f t="array" ref="AF343">INDEX(Data!AB$2:AB$368,$A343)</f>
        <v>17</v>
      </c>
      <c r="AG343" s="4" cm="1">
        <f t="array" ref="AG343">INDEX(Data!AC$2:AC$368,$A343)</f>
        <v>25</v>
      </c>
      <c r="AH343" s="4" cm="1">
        <f t="array" ref="AH343">INDEX(Data!AD$2:AD$368,$A343)</f>
        <v>0</v>
      </c>
      <c r="AI343" s="4" cm="1">
        <f t="array" ref="AI343">INDEX(Data!AE$2:AE$368,$A343)</f>
        <v>25</v>
      </c>
      <c r="AJ343" s="4" cm="1">
        <f t="array" ref="AJ343">INDEX(Data!AF$2:AF$368,$A343)</f>
        <v>0</v>
      </c>
      <c r="AK343" s="4" cm="1">
        <f t="array" ref="AK343">INDEX(Data!AG$2:AG$368,$A343)</f>
        <v>25</v>
      </c>
      <c r="AL343" s="4" cm="1">
        <f t="array" ref="AL343">INDEX(Data!AH$2:AH$368,$A343)</f>
        <v>8</v>
      </c>
      <c r="AM343" s="4" cm="1">
        <f t="array" ref="AM343">INDEX(Data!AI$2:AI$368,$A343)</f>
        <v>59</v>
      </c>
      <c r="AN343" s="4" cm="1">
        <f t="array" ref="AN343">INDEX(Data!AJ$2:AJ$368,$A343)</f>
        <v>8</v>
      </c>
      <c r="AO343" s="4" cm="1">
        <f t="array" ref="AO343">INDEX(Data!AK$2:AK$368,$A343)</f>
        <v>42</v>
      </c>
      <c r="AP343" s="4" cm="1">
        <f t="array" ref="AP343">INDEX(Data!AL$2:AL$368,$A343)</f>
        <v>0</v>
      </c>
      <c r="AQ343" s="4" cm="1">
        <f t="array" ref="AQ343">INDEX(Data!AM$2:AM$368,$A343)</f>
        <v>8</v>
      </c>
      <c r="AR343" s="4" cm="1">
        <f t="array" ref="AR343">INDEX(Data!AN$2:AN$368,$A343)</f>
        <v>25</v>
      </c>
      <c r="AS343" s="4" cm="1">
        <f t="array" ref="AS343">INDEX(Data!AO$2:AO$368,$A343)</f>
        <v>34</v>
      </c>
      <c r="AT343" s="4" cm="1">
        <f t="array" ref="AT343">INDEX(Data!AP$2:AP$368,$A343)</f>
        <v>68</v>
      </c>
      <c r="AU343" s="4" cm="1">
        <f t="array" ref="AU343">INDEX(Data!AQ$2:AQ$368,$A343)</f>
        <v>25</v>
      </c>
      <c r="AV343" s="4" cm="1">
        <f t="array" ref="AV343">INDEX(Data!AR$2:AR$368,$A343)</f>
        <v>77</v>
      </c>
      <c r="AW343" s="4" cm="1">
        <f t="array" ref="AW343">INDEX(Data!AS$2:AS$368,$A343)</f>
        <v>25</v>
      </c>
      <c r="AX343" s="4" cm="1">
        <f t="array" ref="AX343">INDEX(Data!AT$2:AT$368,$A343)</f>
        <v>8</v>
      </c>
      <c r="AY343" s="4" cm="1">
        <f t="array" ref="AY343">INDEX(Data!AU$2:AU$368,$A343)</f>
        <v>51</v>
      </c>
      <c r="AZ343" s="4" cm="1">
        <f t="array" ref="AZ343">INDEX(Data!AV$2:AV$368,$A343)</f>
        <v>0</v>
      </c>
      <c r="BA343" s="4" cm="1">
        <f t="array" ref="BA343">INDEX(Data!AW$2:AW$368,$A343)</f>
        <v>0</v>
      </c>
      <c r="BB343" s="4" cm="1">
        <f t="array" ref="BB343">INDEX(Data!AX$2:AX$368,$A343)</f>
        <v>65</v>
      </c>
    </row>
    <row r="344" spans="1:54" x14ac:dyDescent="0.25">
      <c r="A344">
        <v>311</v>
      </c>
      <c r="B344" s="3">
        <v>45602</v>
      </c>
      <c r="C344" s="4">
        <v>2024</v>
      </c>
      <c r="D344" s="4" t="s">
        <v>14</v>
      </c>
      <c r="E344" s="4">
        <v>6</v>
      </c>
      <c r="F344" s="4" cm="1">
        <f t="array" ref="F344">INDEX(Data!B$2:B$368,$A344)</f>
        <v>1112</v>
      </c>
      <c r="G344" s="4" cm="1">
        <f t="array" ref="G344">INDEX(Data!C$2:C$368,$A344)</f>
        <v>893</v>
      </c>
      <c r="H344" s="4" cm="1">
        <f t="array" ref="H344">INDEX(Data!D$2:D$368,$A344)</f>
        <v>422</v>
      </c>
      <c r="I344" s="4" cm="1">
        <f t="array" ref="I344">INDEX(Data!E$2:E$368,$A344)</f>
        <v>468</v>
      </c>
      <c r="J344" s="4" cm="1">
        <f t="array" ref="J344">INDEX(Data!F$2:F$368,$A344)</f>
        <v>222</v>
      </c>
      <c r="K344" s="4" cm="1">
        <f t="array" ref="K344">INDEX(Data!G$2:G$368,$A344)</f>
        <v>446</v>
      </c>
      <c r="L344" s="4" cm="1">
        <f t="array" ref="L344">INDEX(Data!H$2:H$368,$A344)</f>
        <v>376</v>
      </c>
      <c r="M344" s="4" cm="1">
        <f t="array" ref="M344">INDEX(Data!I$2:I$368,$A344)</f>
        <v>71</v>
      </c>
      <c r="N344" s="4" cm="1">
        <f t="array" ref="N344">INDEX(Data!J$2:J$368,$A344)</f>
        <v>358</v>
      </c>
      <c r="O344" s="4" cm="1">
        <f t="array" ref="O344">INDEX(Data!K$2:K$368,$A344)</f>
        <v>34</v>
      </c>
      <c r="P344" s="4" cm="1">
        <f t="array" ref="P344">INDEX(Data!L$2:L$368,$A344)</f>
        <v>48</v>
      </c>
      <c r="Q344" s="4" cm="1">
        <f t="array" ref="Q344">INDEX(Data!M$2:M$368,$A344)</f>
        <v>89</v>
      </c>
      <c r="R344" s="4" cm="1">
        <f t="array" ref="R344">INDEX(Data!N$2:N$368,$A344)</f>
        <v>68</v>
      </c>
      <c r="S344" s="4" cm="1">
        <f t="array" ref="S344">INDEX(Data!O$2:O$368,$A344)</f>
        <v>160</v>
      </c>
      <c r="T344" s="4" cm="1">
        <f t="array" ref="T344">INDEX(Data!P$2:P$368,$A344)</f>
        <v>29</v>
      </c>
      <c r="U344" s="4" cm="1">
        <f t="array" ref="U344">INDEX(Data!Q$2:Q$368,$A344)</f>
        <v>42</v>
      </c>
      <c r="V344" s="4" cm="1">
        <f t="array" ref="V344">INDEX(Data!R$2:R$368,$A344)</f>
        <v>42</v>
      </c>
      <c r="W344" s="4" cm="1">
        <f t="array" ref="W344">INDEX(Data!S$2:S$368,$A344)</f>
        <v>242</v>
      </c>
      <c r="X344" s="4" cm="1">
        <f t="array" ref="X344">INDEX(Data!T$2:T$368,$A344)</f>
        <v>125</v>
      </c>
      <c r="Y344" s="4" cm="1">
        <f t="array" ref="Y344">INDEX(Data!U$2:U$368,$A344)</f>
        <v>0</v>
      </c>
      <c r="Z344" s="4" cm="1">
        <f t="array" ref="Z344">INDEX(Data!V$2:V$368,$A344)</f>
        <v>35</v>
      </c>
      <c r="AA344" s="4" cm="1">
        <f t="array" ref="AA344">INDEX(Data!W$2:W$368,$A344)</f>
        <v>0</v>
      </c>
      <c r="AB344" s="4" cm="1">
        <f t="array" ref="AB344">INDEX(Data!X$2:X$368,$A344)</f>
        <v>71</v>
      </c>
      <c r="AC344" s="4" cm="1">
        <f t="array" ref="AC344">INDEX(Data!Y$2:Y$368,$A344)</f>
        <v>71</v>
      </c>
      <c r="AD344" s="4" cm="1">
        <f t="array" ref="AD344">INDEX(Data!Z$2:Z$368,$A344)</f>
        <v>0</v>
      </c>
      <c r="AE344" s="4" cm="1">
        <f t="array" ref="AE344">INDEX(Data!AA$2:AA$368,$A344)</f>
        <v>26</v>
      </c>
      <c r="AF344" s="4" cm="1">
        <f t="array" ref="AF344">INDEX(Data!AB$2:AB$368,$A344)</f>
        <v>44</v>
      </c>
      <c r="AG344" s="4" cm="1">
        <f t="array" ref="AG344">INDEX(Data!AC$2:AC$368,$A344)</f>
        <v>8</v>
      </c>
      <c r="AH344" s="4" cm="1">
        <f t="array" ref="AH344">INDEX(Data!AD$2:AD$368,$A344)</f>
        <v>8</v>
      </c>
      <c r="AI344" s="4" cm="1">
        <f t="array" ref="AI344">INDEX(Data!AE$2:AE$368,$A344)</f>
        <v>26</v>
      </c>
      <c r="AJ344" s="4" cm="1">
        <f t="array" ref="AJ344">INDEX(Data!AF$2:AF$368,$A344)</f>
        <v>0</v>
      </c>
      <c r="AK344" s="4" cm="1">
        <f t="array" ref="AK344">INDEX(Data!AG$2:AG$368,$A344)</f>
        <v>8</v>
      </c>
      <c r="AL344" s="4" cm="1">
        <f t="array" ref="AL344">INDEX(Data!AH$2:AH$368,$A344)</f>
        <v>17</v>
      </c>
      <c r="AM344" s="4" cm="1">
        <f t="array" ref="AM344">INDEX(Data!AI$2:AI$368,$A344)</f>
        <v>71</v>
      </c>
      <c r="AN344" s="4" cm="1">
        <f t="array" ref="AN344">INDEX(Data!AJ$2:AJ$368,$A344)</f>
        <v>44</v>
      </c>
      <c r="AO344" s="4" cm="1">
        <f t="array" ref="AO344">INDEX(Data!AK$2:AK$368,$A344)</f>
        <v>8</v>
      </c>
      <c r="AP344" s="4" cm="1">
        <f t="array" ref="AP344">INDEX(Data!AL$2:AL$368,$A344)</f>
        <v>8</v>
      </c>
      <c r="AQ344" s="4" cm="1">
        <f t="array" ref="AQ344">INDEX(Data!AM$2:AM$368,$A344)</f>
        <v>8</v>
      </c>
      <c r="AR344" s="4" cm="1">
        <f t="array" ref="AR344">INDEX(Data!AN$2:AN$368,$A344)</f>
        <v>8</v>
      </c>
      <c r="AS344" s="4" cm="1">
        <f t="array" ref="AS344">INDEX(Data!AO$2:AO$368,$A344)</f>
        <v>8</v>
      </c>
      <c r="AT344" s="4" cm="1">
        <f t="array" ref="AT344">INDEX(Data!AP$2:AP$368,$A344)</f>
        <v>62</v>
      </c>
      <c r="AU344" s="4" cm="1">
        <f t="array" ref="AU344">INDEX(Data!AQ$2:AQ$368,$A344)</f>
        <v>26</v>
      </c>
      <c r="AV344" s="4" cm="1">
        <f t="array" ref="AV344">INDEX(Data!AR$2:AR$368,$A344)</f>
        <v>26</v>
      </c>
      <c r="AW344" s="4" cm="1">
        <f t="array" ref="AW344">INDEX(Data!AS$2:AS$368,$A344)</f>
        <v>17</v>
      </c>
      <c r="AX344" s="4" cm="1">
        <f t="array" ref="AX344">INDEX(Data!AT$2:AT$368,$A344)</f>
        <v>0</v>
      </c>
      <c r="AY344" s="4" cm="1">
        <f t="array" ref="AY344">INDEX(Data!AU$2:AU$368,$A344)</f>
        <v>62</v>
      </c>
      <c r="AZ344" s="4" cm="1">
        <f t="array" ref="AZ344">INDEX(Data!AV$2:AV$368,$A344)</f>
        <v>26</v>
      </c>
      <c r="BA344" s="4" cm="1">
        <f t="array" ref="BA344">INDEX(Data!AW$2:AW$368,$A344)</f>
        <v>17</v>
      </c>
      <c r="BB344" s="4" cm="1">
        <f t="array" ref="BB344">INDEX(Data!AX$2:AX$368,$A344)</f>
        <v>63</v>
      </c>
    </row>
    <row r="345" spans="1:54" x14ac:dyDescent="0.25">
      <c r="A345">
        <v>312</v>
      </c>
      <c r="B345" s="3">
        <v>45603</v>
      </c>
      <c r="C345" s="4">
        <v>2024</v>
      </c>
      <c r="D345" s="4" t="s">
        <v>14</v>
      </c>
      <c r="E345" s="4">
        <v>7</v>
      </c>
      <c r="F345" s="4" cm="1">
        <f t="array" ref="F345">INDEX(Data!B$2:B$368,$A345)</f>
        <v>1114</v>
      </c>
      <c r="G345" s="4" cm="1">
        <f t="array" ref="G345">INDEX(Data!C$2:C$368,$A345)</f>
        <v>928</v>
      </c>
      <c r="H345" s="4" cm="1">
        <f t="array" ref="H345">INDEX(Data!D$2:D$368,$A345)</f>
        <v>467</v>
      </c>
      <c r="I345" s="4" cm="1">
        <f t="array" ref="I345">INDEX(Data!E$2:E$368,$A345)</f>
        <v>592</v>
      </c>
      <c r="J345" s="4" cm="1">
        <f t="array" ref="J345">INDEX(Data!F$2:F$368,$A345)</f>
        <v>55</v>
      </c>
      <c r="K345" s="4" cm="1">
        <f t="array" ref="K345">INDEX(Data!G$2:G$368,$A345)</f>
        <v>259</v>
      </c>
      <c r="L345" s="4" cm="1">
        <f t="array" ref="L345">INDEX(Data!H$2:H$368,$A345)</f>
        <v>577</v>
      </c>
      <c r="M345" s="4" cm="1">
        <f t="array" ref="M345">INDEX(Data!I$2:I$368,$A345)</f>
        <v>92</v>
      </c>
      <c r="N345" s="4" cm="1">
        <f t="array" ref="N345">INDEX(Data!J$2:J$368,$A345)</f>
        <v>255</v>
      </c>
      <c r="O345" s="4" cm="1">
        <f t="array" ref="O345">INDEX(Data!K$2:K$368,$A345)</f>
        <v>110</v>
      </c>
      <c r="P345" s="4" cm="1">
        <f t="array" ref="P345">INDEX(Data!L$2:L$368,$A345)</f>
        <v>96</v>
      </c>
      <c r="Q345" s="4" cm="1">
        <f t="array" ref="Q345">INDEX(Data!M$2:M$368,$A345)</f>
        <v>41</v>
      </c>
      <c r="R345" s="4" cm="1">
        <f t="array" ref="R345">INDEX(Data!N$2:N$368,$A345)</f>
        <v>20</v>
      </c>
      <c r="S345" s="4" cm="1">
        <f t="array" ref="S345">INDEX(Data!O$2:O$368,$A345)</f>
        <v>173</v>
      </c>
      <c r="T345" s="4" cm="1">
        <f t="array" ref="T345">INDEX(Data!P$2:P$368,$A345)</f>
        <v>110</v>
      </c>
      <c r="U345" s="4" cm="1">
        <f t="array" ref="U345">INDEX(Data!Q$2:Q$368,$A345)</f>
        <v>38</v>
      </c>
      <c r="V345" s="4" cm="1">
        <f t="array" ref="V345">INDEX(Data!R$2:R$368,$A345)</f>
        <v>21</v>
      </c>
      <c r="W345" s="4" cm="1">
        <f t="array" ref="W345">INDEX(Data!S$2:S$368,$A345)</f>
        <v>250</v>
      </c>
      <c r="X345" s="4" cm="1">
        <f t="array" ref="X345">INDEX(Data!T$2:T$368,$A345)</f>
        <v>83</v>
      </c>
      <c r="Y345" s="4" cm="1">
        <f t="array" ref="Y345">INDEX(Data!U$2:U$368,$A345)</f>
        <v>9</v>
      </c>
      <c r="Z345" s="4" cm="1">
        <f t="array" ref="Z345">INDEX(Data!V$2:V$368,$A345)</f>
        <v>37</v>
      </c>
      <c r="AA345" s="4" cm="1">
        <f t="array" ref="AA345">INDEX(Data!W$2:W$368,$A345)</f>
        <v>18</v>
      </c>
      <c r="AB345" s="4" cm="1">
        <f t="array" ref="AB345">INDEX(Data!X$2:X$368,$A345)</f>
        <v>129</v>
      </c>
      <c r="AC345" s="4" cm="1">
        <f t="array" ref="AC345">INDEX(Data!Y$2:Y$368,$A345)</f>
        <v>83</v>
      </c>
      <c r="AD345" s="4" cm="1">
        <f t="array" ref="AD345">INDEX(Data!Z$2:Z$368,$A345)</f>
        <v>18</v>
      </c>
      <c r="AE345" s="4" cm="1">
        <f t="array" ref="AE345">INDEX(Data!AA$2:AA$368,$A345)</f>
        <v>9</v>
      </c>
      <c r="AF345" s="4" cm="1">
        <f t="array" ref="AF345">INDEX(Data!AB$2:AB$368,$A345)</f>
        <v>46</v>
      </c>
      <c r="AG345" s="4" cm="1">
        <f t="array" ref="AG345">INDEX(Data!AC$2:AC$368,$A345)</f>
        <v>0</v>
      </c>
      <c r="AH345" s="4" cm="1">
        <f t="array" ref="AH345">INDEX(Data!AD$2:AD$368,$A345)</f>
        <v>9</v>
      </c>
      <c r="AI345" s="4" cm="1">
        <f t="array" ref="AI345">INDEX(Data!AE$2:AE$368,$A345)</f>
        <v>18</v>
      </c>
      <c r="AJ345" s="4" cm="1">
        <f t="array" ref="AJ345">INDEX(Data!AF$2:AF$368,$A345)</f>
        <v>18</v>
      </c>
      <c r="AK345" s="4" cm="1">
        <f t="array" ref="AK345">INDEX(Data!AG$2:AG$368,$A345)</f>
        <v>9</v>
      </c>
      <c r="AL345" s="4" cm="1">
        <f t="array" ref="AL345">INDEX(Data!AH$2:AH$368,$A345)</f>
        <v>18</v>
      </c>
      <c r="AM345" s="4" cm="1">
        <f t="array" ref="AM345">INDEX(Data!AI$2:AI$368,$A345)</f>
        <v>37</v>
      </c>
      <c r="AN345" s="4" cm="1">
        <f t="array" ref="AN345">INDEX(Data!AJ$2:AJ$368,$A345)</f>
        <v>37</v>
      </c>
      <c r="AO345" s="4" cm="1">
        <f t="array" ref="AO345">INDEX(Data!AK$2:AK$368,$A345)</f>
        <v>27</v>
      </c>
      <c r="AP345" s="4" cm="1">
        <f t="array" ref="AP345">INDEX(Data!AL$2:AL$368,$A345)</f>
        <v>27</v>
      </c>
      <c r="AQ345" s="4" cm="1">
        <f t="array" ref="AQ345">INDEX(Data!AM$2:AM$368,$A345)</f>
        <v>9</v>
      </c>
      <c r="AR345" s="4" cm="1">
        <f t="array" ref="AR345">INDEX(Data!AN$2:AN$368,$A345)</f>
        <v>0</v>
      </c>
      <c r="AS345" s="4" cm="1">
        <f t="array" ref="AS345">INDEX(Data!AO$2:AO$368,$A345)</f>
        <v>37</v>
      </c>
      <c r="AT345" s="4" cm="1">
        <f t="array" ref="AT345">INDEX(Data!AP$2:AP$368,$A345)</f>
        <v>102</v>
      </c>
      <c r="AU345" s="4" cm="1">
        <f t="array" ref="AU345">INDEX(Data!AQ$2:AQ$368,$A345)</f>
        <v>9</v>
      </c>
      <c r="AV345" s="4" cm="1">
        <f t="array" ref="AV345">INDEX(Data!AR$2:AR$368,$A345)</f>
        <v>37</v>
      </c>
      <c r="AW345" s="4" cm="1">
        <f t="array" ref="AW345">INDEX(Data!AS$2:AS$368,$A345)</f>
        <v>27</v>
      </c>
      <c r="AX345" s="4" cm="1">
        <f t="array" ref="AX345">INDEX(Data!AT$2:AT$368,$A345)</f>
        <v>0</v>
      </c>
      <c r="AY345" s="4" cm="1">
        <f t="array" ref="AY345">INDEX(Data!AU$2:AU$368,$A345)</f>
        <v>9</v>
      </c>
      <c r="AZ345" s="4" cm="1">
        <f t="array" ref="AZ345">INDEX(Data!AV$2:AV$368,$A345)</f>
        <v>37</v>
      </c>
      <c r="BA345" s="4" cm="1">
        <f t="array" ref="BA345">INDEX(Data!AW$2:AW$368,$A345)</f>
        <v>18</v>
      </c>
      <c r="BB345" s="4" cm="1">
        <f t="array" ref="BB345">INDEX(Data!AX$2:AX$368,$A345)</f>
        <v>11</v>
      </c>
    </row>
    <row r="346" spans="1:54" x14ac:dyDescent="0.25">
      <c r="A346">
        <v>313</v>
      </c>
      <c r="B346" s="3">
        <v>45604</v>
      </c>
      <c r="C346" s="4">
        <v>2024</v>
      </c>
      <c r="D346" s="4" t="s">
        <v>14</v>
      </c>
      <c r="E346" s="4">
        <v>8</v>
      </c>
      <c r="F346" s="4" cm="1">
        <f t="array" ref="F346">INDEX(Data!B$2:B$368,$A346)</f>
        <v>1102</v>
      </c>
      <c r="G346" s="4" cm="1">
        <f t="array" ref="G346">INDEX(Data!C$2:C$368,$A346)</f>
        <v>958</v>
      </c>
      <c r="H346" s="4" cm="1">
        <f t="array" ref="H346">INDEX(Data!D$2:D$368,$A346)</f>
        <v>551</v>
      </c>
      <c r="I346" s="4" cm="1">
        <f t="array" ref="I346">INDEX(Data!E$2:E$368,$A346)</f>
        <v>342</v>
      </c>
      <c r="J346" s="4" cm="1">
        <f t="array" ref="J346">INDEX(Data!F$2:F$368,$A346)</f>
        <v>209</v>
      </c>
      <c r="K346" s="4" cm="1">
        <f t="array" ref="K346">INDEX(Data!G$2:G$368,$A346)</f>
        <v>344</v>
      </c>
      <c r="L346" s="4" cm="1">
        <f t="array" ref="L346">INDEX(Data!H$2:H$368,$A346)</f>
        <v>500</v>
      </c>
      <c r="M346" s="4" cm="1">
        <f t="array" ref="M346">INDEX(Data!I$2:I$368,$A346)</f>
        <v>114</v>
      </c>
      <c r="N346" s="4" cm="1">
        <f t="array" ref="N346">INDEX(Data!J$2:J$368,$A346)</f>
        <v>307</v>
      </c>
      <c r="O346" s="4" cm="1">
        <f t="array" ref="O346">INDEX(Data!K$2:K$368,$A346)</f>
        <v>95</v>
      </c>
      <c r="P346" s="4" cm="1">
        <f t="array" ref="P346">INDEX(Data!L$2:L$368,$A346)</f>
        <v>102</v>
      </c>
      <c r="Q346" s="4" cm="1">
        <f t="array" ref="Q346">INDEX(Data!M$2:M$368,$A346)</f>
        <v>40</v>
      </c>
      <c r="R346" s="4" cm="1">
        <f t="array" ref="R346">INDEX(Data!N$2:N$368,$A346)</f>
        <v>47</v>
      </c>
      <c r="S346" s="4" cm="1">
        <f t="array" ref="S346">INDEX(Data!O$2:O$368,$A346)</f>
        <v>201</v>
      </c>
      <c r="T346" s="4" cm="1">
        <f t="array" ref="T346">INDEX(Data!P$2:P$368,$A346)</f>
        <v>113</v>
      </c>
      <c r="U346" s="4" cm="1">
        <f t="array" ref="U346">INDEX(Data!Q$2:Q$368,$A346)</f>
        <v>62</v>
      </c>
      <c r="V346" s="4" cm="1">
        <f t="array" ref="V346">INDEX(Data!R$2:R$368,$A346)</f>
        <v>25</v>
      </c>
      <c r="W346" s="4" cm="1">
        <f t="array" ref="W346">INDEX(Data!S$2:S$368,$A346)</f>
        <v>110</v>
      </c>
      <c r="X346" s="4" cm="1">
        <f t="array" ref="X346">INDEX(Data!T$2:T$368,$A346)</f>
        <v>76</v>
      </c>
      <c r="Y346" s="4" cm="1">
        <f t="array" ref="Y346">INDEX(Data!U$2:U$368,$A346)</f>
        <v>19</v>
      </c>
      <c r="Z346" s="4" cm="1">
        <f t="array" ref="Z346">INDEX(Data!V$2:V$368,$A346)</f>
        <v>28</v>
      </c>
      <c r="AA346" s="4" cm="1">
        <f t="array" ref="AA346">INDEX(Data!W$2:W$368,$A346)</f>
        <v>28</v>
      </c>
      <c r="AB346" s="4" cm="1">
        <f t="array" ref="AB346">INDEX(Data!X$2:X$368,$A346)</f>
        <v>95</v>
      </c>
      <c r="AC346" s="4" cm="1">
        <f t="array" ref="AC346">INDEX(Data!Y$2:Y$368,$A346)</f>
        <v>76</v>
      </c>
      <c r="AD346" s="4" cm="1">
        <f t="array" ref="AD346">INDEX(Data!Z$2:Z$368,$A346)</f>
        <v>0</v>
      </c>
      <c r="AE346" s="4" cm="1">
        <f t="array" ref="AE346">INDEX(Data!AA$2:AA$368,$A346)</f>
        <v>0</v>
      </c>
      <c r="AF346" s="4" cm="1">
        <f t="array" ref="AF346">INDEX(Data!AB$2:AB$368,$A346)</f>
        <v>19</v>
      </c>
      <c r="AG346" s="4" cm="1">
        <f t="array" ref="AG346">INDEX(Data!AC$2:AC$368,$A346)</f>
        <v>0</v>
      </c>
      <c r="AH346" s="4" cm="1">
        <f t="array" ref="AH346">INDEX(Data!AD$2:AD$368,$A346)</f>
        <v>0</v>
      </c>
      <c r="AI346" s="4" cm="1">
        <f t="array" ref="AI346">INDEX(Data!AE$2:AE$368,$A346)</f>
        <v>9</v>
      </c>
      <c r="AJ346" s="4" cm="1">
        <f t="array" ref="AJ346">INDEX(Data!AF$2:AF$368,$A346)</f>
        <v>19</v>
      </c>
      <c r="AK346" s="4" cm="1">
        <f t="array" ref="AK346">INDEX(Data!AG$2:AG$368,$A346)</f>
        <v>28</v>
      </c>
      <c r="AL346" s="4" cm="1">
        <f t="array" ref="AL346">INDEX(Data!AH$2:AH$368,$A346)</f>
        <v>28</v>
      </c>
      <c r="AM346" s="4" cm="1">
        <f t="array" ref="AM346">INDEX(Data!AI$2:AI$368,$A346)</f>
        <v>67</v>
      </c>
      <c r="AN346" s="4" cm="1">
        <f t="array" ref="AN346">INDEX(Data!AJ$2:AJ$368,$A346)</f>
        <v>28</v>
      </c>
      <c r="AO346" s="4" cm="1">
        <f t="array" ref="AO346">INDEX(Data!AK$2:AK$368,$A346)</f>
        <v>28</v>
      </c>
      <c r="AP346" s="4" cm="1">
        <f t="array" ref="AP346">INDEX(Data!AL$2:AL$368,$A346)</f>
        <v>0</v>
      </c>
      <c r="AQ346" s="4" cm="1">
        <f t="array" ref="AQ346">INDEX(Data!AM$2:AM$368,$A346)</f>
        <v>0</v>
      </c>
      <c r="AR346" s="4" cm="1">
        <f t="array" ref="AR346">INDEX(Data!AN$2:AN$368,$A346)</f>
        <v>9</v>
      </c>
      <c r="AS346" s="4" cm="1">
        <f t="array" ref="AS346">INDEX(Data!AO$2:AO$368,$A346)</f>
        <v>19</v>
      </c>
      <c r="AT346" s="4" cm="1">
        <f t="array" ref="AT346">INDEX(Data!AP$2:AP$368,$A346)</f>
        <v>76</v>
      </c>
      <c r="AU346" s="4" cm="1">
        <f t="array" ref="AU346">INDEX(Data!AQ$2:AQ$368,$A346)</f>
        <v>28</v>
      </c>
      <c r="AV346" s="4" cm="1">
        <f t="array" ref="AV346">INDEX(Data!AR$2:AR$368,$A346)</f>
        <v>76</v>
      </c>
      <c r="AW346" s="4" cm="1">
        <f t="array" ref="AW346">INDEX(Data!AS$2:AS$368,$A346)</f>
        <v>28</v>
      </c>
      <c r="AX346" s="4" cm="1">
        <f t="array" ref="AX346">INDEX(Data!AT$2:AT$368,$A346)</f>
        <v>0</v>
      </c>
      <c r="AY346" s="4" cm="1">
        <f t="array" ref="AY346">INDEX(Data!AU$2:AU$368,$A346)</f>
        <v>19</v>
      </c>
      <c r="AZ346" s="4" cm="1">
        <f t="array" ref="AZ346">INDEX(Data!AV$2:AV$368,$A346)</f>
        <v>28</v>
      </c>
      <c r="BA346" s="4" cm="1">
        <f t="array" ref="BA346">INDEX(Data!AW$2:AW$368,$A346)</f>
        <v>19</v>
      </c>
      <c r="BB346" s="4" cm="1">
        <f t="array" ref="BB346">INDEX(Data!AX$2:AX$368,$A346)</f>
        <v>108</v>
      </c>
    </row>
    <row r="347" spans="1:54" x14ac:dyDescent="0.25">
      <c r="A347">
        <v>314</v>
      </c>
      <c r="B347" s="3">
        <v>45605</v>
      </c>
      <c r="C347" s="4">
        <v>2024</v>
      </c>
      <c r="D347" s="4" t="s">
        <v>14</v>
      </c>
      <c r="E347" s="4">
        <v>9</v>
      </c>
      <c r="F347" s="4" cm="1">
        <f t="array" ref="F347">INDEX(Data!B$2:B$368,$A347)</f>
        <v>1073</v>
      </c>
      <c r="G347" s="4" cm="1">
        <f t="array" ref="G347">INDEX(Data!C$2:C$368,$A347)</f>
        <v>982</v>
      </c>
      <c r="H347" s="4" cm="1">
        <f t="array" ref="H347">INDEX(Data!D$2:D$368,$A347)</f>
        <v>354</v>
      </c>
      <c r="I347" s="4" cm="1">
        <f t="array" ref="I347">INDEX(Data!E$2:E$368,$A347)</f>
        <v>526</v>
      </c>
      <c r="J347" s="4" cm="1">
        <f t="array" ref="J347">INDEX(Data!F$2:F$368,$A347)</f>
        <v>193</v>
      </c>
      <c r="K347" s="4" cm="1">
        <f t="array" ref="K347">INDEX(Data!G$2:G$368,$A347)</f>
        <v>382</v>
      </c>
      <c r="L347" s="4" cm="1">
        <f t="array" ref="L347">INDEX(Data!H$2:H$368,$A347)</f>
        <v>375</v>
      </c>
      <c r="M347" s="4" cm="1">
        <f t="array" ref="M347">INDEX(Data!I$2:I$368,$A347)</f>
        <v>225</v>
      </c>
      <c r="N347" s="4" cm="1">
        <f t="array" ref="N347">INDEX(Data!J$2:J$368,$A347)</f>
        <v>272</v>
      </c>
      <c r="O347" s="4" cm="1">
        <f t="array" ref="O347">INDEX(Data!K$2:K$368,$A347)</f>
        <v>232</v>
      </c>
      <c r="P347" s="4" cm="1">
        <f t="array" ref="P347">INDEX(Data!L$2:L$368,$A347)</f>
        <v>66</v>
      </c>
      <c r="Q347" s="4" cm="1">
        <f t="array" ref="Q347">INDEX(Data!M$2:M$368,$A347)</f>
        <v>33</v>
      </c>
      <c r="R347" s="4" cm="1">
        <f t="array" ref="R347">INDEX(Data!N$2:N$368,$A347)</f>
        <v>59</v>
      </c>
      <c r="S347" s="4" cm="1">
        <f t="array" ref="S347">INDEX(Data!O$2:O$368,$A347)</f>
        <v>183</v>
      </c>
      <c r="T347" s="4" cm="1">
        <f t="array" ref="T347">INDEX(Data!P$2:P$368,$A347)</f>
        <v>138</v>
      </c>
      <c r="U347" s="4" cm="1">
        <f t="array" ref="U347">INDEX(Data!Q$2:Q$368,$A347)</f>
        <v>28</v>
      </c>
      <c r="V347" s="4" cm="1">
        <f t="array" ref="V347">INDEX(Data!R$2:R$368,$A347)</f>
        <v>48</v>
      </c>
      <c r="W347" s="4" cm="1">
        <f t="array" ref="W347">INDEX(Data!S$2:S$368,$A347)</f>
        <v>14</v>
      </c>
      <c r="X347" s="4" cm="1">
        <f t="array" ref="X347">INDEX(Data!T$2:T$368,$A347)</f>
        <v>88</v>
      </c>
      <c r="Y347" s="4" cm="1">
        <f t="array" ref="Y347">INDEX(Data!U$2:U$368,$A347)</f>
        <v>29</v>
      </c>
      <c r="Z347" s="4" cm="1">
        <f t="array" ref="Z347">INDEX(Data!V$2:V$368,$A347)</f>
        <v>39</v>
      </c>
      <c r="AA347" s="4" cm="1">
        <f t="array" ref="AA347">INDEX(Data!W$2:W$368,$A347)</f>
        <v>19</v>
      </c>
      <c r="AB347" s="4" cm="1">
        <f t="array" ref="AB347">INDEX(Data!X$2:X$368,$A347)</f>
        <v>88</v>
      </c>
      <c r="AC347" s="4" cm="1">
        <f t="array" ref="AC347">INDEX(Data!Y$2:Y$368,$A347)</f>
        <v>49</v>
      </c>
      <c r="AD347" s="4" cm="1">
        <f t="array" ref="AD347">INDEX(Data!Z$2:Z$368,$A347)</f>
        <v>9</v>
      </c>
      <c r="AE347" s="4" cm="1">
        <f t="array" ref="AE347">INDEX(Data!AA$2:AA$368,$A347)</f>
        <v>19</v>
      </c>
      <c r="AF347" s="4" cm="1">
        <f t="array" ref="AF347">INDEX(Data!AB$2:AB$368,$A347)</f>
        <v>49</v>
      </c>
      <c r="AG347" s="4" cm="1">
        <f t="array" ref="AG347">INDEX(Data!AC$2:AC$368,$A347)</f>
        <v>0</v>
      </c>
      <c r="AH347" s="4" cm="1">
        <f t="array" ref="AH347">INDEX(Data!AD$2:AD$368,$A347)</f>
        <v>9</v>
      </c>
      <c r="AI347" s="4" cm="1">
        <f t="array" ref="AI347">INDEX(Data!AE$2:AE$368,$A347)</f>
        <v>9</v>
      </c>
      <c r="AJ347" s="4" cm="1">
        <f t="array" ref="AJ347">INDEX(Data!AF$2:AF$368,$A347)</f>
        <v>9</v>
      </c>
      <c r="AK347" s="4" cm="1">
        <f t="array" ref="AK347">INDEX(Data!AG$2:AG$368,$A347)</f>
        <v>29</v>
      </c>
      <c r="AL347" s="4" cm="1">
        <f t="array" ref="AL347">INDEX(Data!AH$2:AH$368,$A347)</f>
        <v>0</v>
      </c>
      <c r="AM347" s="4" cm="1">
        <f t="array" ref="AM347">INDEX(Data!AI$2:AI$368,$A347)</f>
        <v>39</v>
      </c>
      <c r="AN347" s="4" cm="1">
        <f t="array" ref="AN347">INDEX(Data!AJ$2:AJ$368,$A347)</f>
        <v>39</v>
      </c>
      <c r="AO347" s="4" cm="1">
        <f t="array" ref="AO347">INDEX(Data!AK$2:AK$368,$A347)</f>
        <v>49</v>
      </c>
      <c r="AP347" s="4" cm="1">
        <f t="array" ref="AP347">INDEX(Data!AL$2:AL$368,$A347)</f>
        <v>29</v>
      </c>
      <c r="AQ347" s="4" cm="1">
        <f t="array" ref="AQ347">INDEX(Data!AM$2:AM$368,$A347)</f>
        <v>0</v>
      </c>
      <c r="AR347" s="4" cm="1">
        <f t="array" ref="AR347">INDEX(Data!AN$2:AN$368,$A347)</f>
        <v>29</v>
      </c>
      <c r="AS347" s="4" cm="1">
        <f t="array" ref="AS347">INDEX(Data!AO$2:AO$368,$A347)</f>
        <v>29</v>
      </c>
      <c r="AT347" s="4" cm="1">
        <f t="array" ref="AT347">INDEX(Data!AP$2:AP$368,$A347)</f>
        <v>98</v>
      </c>
      <c r="AU347" s="4" cm="1">
        <f t="array" ref="AU347">INDEX(Data!AQ$2:AQ$368,$A347)</f>
        <v>9</v>
      </c>
      <c r="AV347" s="4" cm="1">
        <f t="array" ref="AV347">INDEX(Data!AR$2:AR$368,$A347)</f>
        <v>29</v>
      </c>
      <c r="AW347" s="4" cm="1">
        <f t="array" ref="AW347">INDEX(Data!AS$2:AS$368,$A347)</f>
        <v>39</v>
      </c>
      <c r="AX347" s="4" cm="1">
        <f t="array" ref="AX347">INDEX(Data!AT$2:AT$368,$A347)</f>
        <v>9</v>
      </c>
      <c r="AY347" s="4" cm="1">
        <f t="array" ref="AY347">INDEX(Data!AU$2:AU$368,$A347)</f>
        <v>49</v>
      </c>
      <c r="AZ347" s="4" cm="1">
        <f t="array" ref="AZ347">INDEX(Data!AV$2:AV$368,$A347)</f>
        <v>0</v>
      </c>
      <c r="BA347" s="4" cm="1">
        <f t="array" ref="BA347">INDEX(Data!AW$2:AW$368,$A347)</f>
        <v>29</v>
      </c>
      <c r="BB347" s="4" cm="1">
        <f t="array" ref="BB347">INDEX(Data!AX$2:AX$368,$A347)</f>
        <v>61</v>
      </c>
    </row>
    <row r="348" spans="1:54" x14ac:dyDescent="0.25">
      <c r="A348">
        <v>315</v>
      </c>
      <c r="B348" s="3">
        <v>45606</v>
      </c>
      <c r="C348" s="4">
        <v>2024</v>
      </c>
      <c r="D348" s="4" t="s">
        <v>14</v>
      </c>
      <c r="E348" s="4">
        <v>10</v>
      </c>
      <c r="F348" s="4" cm="1">
        <f t="array" ref="F348">INDEX(Data!B$2:B$368,$A348)</f>
        <v>1054</v>
      </c>
      <c r="G348" s="4" cm="1">
        <f t="array" ref="G348">INDEX(Data!C$2:C$368,$A348)</f>
        <v>1002</v>
      </c>
      <c r="H348" s="4" cm="1">
        <f t="array" ref="H348">INDEX(Data!D$2:D$368,$A348)</f>
        <v>484</v>
      </c>
      <c r="I348" s="4" cm="1">
        <f t="array" ref="I348">INDEX(Data!E$2:E$368,$A348)</f>
        <v>349</v>
      </c>
      <c r="J348" s="4" cm="1">
        <f t="array" ref="J348">INDEX(Data!F$2:F$368,$A348)</f>
        <v>221</v>
      </c>
      <c r="K348" s="4" cm="1">
        <f t="array" ref="K348">INDEX(Data!G$2:G$368,$A348)</f>
        <v>440</v>
      </c>
      <c r="L348" s="4" cm="1">
        <f t="array" ref="L348">INDEX(Data!H$2:H$368,$A348)</f>
        <v>442</v>
      </c>
      <c r="M348" s="4" cm="1">
        <f t="array" ref="M348">INDEX(Data!I$2:I$368,$A348)</f>
        <v>120</v>
      </c>
      <c r="N348" s="4" cm="1">
        <f t="array" ref="N348">INDEX(Data!J$2:J$368,$A348)</f>
        <v>359</v>
      </c>
      <c r="O348" s="4" cm="1">
        <f t="array" ref="O348">INDEX(Data!K$2:K$368,$A348)</f>
        <v>117</v>
      </c>
      <c r="P348" s="4" cm="1">
        <f t="array" ref="P348">INDEX(Data!L$2:L$368,$A348)</f>
        <v>98</v>
      </c>
      <c r="Q348" s="4" cm="1">
        <f t="array" ref="Q348">INDEX(Data!M$2:M$368,$A348)</f>
        <v>71</v>
      </c>
      <c r="R348" s="4" cm="1">
        <f t="array" ref="R348">INDEX(Data!N$2:N$368,$A348)</f>
        <v>26</v>
      </c>
      <c r="S348" s="4" cm="1">
        <f t="array" ref="S348">INDEX(Data!O$2:O$368,$A348)</f>
        <v>216</v>
      </c>
      <c r="T348" s="4" cm="1">
        <f t="array" ref="T348">INDEX(Data!P$2:P$368,$A348)</f>
        <v>76</v>
      </c>
      <c r="U348" s="4" cm="1">
        <f t="array" ref="U348">INDEX(Data!Q$2:Q$368,$A348)</f>
        <v>52</v>
      </c>
      <c r="V348" s="4" cm="1">
        <f t="array" ref="V348">INDEX(Data!R$2:R$368,$A348)</f>
        <v>28</v>
      </c>
      <c r="W348" s="4" cm="1">
        <f t="array" ref="W348">INDEX(Data!S$2:S$368,$A348)</f>
        <v>11</v>
      </c>
      <c r="X348" s="4" cm="1">
        <f t="array" ref="X348">INDEX(Data!T$2:T$368,$A348)</f>
        <v>120</v>
      </c>
      <c r="Y348" s="4" cm="1">
        <f t="array" ref="Y348">INDEX(Data!U$2:U$368,$A348)</f>
        <v>0</v>
      </c>
      <c r="Z348" s="4" cm="1">
        <f t="array" ref="Z348">INDEX(Data!V$2:V$368,$A348)</f>
        <v>70</v>
      </c>
      <c r="AA348" s="4" cm="1">
        <f t="array" ref="AA348">INDEX(Data!W$2:W$368,$A348)</f>
        <v>10</v>
      </c>
      <c r="AB348" s="4" cm="1">
        <f t="array" ref="AB348">INDEX(Data!X$2:X$368,$A348)</f>
        <v>22</v>
      </c>
      <c r="AC348" s="4" cm="1">
        <f t="array" ref="AC348">INDEX(Data!Y$2:Y$368,$A348)</f>
        <v>90</v>
      </c>
      <c r="AD348" s="4" cm="1">
        <f t="array" ref="AD348">INDEX(Data!Z$2:Z$368,$A348)</f>
        <v>30</v>
      </c>
      <c r="AE348" s="4" cm="1">
        <f t="array" ref="AE348">INDEX(Data!AA$2:AA$368,$A348)</f>
        <v>20</v>
      </c>
      <c r="AF348" s="4" cm="1">
        <f t="array" ref="AF348">INDEX(Data!AB$2:AB$368,$A348)</f>
        <v>20</v>
      </c>
      <c r="AG348" s="4" cm="1">
        <f t="array" ref="AG348">INDEX(Data!AC$2:AC$368,$A348)</f>
        <v>0</v>
      </c>
      <c r="AH348" s="4" cm="1">
        <f t="array" ref="AH348">INDEX(Data!AD$2:AD$368,$A348)</f>
        <v>0</v>
      </c>
      <c r="AI348" s="4" cm="1">
        <f t="array" ref="AI348">INDEX(Data!AE$2:AE$368,$A348)</f>
        <v>40</v>
      </c>
      <c r="AJ348" s="4" cm="1">
        <f t="array" ref="AJ348">INDEX(Data!AF$2:AF$368,$A348)</f>
        <v>0</v>
      </c>
      <c r="AK348" s="4" cm="1">
        <f t="array" ref="AK348">INDEX(Data!AG$2:AG$368,$A348)</f>
        <v>30</v>
      </c>
      <c r="AL348" s="4" cm="1">
        <f t="array" ref="AL348">INDEX(Data!AH$2:AH$368,$A348)</f>
        <v>20</v>
      </c>
      <c r="AM348" s="4" cm="1">
        <f t="array" ref="AM348">INDEX(Data!AI$2:AI$368,$A348)</f>
        <v>70</v>
      </c>
      <c r="AN348" s="4" cm="1">
        <f t="array" ref="AN348">INDEX(Data!AJ$2:AJ$368,$A348)</f>
        <v>60</v>
      </c>
      <c r="AO348" s="4" cm="1">
        <f t="array" ref="AO348">INDEX(Data!AK$2:AK$368,$A348)</f>
        <v>20</v>
      </c>
      <c r="AP348" s="4" cm="1">
        <f t="array" ref="AP348">INDEX(Data!AL$2:AL$368,$A348)</f>
        <v>0</v>
      </c>
      <c r="AQ348" s="4" cm="1">
        <f t="array" ref="AQ348">INDEX(Data!AM$2:AM$368,$A348)</f>
        <v>10</v>
      </c>
      <c r="AR348" s="4" cm="1">
        <f t="array" ref="AR348">INDEX(Data!AN$2:AN$368,$A348)</f>
        <v>30</v>
      </c>
      <c r="AS348" s="4" cm="1">
        <f t="array" ref="AS348">INDEX(Data!AO$2:AO$368,$A348)</f>
        <v>40</v>
      </c>
      <c r="AT348" s="4" cm="1">
        <f t="array" ref="AT348">INDEX(Data!AP$2:AP$368,$A348)</f>
        <v>80</v>
      </c>
      <c r="AU348" s="4" cm="1">
        <f t="array" ref="AU348">INDEX(Data!AQ$2:AQ$368,$A348)</f>
        <v>30</v>
      </c>
      <c r="AV348" s="4" cm="1">
        <f t="array" ref="AV348">INDEX(Data!AR$2:AR$368,$A348)</f>
        <v>50</v>
      </c>
      <c r="AW348" s="4" cm="1">
        <f t="array" ref="AW348">INDEX(Data!AS$2:AS$368,$A348)</f>
        <v>20</v>
      </c>
      <c r="AX348" s="4" cm="1">
        <f t="array" ref="AX348">INDEX(Data!AT$2:AT$368,$A348)</f>
        <v>10</v>
      </c>
      <c r="AY348" s="4" cm="1">
        <f t="array" ref="AY348">INDEX(Data!AU$2:AU$368,$A348)</f>
        <v>60</v>
      </c>
      <c r="AZ348" s="4" cm="1">
        <f t="array" ref="AZ348">INDEX(Data!AV$2:AV$368,$A348)</f>
        <v>30</v>
      </c>
      <c r="BA348" s="4" cm="1">
        <f t="array" ref="BA348">INDEX(Data!AW$2:AW$368,$A348)</f>
        <v>20</v>
      </c>
      <c r="BB348" s="4" cm="1">
        <f t="array" ref="BB348">INDEX(Data!AX$2:AX$368,$A348)</f>
        <v>0</v>
      </c>
    </row>
    <row r="349" spans="1:54" x14ac:dyDescent="0.25">
      <c r="A349">
        <v>316</v>
      </c>
      <c r="B349" s="3">
        <v>45607</v>
      </c>
      <c r="C349" s="4">
        <v>2024</v>
      </c>
      <c r="D349" s="4" t="s">
        <v>14</v>
      </c>
      <c r="E349" s="4">
        <v>11</v>
      </c>
      <c r="F349" s="4" cm="1">
        <f t="array" ref="F349">INDEX(Data!B$2:B$368,$A349)</f>
        <v>1044</v>
      </c>
      <c r="G349" s="4" cm="1">
        <f t="array" ref="G349">INDEX(Data!C$2:C$368,$A349)</f>
        <v>1016</v>
      </c>
      <c r="H349" s="4" cm="1">
        <f t="array" ref="H349">INDEX(Data!D$2:D$368,$A349)</f>
        <v>522</v>
      </c>
      <c r="I349" s="4" cm="1">
        <f t="array" ref="I349">INDEX(Data!E$2:E$368,$A349)</f>
        <v>397</v>
      </c>
      <c r="J349" s="4" cm="1">
        <f t="array" ref="J349">INDEX(Data!F$2:F$368,$A349)</f>
        <v>125</v>
      </c>
      <c r="K349" s="4" cm="1">
        <f t="array" ref="K349">INDEX(Data!G$2:G$368,$A349)</f>
        <v>203</v>
      </c>
      <c r="L349" s="4" cm="1">
        <f t="array" ref="L349">INDEX(Data!H$2:H$368,$A349)</f>
        <v>763</v>
      </c>
      <c r="M349" s="4" cm="1">
        <f t="array" ref="M349">INDEX(Data!I$2:I$368,$A349)</f>
        <v>50</v>
      </c>
      <c r="N349" s="4" cm="1">
        <f t="array" ref="N349">INDEX(Data!J$2:J$368,$A349)</f>
        <v>233</v>
      </c>
      <c r="O349" s="4" cm="1">
        <f t="array" ref="O349">INDEX(Data!K$2:K$368,$A349)</f>
        <v>38</v>
      </c>
      <c r="P349" s="4" cm="1">
        <f t="array" ref="P349">INDEX(Data!L$2:L$368,$A349)</f>
        <v>90</v>
      </c>
      <c r="Q349" s="4" cm="1">
        <f t="array" ref="Q349">INDEX(Data!M$2:M$368,$A349)</f>
        <v>45</v>
      </c>
      <c r="R349" s="4" cm="1">
        <f t="array" ref="R349">INDEX(Data!N$2:N$368,$A349)</f>
        <v>64</v>
      </c>
      <c r="S349" s="4" cm="1">
        <f t="array" ref="S349">INDEX(Data!O$2:O$368,$A349)</f>
        <v>190</v>
      </c>
      <c r="T349" s="4" cm="1">
        <f t="array" ref="T349">INDEX(Data!P$2:P$368,$A349)</f>
        <v>43</v>
      </c>
      <c r="U349" s="4" cm="1">
        <f t="array" ref="U349">INDEX(Data!Q$2:Q$368,$A349)</f>
        <v>59</v>
      </c>
      <c r="V349" s="4" cm="1">
        <f t="array" ref="V349">INDEX(Data!R$2:R$368,$A349)</f>
        <v>27</v>
      </c>
      <c r="W349" s="4" cm="1">
        <f t="array" ref="W349">INDEX(Data!S$2:S$368,$A349)</f>
        <v>255</v>
      </c>
      <c r="X349" s="4" cm="1">
        <f t="array" ref="X349">INDEX(Data!T$2:T$368,$A349)</f>
        <v>50</v>
      </c>
      <c r="Y349" s="4" cm="1">
        <f t="array" ref="Y349">INDEX(Data!U$2:U$368,$A349)</f>
        <v>10</v>
      </c>
      <c r="Z349" s="4" cm="1">
        <f t="array" ref="Z349">INDEX(Data!V$2:V$368,$A349)</f>
        <v>40</v>
      </c>
      <c r="AA349" s="4" cm="1">
        <f t="array" ref="AA349">INDEX(Data!W$2:W$368,$A349)</f>
        <v>10</v>
      </c>
      <c r="AB349" s="4" cm="1">
        <f t="array" ref="AB349">INDEX(Data!X$2:X$368,$A349)</f>
        <v>152</v>
      </c>
      <c r="AC349" s="4" cm="1">
        <f t="array" ref="AC349">INDEX(Data!Y$2:Y$368,$A349)</f>
        <v>71</v>
      </c>
      <c r="AD349" s="4" cm="1">
        <f t="array" ref="AD349">INDEX(Data!Z$2:Z$368,$A349)</f>
        <v>10</v>
      </c>
      <c r="AE349" s="4" cm="1">
        <f t="array" ref="AE349">INDEX(Data!AA$2:AA$368,$A349)</f>
        <v>0</v>
      </c>
      <c r="AF349" s="4" cm="1">
        <f t="array" ref="AF349">INDEX(Data!AB$2:AB$368,$A349)</f>
        <v>40</v>
      </c>
      <c r="AG349" s="4" cm="1">
        <f t="array" ref="AG349">INDEX(Data!AC$2:AC$368,$A349)</f>
        <v>0</v>
      </c>
      <c r="AH349" s="4" cm="1">
        <f t="array" ref="AH349">INDEX(Data!AD$2:AD$368,$A349)</f>
        <v>0</v>
      </c>
      <c r="AI349" s="4" cm="1">
        <f t="array" ref="AI349">INDEX(Data!AE$2:AE$368,$A349)</f>
        <v>40</v>
      </c>
      <c r="AJ349" s="4" cm="1">
        <f t="array" ref="AJ349">INDEX(Data!AF$2:AF$368,$A349)</f>
        <v>20</v>
      </c>
      <c r="AK349" s="4" cm="1">
        <f t="array" ref="AK349">INDEX(Data!AG$2:AG$368,$A349)</f>
        <v>0</v>
      </c>
      <c r="AL349" s="4" cm="1">
        <f t="array" ref="AL349">INDEX(Data!AH$2:AH$368,$A349)</f>
        <v>20</v>
      </c>
      <c r="AM349" s="4" cm="1">
        <f t="array" ref="AM349">INDEX(Data!AI$2:AI$368,$A349)</f>
        <v>50</v>
      </c>
      <c r="AN349" s="4" cm="1">
        <f t="array" ref="AN349">INDEX(Data!AJ$2:AJ$368,$A349)</f>
        <v>71</v>
      </c>
      <c r="AO349" s="4" cm="1">
        <f t="array" ref="AO349">INDEX(Data!AK$2:AK$368,$A349)</f>
        <v>30</v>
      </c>
      <c r="AP349" s="4" cm="1">
        <f t="array" ref="AP349">INDEX(Data!AL$2:AL$368,$A349)</f>
        <v>10</v>
      </c>
      <c r="AQ349" s="4" cm="1">
        <f t="array" ref="AQ349">INDEX(Data!AM$2:AM$368,$A349)</f>
        <v>0</v>
      </c>
      <c r="AR349" s="4" cm="1">
        <f t="array" ref="AR349">INDEX(Data!AN$2:AN$368,$A349)</f>
        <v>30</v>
      </c>
      <c r="AS349" s="4" cm="1">
        <f t="array" ref="AS349">INDEX(Data!AO$2:AO$368,$A349)</f>
        <v>40</v>
      </c>
      <c r="AT349" s="4" cm="1">
        <f t="array" ref="AT349">INDEX(Data!AP$2:AP$368,$A349)</f>
        <v>101</v>
      </c>
      <c r="AU349" s="4" cm="1">
        <f t="array" ref="AU349">INDEX(Data!AQ$2:AQ$368,$A349)</f>
        <v>10</v>
      </c>
      <c r="AV349" s="4" cm="1">
        <f t="array" ref="AV349">INDEX(Data!AR$2:AR$368,$A349)</f>
        <v>50</v>
      </c>
      <c r="AW349" s="4" cm="1">
        <f t="array" ref="AW349">INDEX(Data!AS$2:AS$368,$A349)</f>
        <v>20</v>
      </c>
      <c r="AX349" s="4" cm="1">
        <f t="array" ref="AX349">INDEX(Data!AT$2:AT$368,$A349)</f>
        <v>0</v>
      </c>
      <c r="AY349" s="4" cm="1">
        <f t="array" ref="AY349">INDEX(Data!AU$2:AU$368,$A349)</f>
        <v>60</v>
      </c>
      <c r="AZ349" s="4" cm="1">
        <f t="array" ref="AZ349">INDEX(Data!AV$2:AV$368,$A349)</f>
        <v>40</v>
      </c>
      <c r="BA349" s="4" cm="1">
        <f t="array" ref="BA349">INDEX(Data!AW$2:AW$368,$A349)</f>
        <v>40</v>
      </c>
      <c r="BB349" s="4" cm="1">
        <f t="array" ref="BB349">INDEX(Data!AX$2:AX$368,$A349)</f>
        <v>1</v>
      </c>
    </row>
    <row r="350" spans="1:54" x14ac:dyDescent="0.25">
      <c r="A350">
        <v>317</v>
      </c>
      <c r="B350" s="3">
        <v>45608</v>
      </c>
      <c r="C350" s="4">
        <v>2024</v>
      </c>
      <c r="D350" s="4" t="s">
        <v>14</v>
      </c>
      <c r="E350" s="4">
        <v>12</v>
      </c>
      <c r="F350" s="4" cm="1">
        <f t="array" ref="F350">INDEX(Data!B$2:B$368,$A350)</f>
        <v>1044</v>
      </c>
      <c r="G350" s="4" cm="1">
        <f t="array" ref="G350">INDEX(Data!C$2:C$368,$A350)</f>
        <v>1022</v>
      </c>
      <c r="H350" s="4" cm="1">
        <f t="array" ref="H350">INDEX(Data!D$2:D$368,$A350)</f>
        <v>354</v>
      </c>
      <c r="I350" s="4" cm="1">
        <f t="array" ref="I350">INDEX(Data!E$2:E$368,$A350)</f>
        <v>555</v>
      </c>
      <c r="J350" s="4" cm="1">
        <f t="array" ref="J350">INDEX(Data!F$2:F$368,$A350)</f>
        <v>135</v>
      </c>
      <c r="K350" s="4" cm="1">
        <f t="array" ref="K350">INDEX(Data!G$2:G$368,$A350)</f>
        <v>521</v>
      </c>
      <c r="L350" s="4" cm="1">
        <f t="array" ref="L350">INDEX(Data!H$2:H$368,$A350)</f>
        <v>389</v>
      </c>
      <c r="M350" s="4" cm="1">
        <f t="array" ref="M350">INDEX(Data!I$2:I$368,$A350)</f>
        <v>112</v>
      </c>
      <c r="N350" s="4" cm="1">
        <f t="array" ref="N350">INDEX(Data!J$2:J$368,$A350)</f>
        <v>226</v>
      </c>
      <c r="O350" s="4" cm="1">
        <f t="array" ref="O350">INDEX(Data!K$2:K$368,$A350)</f>
        <v>213</v>
      </c>
      <c r="P350" s="4" cm="1">
        <f t="array" ref="P350">INDEX(Data!L$2:L$368,$A350)</f>
        <v>45</v>
      </c>
      <c r="Q350" s="4" cm="1">
        <f t="array" ref="Q350">INDEX(Data!M$2:M$368,$A350)</f>
        <v>32</v>
      </c>
      <c r="R350" s="4" cm="1">
        <f t="array" ref="R350">INDEX(Data!N$2:N$368,$A350)</f>
        <v>25</v>
      </c>
      <c r="S350" s="4" cm="1">
        <f t="array" ref="S350">INDEX(Data!O$2:O$368,$A350)</f>
        <v>214</v>
      </c>
      <c r="T350" s="4" cm="1">
        <f t="array" ref="T350">INDEX(Data!P$2:P$368,$A350)</f>
        <v>87</v>
      </c>
      <c r="U350" s="4" cm="1">
        <f t="array" ref="U350">INDEX(Data!Q$2:Q$368,$A350)</f>
        <v>31</v>
      </c>
      <c r="V350" s="4" cm="1">
        <f t="array" ref="V350">INDEX(Data!R$2:R$368,$A350)</f>
        <v>39</v>
      </c>
      <c r="W350" s="4" cm="1">
        <f t="array" ref="W350">INDEX(Data!S$2:S$368,$A350)</f>
        <v>132</v>
      </c>
      <c r="X350" s="4" cm="1">
        <f t="array" ref="X350">INDEX(Data!T$2:T$368,$A350)</f>
        <v>71</v>
      </c>
      <c r="Y350" s="4" cm="1">
        <f t="array" ref="Y350">INDEX(Data!U$2:U$368,$A350)</f>
        <v>20</v>
      </c>
      <c r="Z350" s="4" cm="1">
        <f t="array" ref="Z350">INDEX(Data!V$2:V$368,$A350)</f>
        <v>40</v>
      </c>
      <c r="AA350" s="4" cm="1">
        <f t="array" ref="AA350">INDEX(Data!W$2:W$368,$A350)</f>
        <v>20</v>
      </c>
      <c r="AB350" s="4" cm="1">
        <f t="array" ref="AB350">INDEX(Data!X$2:X$368,$A350)</f>
        <v>91</v>
      </c>
      <c r="AC350" s="4" cm="1">
        <f t="array" ref="AC350">INDEX(Data!Y$2:Y$368,$A350)</f>
        <v>91</v>
      </c>
      <c r="AD350" s="4" cm="1">
        <f t="array" ref="AD350">INDEX(Data!Z$2:Z$368,$A350)</f>
        <v>10</v>
      </c>
      <c r="AE350" s="4" cm="1">
        <f t="array" ref="AE350">INDEX(Data!AA$2:AA$368,$A350)</f>
        <v>20</v>
      </c>
      <c r="AF350" s="4" cm="1">
        <f t="array" ref="AF350">INDEX(Data!AB$2:AB$368,$A350)</f>
        <v>20</v>
      </c>
      <c r="AG350" s="4" cm="1">
        <f t="array" ref="AG350">INDEX(Data!AC$2:AC$368,$A350)</f>
        <v>0</v>
      </c>
      <c r="AH350" s="4" cm="1">
        <f t="array" ref="AH350">INDEX(Data!AD$2:AD$368,$A350)</f>
        <v>0</v>
      </c>
      <c r="AI350" s="4" cm="1">
        <f t="array" ref="AI350">INDEX(Data!AE$2:AE$368,$A350)</f>
        <v>10</v>
      </c>
      <c r="AJ350" s="4" cm="1">
        <f t="array" ref="AJ350">INDEX(Data!AF$2:AF$368,$A350)</f>
        <v>20</v>
      </c>
      <c r="AK350" s="4" cm="1">
        <f t="array" ref="AK350">INDEX(Data!AG$2:AG$368,$A350)</f>
        <v>30</v>
      </c>
      <c r="AL350" s="4" cm="1">
        <f t="array" ref="AL350">INDEX(Data!AH$2:AH$368,$A350)</f>
        <v>0</v>
      </c>
      <c r="AM350" s="4" cm="1">
        <f t="array" ref="AM350">INDEX(Data!AI$2:AI$368,$A350)</f>
        <v>51</v>
      </c>
      <c r="AN350" s="4" cm="1">
        <f t="array" ref="AN350">INDEX(Data!AJ$2:AJ$368,$A350)</f>
        <v>20</v>
      </c>
      <c r="AO350" s="4" cm="1">
        <f t="array" ref="AO350">INDEX(Data!AK$2:AK$368,$A350)</f>
        <v>30</v>
      </c>
      <c r="AP350" s="4" cm="1">
        <f t="array" ref="AP350">INDEX(Data!AL$2:AL$368,$A350)</f>
        <v>20</v>
      </c>
      <c r="AQ350" s="4" cm="1">
        <f t="array" ref="AQ350">INDEX(Data!AM$2:AM$368,$A350)</f>
        <v>0</v>
      </c>
      <c r="AR350" s="4" cm="1">
        <f t="array" ref="AR350">INDEX(Data!AN$2:AN$368,$A350)</f>
        <v>10</v>
      </c>
      <c r="AS350" s="4" cm="1">
        <f t="array" ref="AS350">INDEX(Data!AO$2:AO$368,$A350)</f>
        <v>30</v>
      </c>
      <c r="AT350" s="4" cm="1">
        <f t="array" ref="AT350">INDEX(Data!AP$2:AP$368,$A350)</f>
        <v>102</v>
      </c>
      <c r="AU350" s="4" cm="1">
        <f t="array" ref="AU350">INDEX(Data!AQ$2:AQ$368,$A350)</f>
        <v>10</v>
      </c>
      <c r="AV350" s="4" cm="1">
        <f t="array" ref="AV350">INDEX(Data!AR$2:AR$368,$A350)</f>
        <v>81</v>
      </c>
      <c r="AW350" s="4" cm="1">
        <f t="array" ref="AW350">INDEX(Data!AS$2:AS$368,$A350)</f>
        <v>30</v>
      </c>
      <c r="AX350" s="4" cm="1">
        <f t="array" ref="AX350">INDEX(Data!AT$2:AT$368,$A350)</f>
        <v>0</v>
      </c>
      <c r="AY350" s="4" cm="1">
        <f t="array" ref="AY350">INDEX(Data!AU$2:AU$368,$A350)</f>
        <v>10</v>
      </c>
      <c r="AZ350" s="4" cm="1">
        <f t="array" ref="AZ350">INDEX(Data!AV$2:AV$368,$A350)</f>
        <v>30</v>
      </c>
      <c r="BA350" s="4" cm="1">
        <f t="array" ref="BA350">INDEX(Data!AW$2:AW$368,$A350)</f>
        <v>10</v>
      </c>
      <c r="BB350" s="4" cm="1">
        <f t="array" ref="BB350">INDEX(Data!AX$2:AX$368,$A350)</f>
        <v>145</v>
      </c>
    </row>
    <row r="351" spans="1:54" x14ac:dyDescent="0.25">
      <c r="A351">
        <v>318</v>
      </c>
      <c r="B351" s="3">
        <v>45609</v>
      </c>
      <c r="C351" s="4">
        <v>2024</v>
      </c>
      <c r="D351" s="4" t="s">
        <v>14</v>
      </c>
      <c r="E351" s="4">
        <v>13</v>
      </c>
      <c r="F351" s="4" cm="1">
        <f t="array" ref="F351">INDEX(Data!B$2:B$368,$A351)</f>
        <v>1049</v>
      </c>
      <c r="G351" s="4" cm="1">
        <f t="array" ref="G351">INDEX(Data!C$2:C$368,$A351)</f>
        <v>1027</v>
      </c>
      <c r="H351" s="4" cm="1">
        <f t="array" ref="H351">INDEX(Data!D$2:D$368,$A351)</f>
        <v>419</v>
      </c>
      <c r="I351" s="4" cm="1">
        <f t="array" ref="I351">INDEX(Data!E$2:E$368,$A351)</f>
        <v>473</v>
      </c>
      <c r="J351" s="4" cm="1">
        <f t="array" ref="J351">INDEX(Data!F$2:F$368,$A351)</f>
        <v>157</v>
      </c>
      <c r="K351" s="4" cm="1">
        <f t="array" ref="K351">INDEX(Data!G$2:G$368,$A351)</f>
        <v>431</v>
      </c>
      <c r="L351" s="4" cm="1">
        <f t="array" ref="L351">INDEX(Data!H$2:H$368,$A351)</f>
        <v>350</v>
      </c>
      <c r="M351" s="4" cm="1">
        <f t="array" ref="M351">INDEX(Data!I$2:I$368,$A351)</f>
        <v>246</v>
      </c>
      <c r="N351" s="4" cm="1">
        <f t="array" ref="N351">INDEX(Data!J$2:J$368,$A351)</f>
        <v>345</v>
      </c>
      <c r="O351" s="4" cm="1">
        <f t="array" ref="O351">INDEX(Data!K$2:K$368,$A351)</f>
        <v>201</v>
      </c>
      <c r="P351" s="4" cm="1">
        <f t="array" ref="P351">INDEX(Data!L$2:L$368,$A351)</f>
        <v>78</v>
      </c>
      <c r="Q351" s="4" cm="1">
        <f t="array" ref="Q351">INDEX(Data!M$2:M$368,$A351)</f>
        <v>52</v>
      </c>
      <c r="R351" s="4" cm="1">
        <f t="array" ref="R351">INDEX(Data!N$2:N$368,$A351)</f>
        <v>65</v>
      </c>
      <c r="S351" s="4" cm="1">
        <f t="array" ref="S351">INDEX(Data!O$2:O$368,$A351)</f>
        <v>203</v>
      </c>
      <c r="T351" s="4" cm="1">
        <f t="array" ref="T351">INDEX(Data!P$2:P$368,$A351)</f>
        <v>35</v>
      </c>
      <c r="U351" s="4" cm="1">
        <f t="array" ref="U351">INDEX(Data!Q$2:Q$368,$A351)</f>
        <v>31</v>
      </c>
      <c r="V351" s="4" cm="1">
        <f t="array" ref="V351">INDEX(Data!R$2:R$368,$A351)</f>
        <v>39</v>
      </c>
      <c r="W351" s="4" cm="1">
        <f t="array" ref="W351">INDEX(Data!S$2:S$368,$A351)</f>
        <v>0</v>
      </c>
      <c r="X351" s="4" cm="1">
        <f t="array" ref="X351">INDEX(Data!T$2:T$368,$A351)</f>
        <v>112</v>
      </c>
      <c r="Y351" s="4" cm="1">
        <f t="array" ref="Y351">INDEX(Data!U$2:U$368,$A351)</f>
        <v>20</v>
      </c>
      <c r="Z351" s="4" cm="1">
        <f t="array" ref="Z351">INDEX(Data!V$2:V$368,$A351)</f>
        <v>71</v>
      </c>
      <c r="AA351" s="4" cm="1">
        <f t="array" ref="AA351">INDEX(Data!W$2:W$368,$A351)</f>
        <v>10</v>
      </c>
      <c r="AB351" s="4" cm="1">
        <f t="array" ref="AB351">INDEX(Data!X$2:X$368,$A351)</f>
        <v>102</v>
      </c>
      <c r="AC351" s="4" cm="1">
        <f t="array" ref="AC351">INDEX(Data!Y$2:Y$368,$A351)</f>
        <v>51</v>
      </c>
      <c r="AD351" s="4" cm="1">
        <f t="array" ref="AD351">INDEX(Data!Z$2:Z$368,$A351)</f>
        <v>0</v>
      </c>
      <c r="AE351" s="4" cm="1">
        <f t="array" ref="AE351">INDEX(Data!AA$2:AA$368,$A351)</f>
        <v>0</v>
      </c>
      <c r="AF351" s="4" cm="1">
        <f t="array" ref="AF351">INDEX(Data!AB$2:AB$368,$A351)</f>
        <v>30</v>
      </c>
      <c r="AG351" s="4" cm="1">
        <f t="array" ref="AG351">INDEX(Data!AC$2:AC$368,$A351)</f>
        <v>20</v>
      </c>
      <c r="AH351" s="4" cm="1">
        <f t="array" ref="AH351">INDEX(Data!AD$2:AD$368,$A351)</f>
        <v>10</v>
      </c>
      <c r="AI351" s="4" cm="1">
        <f t="array" ref="AI351">INDEX(Data!AE$2:AE$368,$A351)</f>
        <v>51</v>
      </c>
      <c r="AJ351" s="4" cm="1">
        <f t="array" ref="AJ351">INDEX(Data!AF$2:AF$368,$A351)</f>
        <v>30</v>
      </c>
      <c r="AK351" s="4" cm="1">
        <f t="array" ref="AK351">INDEX(Data!AG$2:AG$368,$A351)</f>
        <v>0</v>
      </c>
      <c r="AL351" s="4" cm="1">
        <f t="array" ref="AL351">INDEX(Data!AH$2:AH$368,$A351)</f>
        <v>0</v>
      </c>
      <c r="AM351" s="4" cm="1">
        <f t="array" ref="AM351">INDEX(Data!AI$2:AI$368,$A351)</f>
        <v>82</v>
      </c>
      <c r="AN351" s="4" cm="1">
        <f t="array" ref="AN351">INDEX(Data!AJ$2:AJ$368,$A351)</f>
        <v>30</v>
      </c>
      <c r="AO351" s="4" cm="1">
        <f t="array" ref="AO351">INDEX(Data!AK$2:AK$368,$A351)</f>
        <v>41</v>
      </c>
      <c r="AP351" s="4" cm="1">
        <f t="array" ref="AP351">INDEX(Data!AL$2:AL$368,$A351)</f>
        <v>10</v>
      </c>
      <c r="AQ351" s="4" cm="1">
        <f t="array" ref="AQ351">INDEX(Data!AM$2:AM$368,$A351)</f>
        <v>0</v>
      </c>
      <c r="AR351" s="4" cm="1">
        <f t="array" ref="AR351">INDEX(Data!AN$2:AN$368,$A351)</f>
        <v>10</v>
      </c>
      <c r="AS351" s="4" cm="1">
        <f t="array" ref="AS351">INDEX(Data!AO$2:AO$368,$A351)</f>
        <v>41</v>
      </c>
      <c r="AT351" s="4" cm="1">
        <f t="array" ref="AT351">INDEX(Data!AP$2:AP$368,$A351)</f>
        <v>92</v>
      </c>
      <c r="AU351" s="4" cm="1">
        <f t="array" ref="AU351">INDEX(Data!AQ$2:AQ$368,$A351)</f>
        <v>10</v>
      </c>
      <c r="AV351" s="4" cm="1">
        <f t="array" ref="AV351">INDEX(Data!AR$2:AR$368,$A351)</f>
        <v>51</v>
      </c>
      <c r="AW351" s="4" cm="1">
        <f t="array" ref="AW351">INDEX(Data!AS$2:AS$368,$A351)</f>
        <v>41</v>
      </c>
      <c r="AX351" s="4" cm="1">
        <f t="array" ref="AX351">INDEX(Data!AT$2:AT$368,$A351)</f>
        <v>0</v>
      </c>
      <c r="AY351" s="4" cm="1">
        <f t="array" ref="AY351">INDEX(Data!AU$2:AU$368,$A351)</f>
        <v>41</v>
      </c>
      <c r="AZ351" s="4" cm="1">
        <f t="array" ref="AZ351">INDEX(Data!AV$2:AV$368,$A351)</f>
        <v>30</v>
      </c>
      <c r="BA351" s="4" cm="1">
        <f t="array" ref="BA351">INDEX(Data!AW$2:AW$368,$A351)</f>
        <v>41</v>
      </c>
      <c r="BB351" s="4" cm="1">
        <f t="array" ref="BB351">INDEX(Data!AX$2:AX$368,$A351)</f>
        <v>0</v>
      </c>
    </row>
    <row r="352" spans="1:54" x14ac:dyDescent="0.25">
      <c r="A352">
        <v>319</v>
      </c>
      <c r="B352" s="3">
        <v>45610</v>
      </c>
      <c r="C352" s="4">
        <v>2024</v>
      </c>
      <c r="D352" s="4" t="s">
        <v>14</v>
      </c>
      <c r="E352" s="4">
        <v>14</v>
      </c>
      <c r="F352" s="4" cm="1">
        <f t="array" ref="F352">INDEX(Data!B$2:B$368,$A352)</f>
        <v>1059</v>
      </c>
      <c r="G352" s="4" cm="1">
        <f t="array" ref="G352">INDEX(Data!C$2:C$368,$A352)</f>
        <v>1032</v>
      </c>
      <c r="H352" s="4" cm="1">
        <f t="array" ref="H352">INDEX(Data!D$2:D$368,$A352)</f>
        <v>254</v>
      </c>
      <c r="I352" s="4" cm="1">
        <f t="array" ref="I352">INDEX(Data!E$2:E$368,$A352)</f>
        <v>710</v>
      </c>
      <c r="J352" s="4" cm="1">
        <f t="array" ref="J352">INDEX(Data!F$2:F$368,$A352)</f>
        <v>95</v>
      </c>
      <c r="K352" s="4" cm="1">
        <f t="array" ref="K352">INDEX(Data!G$2:G$368,$A352)</f>
        <v>474</v>
      </c>
      <c r="L352" s="4" cm="1">
        <f t="array" ref="L352">INDEX(Data!H$2:H$368,$A352)</f>
        <v>455</v>
      </c>
      <c r="M352" s="4" cm="1">
        <f t="array" ref="M352">INDEX(Data!I$2:I$368,$A352)</f>
        <v>103</v>
      </c>
      <c r="N352" s="4" cm="1">
        <f t="array" ref="N352">INDEX(Data!J$2:J$368,$A352)</f>
        <v>249</v>
      </c>
      <c r="O352" s="4" cm="1">
        <f t="array" ref="O352">INDEX(Data!K$2:K$368,$A352)</f>
        <v>78</v>
      </c>
      <c r="P352" s="4" cm="1">
        <f t="array" ref="P352">INDEX(Data!L$2:L$368,$A352)</f>
        <v>98</v>
      </c>
      <c r="Q352" s="4" cm="1">
        <f t="array" ref="Q352">INDEX(Data!M$2:M$368,$A352)</f>
        <v>78</v>
      </c>
      <c r="R352" s="4" cm="1">
        <f t="array" ref="R352">INDEX(Data!N$2:N$368,$A352)</f>
        <v>26</v>
      </c>
      <c r="S352" s="4" cm="1">
        <f t="array" ref="S352">INDEX(Data!O$2:O$368,$A352)</f>
        <v>169</v>
      </c>
      <c r="T352" s="4" cm="1">
        <f t="array" ref="T352">INDEX(Data!P$2:P$368,$A352)</f>
        <v>84</v>
      </c>
      <c r="U352" s="4" cm="1">
        <f t="array" ref="U352">INDEX(Data!Q$2:Q$368,$A352)</f>
        <v>28</v>
      </c>
      <c r="V352" s="4" cm="1">
        <f t="array" ref="V352">INDEX(Data!R$2:R$368,$A352)</f>
        <v>48</v>
      </c>
      <c r="W352" s="4" cm="1">
        <f t="array" ref="W352">INDEX(Data!S$2:S$368,$A352)</f>
        <v>201</v>
      </c>
      <c r="X352" s="4" cm="1">
        <f t="array" ref="X352">INDEX(Data!T$2:T$368,$A352)</f>
        <v>134</v>
      </c>
      <c r="Y352" s="4" cm="1">
        <f t="array" ref="Y352">INDEX(Data!U$2:U$368,$A352)</f>
        <v>0</v>
      </c>
      <c r="Z352" s="4" cm="1">
        <f t="array" ref="Z352">INDEX(Data!V$2:V$368,$A352)</f>
        <v>30</v>
      </c>
      <c r="AA352" s="4" cm="1">
        <f t="array" ref="AA352">INDEX(Data!W$2:W$368,$A352)</f>
        <v>10</v>
      </c>
      <c r="AB352" s="4" cm="1">
        <f t="array" ref="AB352">INDEX(Data!X$2:X$368,$A352)</f>
        <v>113</v>
      </c>
      <c r="AC352" s="4" cm="1">
        <f t="array" ref="AC352">INDEX(Data!Y$2:Y$368,$A352)</f>
        <v>82</v>
      </c>
      <c r="AD352" s="4" cm="1">
        <f t="array" ref="AD352">INDEX(Data!Z$2:Z$368,$A352)</f>
        <v>30</v>
      </c>
      <c r="AE352" s="4" cm="1">
        <f t="array" ref="AE352">INDEX(Data!AA$2:AA$368,$A352)</f>
        <v>0</v>
      </c>
      <c r="AF352" s="4" cm="1">
        <f t="array" ref="AF352">INDEX(Data!AB$2:AB$368,$A352)</f>
        <v>30</v>
      </c>
      <c r="AG352" s="4" cm="1">
        <f t="array" ref="AG352">INDEX(Data!AC$2:AC$368,$A352)</f>
        <v>10</v>
      </c>
      <c r="AH352" s="4" cm="1">
        <f t="array" ref="AH352">INDEX(Data!AD$2:AD$368,$A352)</f>
        <v>10</v>
      </c>
      <c r="AI352" s="4" cm="1">
        <f t="array" ref="AI352">INDEX(Data!AE$2:AE$368,$A352)</f>
        <v>51</v>
      </c>
      <c r="AJ352" s="4" cm="1">
        <f t="array" ref="AJ352">INDEX(Data!AF$2:AF$368,$A352)</f>
        <v>10</v>
      </c>
      <c r="AK352" s="4" cm="1">
        <f t="array" ref="AK352">INDEX(Data!AG$2:AG$368,$A352)</f>
        <v>20</v>
      </c>
      <c r="AL352" s="4" cm="1">
        <f t="array" ref="AL352">INDEX(Data!AH$2:AH$368,$A352)</f>
        <v>0</v>
      </c>
      <c r="AM352" s="4" cm="1">
        <f t="array" ref="AM352">INDEX(Data!AI$2:AI$368,$A352)</f>
        <v>51</v>
      </c>
      <c r="AN352" s="4" cm="1">
        <f t="array" ref="AN352">INDEX(Data!AJ$2:AJ$368,$A352)</f>
        <v>51</v>
      </c>
      <c r="AO352" s="4" cm="1">
        <f t="array" ref="AO352">INDEX(Data!AK$2:AK$368,$A352)</f>
        <v>20</v>
      </c>
      <c r="AP352" s="4" cm="1">
        <f t="array" ref="AP352">INDEX(Data!AL$2:AL$368,$A352)</f>
        <v>30</v>
      </c>
      <c r="AQ352" s="4" cm="1">
        <f t="array" ref="AQ352">INDEX(Data!AM$2:AM$368,$A352)</f>
        <v>10</v>
      </c>
      <c r="AR352" s="4" cm="1">
        <f t="array" ref="AR352">INDEX(Data!AN$2:AN$368,$A352)</f>
        <v>0</v>
      </c>
      <c r="AS352" s="4" cm="1">
        <f t="array" ref="AS352">INDEX(Data!AO$2:AO$368,$A352)</f>
        <v>30</v>
      </c>
      <c r="AT352" s="4" cm="1">
        <f t="array" ref="AT352">INDEX(Data!AP$2:AP$368,$A352)</f>
        <v>103</v>
      </c>
      <c r="AU352" s="4" cm="1">
        <f t="array" ref="AU352">INDEX(Data!AQ$2:AQ$368,$A352)</f>
        <v>20</v>
      </c>
      <c r="AV352" s="4" cm="1">
        <f t="array" ref="AV352">INDEX(Data!AR$2:AR$368,$A352)</f>
        <v>51</v>
      </c>
      <c r="AW352" s="4" cm="1">
        <f t="array" ref="AW352">INDEX(Data!AS$2:AS$368,$A352)</f>
        <v>20</v>
      </c>
      <c r="AX352" s="4" cm="1">
        <f t="array" ref="AX352">INDEX(Data!AT$2:AT$368,$A352)</f>
        <v>0</v>
      </c>
      <c r="AY352" s="4" cm="1">
        <f t="array" ref="AY352">INDEX(Data!AU$2:AU$368,$A352)</f>
        <v>10</v>
      </c>
      <c r="AZ352" s="4" cm="1">
        <f t="array" ref="AZ352">INDEX(Data!AV$2:AV$368,$A352)</f>
        <v>10</v>
      </c>
      <c r="BA352" s="4" cm="1">
        <f t="array" ref="BA352">INDEX(Data!AW$2:AW$368,$A352)</f>
        <v>20</v>
      </c>
      <c r="BB352" s="4" cm="1">
        <f t="array" ref="BB352">INDEX(Data!AX$2:AX$368,$A352)</f>
        <v>76</v>
      </c>
    </row>
    <row r="353" spans="1:54" x14ac:dyDescent="0.25">
      <c r="A353">
        <v>320</v>
      </c>
      <c r="B353" s="3">
        <v>45611</v>
      </c>
      <c r="C353" s="4">
        <v>2024</v>
      </c>
      <c r="D353" s="4" t="s">
        <v>14</v>
      </c>
      <c r="E353" s="4">
        <v>15</v>
      </c>
      <c r="F353" s="4" cm="1">
        <f t="array" ref="F353">INDEX(Data!B$2:B$368,$A353)</f>
        <v>1074</v>
      </c>
      <c r="G353" s="4" cm="1">
        <f t="array" ref="G353">INDEX(Data!C$2:C$368,$A353)</f>
        <v>1031</v>
      </c>
      <c r="H353" s="4" cm="1">
        <f t="array" ref="H353">INDEX(Data!D$2:D$368,$A353)</f>
        <v>472</v>
      </c>
      <c r="I353" s="4" cm="1">
        <f t="array" ref="I353">INDEX(Data!E$2:E$368,$A353)</f>
        <v>388</v>
      </c>
      <c r="J353" s="4" cm="1">
        <f t="array" ref="J353">INDEX(Data!F$2:F$368,$A353)</f>
        <v>214</v>
      </c>
      <c r="K353" s="4" cm="1">
        <f t="array" ref="K353">INDEX(Data!G$2:G$368,$A353)</f>
        <v>402</v>
      </c>
      <c r="L353" s="4" cm="1">
        <f t="array" ref="L353">INDEX(Data!H$2:H$368,$A353)</f>
        <v>495</v>
      </c>
      <c r="M353" s="4" cm="1">
        <f t="array" ref="M353">INDEX(Data!I$2:I$368,$A353)</f>
        <v>134</v>
      </c>
      <c r="N353" s="4" cm="1">
        <f t="array" ref="N353">INDEX(Data!J$2:J$368,$A353)</f>
        <v>352</v>
      </c>
      <c r="O353" s="4" cm="1">
        <f t="array" ref="O353">INDEX(Data!K$2:K$368,$A353)</f>
        <v>73</v>
      </c>
      <c r="P353" s="4" cm="1">
        <f t="array" ref="P353">INDEX(Data!L$2:L$368,$A353)</f>
        <v>59</v>
      </c>
      <c r="Q353" s="4" cm="1">
        <f t="array" ref="Q353">INDEX(Data!M$2:M$368,$A353)</f>
        <v>46</v>
      </c>
      <c r="R353" s="4" cm="1">
        <f t="array" ref="R353">INDEX(Data!N$2:N$368,$A353)</f>
        <v>33</v>
      </c>
      <c r="S353" s="4" cm="1">
        <f t="array" ref="S353">INDEX(Data!O$2:O$368,$A353)</f>
        <v>163</v>
      </c>
      <c r="T353" s="4" cm="1">
        <f t="array" ref="T353">INDEX(Data!P$2:P$368,$A353)</f>
        <v>53</v>
      </c>
      <c r="U353" s="4" cm="1">
        <f t="array" ref="U353">INDEX(Data!Q$2:Q$368,$A353)</f>
        <v>53</v>
      </c>
      <c r="V353" s="4" cm="1">
        <f t="array" ref="V353">INDEX(Data!R$2:R$368,$A353)</f>
        <v>24</v>
      </c>
      <c r="W353" s="4" cm="1">
        <f t="array" ref="W353">INDEX(Data!S$2:S$368,$A353)</f>
        <v>218</v>
      </c>
      <c r="X353" s="4" cm="1">
        <f t="array" ref="X353">INDEX(Data!T$2:T$368,$A353)</f>
        <v>123</v>
      </c>
      <c r="Y353" s="4" cm="1">
        <f t="array" ref="Y353">INDEX(Data!U$2:U$368,$A353)</f>
        <v>10</v>
      </c>
      <c r="Z353" s="4" cm="1">
        <f t="array" ref="Z353">INDEX(Data!V$2:V$368,$A353)</f>
        <v>30</v>
      </c>
      <c r="AA353" s="4" cm="1">
        <f t="array" ref="AA353">INDEX(Data!W$2:W$368,$A353)</f>
        <v>30</v>
      </c>
      <c r="AB353" s="4" cm="1">
        <f t="array" ref="AB353">INDEX(Data!X$2:X$368,$A353)</f>
        <v>92</v>
      </c>
      <c r="AC353" s="4" cm="1">
        <f t="array" ref="AC353">INDEX(Data!Y$2:Y$368,$A353)</f>
        <v>51</v>
      </c>
      <c r="AD353" s="4" cm="1">
        <f t="array" ref="AD353">INDEX(Data!Z$2:Z$368,$A353)</f>
        <v>30</v>
      </c>
      <c r="AE353" s="4" cm="1">
        <f t="array" ref="AE353">INDEX(Data!AA$2:AA$368,$A353)</f>
        <v>0</v>
      </c>
      <c r="AF353" s="4" cm="1">
        <f t="array" ref="AF353">INDEX(Data!AB$2:AB$368,$A353)</f>
        <v>61</v>
      </c>
      <c r="AG353" s="4" cm="1">
        <f t="array" ref="AG353">INDEX(Data!AC$2:AC$368,$A353)</f>
        <v>20</v>
      </c>
      <c r="AH353" s="4" cm="1">
        <f t="array" ref="AH353">INDEX(Data!AD$2:AD$368,$A353)</f>
        <v>0</v>
      </c>
      <c r="AI353" s="4" cm="1">
        <f t="array" ref="AI353">INDEX(Data!AE$2:AE$368,$A353)</f>
        <v>41</v>
      </c>
      <c r="AJ353" s="4" cm="1">
        <f t="array" ref="AJ353">INDEX(Data!AF$2:AF$368,$A353)</f>
        <v>10</v>
      </c>
      <c r="AK353" s="4" cm="1">
        <f t="array" ref="AK353">INDEX(Data!AG$2:AG$368,$A353)</f>
        <v>20</v>
      </c>
      <c r="AL353" s="4" cm="1">
        <f t="array" ref="AL353">INDEX(Data!AH$2:AH$368,$A353)</f>
        <v>10</v>
      </c>
      <c r="AM353" s="4" cm="1">
        <f t="array" ref="AM353">INDEX(Data!AI$2:AI$368,$A353)</f>
        <v>51</v>
      </c>
      <c r="AN353" s="4" cm="1">
        <f t="array" ref="AN353">INDEX(Data!AJ$2:AJ$368,$A353)</f>
        <v>20</v>
      </c>
      <c r="AO353" s="4" cm="1">
        <f t="array" ref="AO353">INDEX(Data!AK$2:AK$368,$A353)</f>
        <v>30</v>
      </c>
      <c r="AP353" s="4" cm="1">
        <f t="array" ref="AP353">INDEX(Data!AL$2:AL$368,$A353)</f>
        <v>30</v>
      </c>
      <c r="AQ353" s="4" cm="1">
        <f t="array" ref="AQ353">INDEX(Data!AM$2:AM$368,$A353)</f>
        <v>0</v>
      </c>
      <c r="AR353" s="4" cm="1">
        <f t="array" ref="AR353">INDEX(Data!AN$2:AN$368,$A353)</f>
        <v>0</v>
      </c>
      <c r="AS353" s="4" cm="1">
        <f t="array" ref="AS353">INDEX(Data!AO$2:AO$368,$A353)</f>
        <v>41</v>
      </c>
      <c r="AT353" s="4" cm="1">
        <f t="array" ref="AT353">INDEX(Data!AP$2:AP$368,$A353)</f>
        <v>72</v>
      </c>
      <c r="AU353" s="4" cm="1">
        <f t="array" ref="AU353">INDEX(Data!AQ$2:AQ$368,$A353)</f>
        <v>10</v>
      </c>
      <c r="AV353" s="4" cm="1">
        <f t="array" ref="AV353">INDEX(Data!AR$2:AR$368,$A353)</f>
        <v>51</v>
      </c>
      <c r="AW353" s="4" cm="1">
        <f t="array" ref="AW353">INDEX(Data!AS$2:AS$368,$A353)</f>
        <v>10</v>
      </c>
      <c r="AX353" s="4" cm="1">
        <f t="array" ref="AX353">INDEX(Data!AT$2:AT$368,$A353)</f>
        <v>0</v>
      </c>
      <c r="AY353" s="4" cm="1">
        <f t="array" ref="AY353">INDEX(Data!AU$2:AU$368,$A353)</f>
        <v>30</v>
      </c>
      <c r="AZ353" s="4" cm="1">
        <f t="array" ref="AZ353">INDEX(Data!AV$2:AV$368,$A353)</f>
        <v>30</v>
      </c>
      <c r="BA353" s="4" cm="1">
        <f t="array" ref="BA353">INDEX(Data!AW$2:AW$368,$A353)</f>
        <v>41</v>
      </c>
      <c r="BB353" s="4" cm="1">
        <f t="array" ref="BB353">INDEX(Data!AX$2:AX$368,$A353)</f>
        <v>87</v>
      </c>
    </row>
    <row r="354" spans="1:54" x14ac:dyDescent="0.25">
      <c r="A354">
        <v>321</v>
      </c>
      <c r="B354" s="3">
        <v>45612</v>
      </c>
      <c r="C354" s="4">
        <v>2024</v>
      </c>
      <c r="D354" s="4" t="s">
        <v>14</v>
      </c>
      <c r="E354" s="4">
        <v>16</v>
      </c>
      <c r="F354" s="4" cm="1">
        <f t="array" ref="F354">INDEX(Data!B$2:B$368,$A354)</f>
        <v>1094</v>
      </c>
      <c r="G354" s="4" cm="1">
        <f t="array" ref="G354">INDEX(Data!C$2:C$368,$A354)</f>
        <v>1025</v>
      </c>
      <c r="H354" s="4" cm="1">
        <f t="array" ref="H354">INDEX(Data!D$2:D$368,$A354)</f>
        <v>339</v>
      </c>
      <c r="I354" s="4" cm="1">
        <f t="array" ref="I354">INDEX(Data!E$2:E$368,$A354)</f>
        <v>591</v>
      </c>
      <c r="J354" s="4" cm="1">
        <f t="array" ref="J354">INDEX(Data!F$2:F$368,$A354)</f>
        <v>164</v>
      </c>
      <c r="K354" s="4" cm="1">
        <f t="array" ref="K354">INDEX(Data!G$2:G$368,$A354)</f>
        <v>246</v>
      </c>
      <c r="L354" s="4" cm="1">
        <f t="array" ref="L354">INDEX(Data!H$2:H$368,$A354)</f>
        <v>687</v>
      </c>
      <c r="M354" s="4" cm="1">
        <f t="array" ref="M354">INDEX(Data!I$2:I$368,$A354)</f>
        <v>92</v>
      </c>
      <c r="N354" s="4" cm="1">
        <f t="array" ref="N354">INDEX(Data!J$2:J$368,$A354)</f>
        <v>257</v>
      </c>
      <c r="O354" s="4" cm="1">
        <f t="array" ref="O354">INDEX(Data!K$2:K$368,$A354)</f>
        <v>40</v>
      </c>
      <c r="P354" s="4" cm="1">
        <f t="array" ref="P354">INDEX(Data!L$2:L$368,$A354)</f>
        <v>94</v>
      </c>
      <c r="Q354" s="4" cm="1">
        <f t="array" ref="Q354">INDEX(Data!M$2:M$368,$A354)</f>
        <v>40</v>
      </c>
      <c r="R354" s="4" cm="1">
        <f t="array" ref="R354">INDEX(Data!N$2:N$368,$A354)</f>
        <v>13</v>
      </c>
      <c r="S354" s="4" cm="1">
        <f t="array" ref="S354">INDEX(Data!O$2:O$368,$A354)</f>
        <v>153</v>
      </c>
      <c r="T354" s="4" cm="1">
        <f t="array" ref="T354">INDEX(Data!P$2:P$368,$A354)</f>
        <v>58</v>
      </c>
      <c r="U354" s="4" cm="1">
        <f t="array" ref="U354">INDEX(Data!Q$2:Q$368,$A354)</f>
        <v>29</v>
      </c>
      <c r="V354" s="4" cm="1">
        <f t="array" ref="V354">INDEX(Data!R$2:R$368,$A354)</f>
        <v>37</v>
      </c>
      <c r="W354" s="4" cm="1">
        <f t="array" ref="W354">INDEX(Data!S$2:S$368,$A354)</f>
        <v>373</v>
      </c>
      <c r="X354" s="4" cm="1">
        <f t="array" ref="X354">INDEX(Data!T$2:T$368,$A354)</f>
        <v>102</v>
      </c>
      <c r="Y354" s="4" cm="1">
        <f t="array" ref="Y354">INDEX(Data!U$2:U$368,$A354)</f>
        <v>10</v>
      </c>
      <c r="Z354" s="4" cm="1">
        <f t="array" ref="Z354">INDEX(Data!V$2:V$368,$A354)</f>
        <v>51</v>
      </c>
      <c r="AA354" s="4" cm="1">
        <f t="array" ref="AA354">INDEX(Data!W$2:W$368,$A354)</f>
        <v>0</v>
      </c>
      <c r="AB354" s="4" cm="1">
        <f t="array" ref="AB354">INDEX(Data!X$2:X$368,$A354)</f>
        <v>92</v>
      </c>
      <c r="AC354" s="4" cm="1">
        <f t="array" ref="AC354">INDEX(Data!Y$2:Y$368,$A354)</f>
        <v>61</v>
      </c>
      <c r="AD354" s="4" cm="1">
        <f t="array" ref="AD354">INDEX(Data!Z$2:Z$368,$A354)</f>
        <v>30</v>
      </c>
      <c r="AE354" s="4" cm="1">
        <f t="array" ref="AE354">INDEX(Data!AA$2:AA$368,$A354)</f>
        <v>20</v>
      </c>
      <c r="AF354" s="4" cm="1">
        <f t="array" ref="AF354">INDEX(Data!AB$2:AB$368,$A354)</f>
        <v>20</v>
      </c>
      <c r="AG354" s="4" cm="1">
        <f t="array" ref="AG354">INDEX(Data!AC$2:AC$368,$A354)</f>
        <v>0</v>
      </c>
      <c r="AH354" s="4" cm="1">
        <f t="array" ref="AH354">INDEX(Data!AD$2:AD$368,$A354)</f>
        <v>0</v>
      </c>
      <c r="AI354" s="4" cm="1">
        <f t="array" ref="AI354">INDEX(Data!AE$2:AE$368,$A354)</f>
        <v>20</v>
      </c>
      <c r="AJ354" s="4" cm="1">
        <f t="array" ref="AJ354">INDEX(Data!AF$2:AF$368,$A354)</f>
        <v>10</v>
      </c>
      <c r="AK354" s="4" cm="1">
        <f t="array" ref="AK354">INDEX(Data!AG$2:AG$368,$A354)</f>
        <v>20</v>
      </c>
      <c r="AL354" s="4" cm="1">
        <f t="array" ref="AL354">INDEX(Data!AH$2:AH$368,$A354)</f>
        <v>20</v>
      </c>
      <c r="AM354" s="4" cm="1">
        <f t="array" ref="AM354">INDEX(Data!AI$2:AI$368,$A354)</f>
        <v>61</v>
      </c>
      <c r="AN354" s="4" cm="1">
        <f t="array" ref="AN354">INDEX(Data!AJ$2:AJ$368,$A354)</f>
        <v>30</v>
      </c>
      <c r="AO354" s="4" cm="1">
        <f t="array" ref="AO354">INDEX(Data!AK$2:AK$368,$A354)</f>
        <v>20</v>
      </c>
      <c r="AP354" s="4" cm="1">
        <f t="array" ref="AP354">INDEX(Data!AL$2:AL$368,$A354)</f>
        <v>30</v>
      </c>
      <c r="AQ354" s="4" cm="1">
        <f t="array" ref="AQ354">INDEX(Data!AM$2:AM$368,$A354)</f>
        <v>0</v>
      </c>
      <c r="AR354" s="4" cm="1">
        <f t="array" ref="AR354">INDEX(Data!AN$2:AN$368,$A354)</f>
        <v>10</v>
      </c>
      <c r="AS354" s="4" cm="1">
        <f t="array" ref="AS354">INDEX(Data!AO$2:AO$368,$A354)</f>
        <v>20</v>
      </c>
      <c r="AT354" s="4" cm="1">
        <f t="array" ref="AT354">INDEX(Data!AP$2:AP$368,$A354)</f>
        <v>112</v>
      </c>
      <c r="AU354" s="4" cm="1">
        <f t="array" ref="AU354">INDEX(Data!AQ$2:AQ$368,$A354)</f>
        <v>30</v>
      </c>
      <c r="AV354" s="4" cm="1">
        <f t="array" ref="AV354">INDEX(Data!AR$2:AR$368,$A354)</f>
        <v>92</v>
      </c>
      <c r="AW354" s="4" cm="1">
        <f t="array" ref="AW354">INDEX(Data!AS$2:AS$368,$A354)</f>
        <v>20</v>
      </c>
      <c r="AX354" s="4" cm="1">
        <f t="array" ref="AX354">INDEX(Data!AT$2:AT$368,$A354)</f>
        <v>0</v>
      </c>
      <c r="AY354" s="4" cm="1">
        <f t="array" ref="AY354">INDEX(Data!AU$2:AU$368,$A354)</f>
        <v>30</v>
      </c>
      <c r="AZ354" s="4" cm="1">
        <f t="array" ref="AZ354">INDEX(Data!AV$2:AV$368,$A354)</f>
        <v>0</v>
      </c>
      <c r="BA354" s="4" cm="1">
        <f t="array" ref="BA354">INDEX(Data!AW$2:AW$368,$A354)</f>
        <v>30</v>
      </c>
      <c r="BB354" s="4" cm="1">
        <f t="array" ref="BB354">INDEX(Data!AX$2:AX$368,$A354)</f>
        <v>84</v>
      </c>
    </row>
    <row r="355" spans="1:54" x14ac:dyDescent="0.25">
      <c r="A355">
        <v>322</v>
      </c>
      <c r="B355" s="3">
        <v>45613</v>
      </c>
      <c r="C355" s="4">
        <v>2024</v>
      </c>
      <c r="D355" s="4" t="s">
        <v>14</v>
      </c>
      <c r="E355" s="4">
        <v>17</v>
      </c>
      <c r="F355" s="4" cm="1">
        <f t="array" ref="F355">INDEX(Data!B$2:B$368,$A355)</f>
        <v>1121</v>
      </c>
      <c r="G355" s="4" cm="1">
        <f t="array" ref="G355">INDEX(Data!C$2:C$368,$A355)</f>
        <v>1016</v>
      </c>
      <c r="H355" s="4" cm="1">
        <f t="array" ref="H355">INDEX(Data!D$2:D$368,$A355)</f>
        <v>325</v>
      </c>
      <c r="I355" s="4" cm="1">
        <f t="array" ref="I355">INDEX(Data!E$2:E$368,$A355)</f>
        <v>584</v>
      </c>
      <c r="J355" s="4" cm="1">
        <f t="array" ref="J355">INDEX(Data!F$2:F$368,$A355)</f>
        <v>212</v>
      </c>
      <c r="K355" s="4" cm="1">
        <f t="array" ref="K355">INDEX(Data!G$2:G$368,$A355)</f>
        <v>274</v>
      </c>
      <c r="L355" s="4" cm="1">
        <f t="array" ref="L355">INDEX(Data!H$2:H$368,$A355)</f>
        <v>661</v>
      </c>
      <c r="M355" s="4" cm="1">
        <f t="array" ref="M355">INDEX(Data!I$2:I$368,$A355)</f>
        <v>81</v>
      </c>
      <c r="N355" s="4" cm="1">
        <f t="array" ref="N355">INDEX(Data!J$2:J$368,$A355)</f>
        <v>305</v>
      </c>
      <c r="O355" s="4" cm="1">
        <f t="array" ref="O355">INDEX(Data!K$2:K$368,$A355)</f>
        <v>180</v>
      </c>
      <c r="P355" s="4" cm="1">
        <f t="array" ref="P355">INDEX(Data!L$2:L$368,$A355)</f>
        <v>83</v>
      </c>
      <c r="Q355" s="4" cm="1">
        <f t="array" ref="Q355">INDEX(Data!M$2:M$368,$A355)</f>
        <v>69</v>
      </c>
      <c r="R355" s="4" cm="1">
        <f t="array" ref="R355">INDEX(Data!N$2:N$368,$A355)</f>
        <v>62</v>
      </c>
      <c r="S355" s="4" cm="1">
        <f t="array" ref="S355">INDEX(Data!O$2:O$368,$A355)</f>
        <v>178</v>
      </c>
      <c r="T355" s="4" cm="1">
        <f t="array" ref="T355">INDEX(Data!P$2:P$368,$A355)</f>
        <v>59</v>
      </c>
      <c r="U355" s="4" cm="1">
        <f t="array" ref="U355">INDEX(Data!Q$2:Q$368,$A355)</f>
        <v>34</v>
      </c>
      <c r="V355" s="4" cm="1">
        <f t="array" ref="V355">INDEX(Data!R$2:R$368,$A355)</f>
        <v>63</v>
      </c>
      <c r="W355" s="4" cm="1">
        <f t="array" ref="W355">INDEX(Data!S$2:S$368,$A355)</f>
        <v>88</v>
      </c>
      <c r="X355" s="4" cm="1">
        <f t="array" ref="X355">INDEX(Data!T$2:T$368,$A355)</f>
        <v>40</v>
      </c>
      <c r="Y355" s="4" cm="1">
        <f t="array" ref="Y355">INDEX(Data!U$2:U$368,$A355)</f>
        <v>30</v>
      </c>
      <c r="Z355" s="4" cm="1">
        <f t="array" ref="Z355">INDEX(Data!V$2:V$368,$A355)</f>
        <v>71</v>
      </c>
      <c r="AA355" s="4" cm="1">
        <f t="array" ref="AA355">INDEX(Data!W$2:W$368,$A355)</f>
        <v>20</v>
      </c>
      <c r="AB355" s="4" cm="1">
        <f t="array" ref="AB355">INDEX(Data!X$2:X$368,$A355)</f>
        <v>83</v>
      </c>
      <c r="AC355" s="4" cm="1">
        <f t="array" ref="AC355">INDEX(Data!Y$2:Y$368,$A355)</f>
        <v>60</v>
      </c>
      <c r="AD355" s="4" cm="1">
        <f t="array" ref="AD355">INDEX(Data!Z$2:Z$368,$A355)</f>
        <v>10</v>
      </c>
      <c r="AE355" s="4" cm="1">
        <f t="array" ref="AE355">INDEX(Data!AA$2:AA$368,$A355)</f>
        <v>10</v>
      </c>
      <c r="AF355" s="4" cm="1">
        <f t="array" ref="AF355">INDEX(Data!AB$2:AB$368,$A355)</f>
        <v>20</v>
      </c>
      <c r="AG355" s="4" cm="1">
        <f t="array" ref="AG355">INDEX(Data!AC$2:AC$368,$A355)</f>
        <v>20</v>
      </c>
      <c r="AH355" s="4" cm="1">
        <f t="array" ref="AH355">INDEX(Data!AD$2:AD$368,$A355)</f>
        <v>10</v>
      </c>
      <c r="AI355" s="4" cm="1">
        <f t="array" ref="AI355">INDEX(Data!AE$2:AE$368,$A355)</f>
        <v>40</v>
      </c>
      <c r="AJ355" s="4" cm="1">
        <f t="array" ref="AJ355">INDEX(Data!AF$2:AF$368,$A355)</f>
        <v>30</v>
      </c>
      <c r="AK355" s="4" cm="1">
        <f t="array" ref="AK355">INDEX(Data!AG$2:AG$368,$A355)</f>
        <v>20</v>
      </c>
      <c r="AL355" s="4" cm="1">
        <f t="array" ref="AL355">INDEX(Data!AH$2:AH$368,$A355)</f>
        <v>30</v>
      </c>
      <c r="AM355" s="4" cm="1">
        <f t="array" ref="AM355">INDEX(Data!AI$2:AI$368,$A355)</f>
        <v>81</v>
      </c>
      <c r="AN355" s="4" cm="1">
        <f t="array" ref="AN355">INDEX(Data!AJ$2:AJ$368,$A355)</f>
        <v>30</v>
      </c>
      <c r="AO355" s="4" cm="1">
        <f t="array" ref="AO355">INDEX(Data!AK$2:AK$368,$A355)</f>
        <v>30</v>
      </c>
      <c r="AP355" s="4" cm="1">
        <f t="array" ref="AP355">INDEX(Data!AL$2:AL$368,$A355)</f>
        <v>30</v>
      </c>
      <c r="AQ355" s="4" cm="1">
        <f t="array" ref="AQ355">INDEX(Data!AM$2:AM$368,$A355)</f>
        <v>0</v>
      </c>
      <c r="AR355" s="4" cm="1">
        <f t="array" ref="AR355">INDEX(Data!AN$2:AN$368,$A355)</f>
        <v>10</v>
      </c>
      <c r="AS355" s="4" cm="1">
        <f t="array" ref="AS355">INDEX(Data!AO$2:AO$368,$A355)</f>
        <v>40</v>
      </c>
      <c r="AT355" s="4" cm="1">
        <f t="array" ref="AT355">INDEX(Data!AP$2:AP$368,$A355)</f>
        <v>101</v>
      </c>
      <c r="AU355" s="4" cm="1">
        <f t="array" ref="AU355">INDEX(Data!AQ$2:AQ$368,$A355)</f>
        <v>30</v>
      </c>
      <c r="AV355" s="4" cm="1">
        <f t="array" ref="AV355">INDEX(Data!AR$2:AR$368,$A355)</f>
        <v>50</v>
      </c>
      <c r="AW355" s="4" cm="1">
        <f t="array" ref="AW355">INDEX(Data!AS$2:AS$368,$A355)</f>
        <v>30</v>
      </c>
      <c r="AX355" s="4" cm="1">
        <f t="array" ref="AX355">INDEX(Data!AT$2:AT$368,$A355)</f>
        <v>0</v>
      </c>
      <c r="AY355" s="4" cm="1">
        <f t="array" ref="AY355">INDEX(Data!AU$2:AU$368,$A355)</f>
        <v>60</v>
      </c>
      <c r="AZ355" s="4" cm="1">
        <f t="array" ref="AZ355">INDEX(Data!AV$2:AV$368,$A355)</f>
        <v>10</v>
      </c>
      <c r="BA355" s="4" cm="1">
        <f t="array" ref="BA355">INDEX(Data!AW$2:AW$368,$A355)</f>
        <v>20</v>
      </c>
      <c r="BB355" s="4" cm="1">
        <f t="array" ref="BB355">INDEX(Data!AX$2:AX$368,$A355)</f>
        <v>0</v>
      </c>
    </row>
    <row r="356" spans="1:54" x14ac:dyDescent="0.25">
      <c r="A356">
        <v>323</v>
      </c>
      <c r="B356" s="3">
        <v>45614</v>
      </c>
      <c r="C356" s="4">
        <v>2024</v>
      </c>
      <c r="D356" s="4" t="s">
        <v>14</v>
      </c>
      <c r="E356" s="4">
        <v>18</v>
      </c>
      <c r="F356" s="4" cm="1">
        <f t="array" ref="F356">INDEX(Data!B$2:B$368,$A356)</f>
        <v>1148</v>
      </c>
      <c r="G356" s="4" cm="1">
        <f t="array" ref="G356">INDEX(Data!C$2:C$368,$A356)</f>
        <v>1004</v>
      </c>
      <c r="H356" s="4" cm="1">
        <f t="array" ref="H356">INDEX(Data!D$2:D$368,$A356)</f>
        <v>562</v>
      </c>
      <c r="I356" s="4" cm="1">
        <f t="array" ref="I356">INDEX(Data!E$2:E$368,$A356)</f>
        <v>403</v>
      </c>
      <c r="J356" s="4" cm="1">
        <f t="array" ref="J356">INDEX(Data!F$2:F$368,$A356)</f>
        <v>183</v>
      </c>
      <c r="K356" s="4" cm="1">
        <f t="array" ref="K356">INDEX(Data!G$2:G$368,$A356)</f>
        <v>481</v>
      </c>
      <c r="L356" s="4" cm="1">
        <f t="array" ref="L356">INDEX(Data!H$2:H$368,$A356)</f>
        <v>453</v>
      </c>
      <c r="M356" s="4" cm="1">
        <f t="array" ref="M356">INDEX(Data!I$2:I$368,$A356)</f>
        <v>70</v>
      </c>
      <c r="N356" s="4" cm="1">
        <f t="array" ref="N356">INDEX(Data!J$2:J$368,$A356)</f>
        <v>313</v>
      </c>
      <c r="O356" s="4" cm="1">
        <f t="array" ref="O356">INDEX(Data!K$2:K$368,$A356)</f>
        <v>106</v>
      </c>
      <c r="P356" s="4" cm="1">
        <f t="array" ref="P356">INDEX(Data!L$2:L$368,$A356)</f>
        <v>85</v>
      </c>
      <c r="Q356" s="4" cm="1">
        <f t="array" ref="Q356">INDEX(Data!M$2:M$368,$A356)</f>
        <v>56</v>
      </c>
      <c r="R356" s="4" cm="1">
        <f t="array" ref="R356">INDEX(Data!N$2:N$368,$A356)</f>
        <v>49</v>
      </c>
      <c r="S356" s="4" cm="1">
        <f t="array" ref="S356">INDEX(Data!O$2:O$368,$A356)</f>
        <v>152</v>
      </c>
      <c r="T356" s="4" cm="1">
        <f t="array" ref="T356">INDEX(Data!P$2:P$368,$A356)</f>
        <v>95</v>
      </c>
      <c r="U356" s="4" cm="1">
        <f t="array" ref="U356">INDEX(Data!Q$2:Q$368,$A356)</f>
        <v>34</v>
      </c>
      <c r="V356" s="4" cm="1">
        <f t="array" ref="V356">INDEX(Data!R$2:R$368,$A356)</f>
        <v>61</v>
      </c>
      <c r="W356" s="4" cm="1">
        <f t="array" ref="W356">INDEX(Data!S$2:S$368,$A356)</f>
        <v>197</v>
      </c>
      <c r="X356" s="4" cm="1">
        <f t="array" ref="X356">INDEX(Data!T$2:T$368,$A356)</f>
        <v>120</v>
      </c>
      <c r="Y356" s="4" cm="1">
        <f t="array" ref="Y356">INDEX(Data!U$2:U$368,$A356)</f>
        <v>20</v>
      </c>
      <c r="Z356" s="4" cm="1">
        <f t="array" ref="Z356">INDEX(Data!V$2:V$368,$A356)</f>
        <v>50</v>
      </c>
      <c r="AA356" s="4" cm="1">
        <f t="array" ref="AA356">INDEX(Data!W$2:W$368,$A356)</f>
        <v>30</v>
      </c>
      <c r="AB356" s="4" cm="1">
        <f t="array" ref="AB356">INDEX(Data!X$2:X$368,$A356)</f>
        <v>110</v>
      </c>
      <c r="AC356" s="4" cm="1">
        <f t="array" ref="AC356">INDEX(Data!Y$2:Y$368,$A356)</f>
        <v>50</v>
      </c>
      <c r="AD356" s="4" cm="1">
        <f t="array" ref="AD356">INDEX(Data!Z$2:Z$368,$A356)</f>
        <v>0</v>
      </c>
      <c r="AE356" s="4" cm="1">
        <f t="array" ref="AE356">INDEX(Data!AA$2:AA$368,$A356)</f>
        <v>30</v>
      </c>
      <c r="AF356" s="4" cm="1">
        <f t="array" ref="AF356">INDEX(Data!AB$2:AB$368,$A356)</f>
        <v>60</v>
      </c>
      <c r="AG356" s="4" cm="1">
        <f t="array" ref="AG356">INDEX(Data!AC$2:AC$368,$A356)</f>
        <v>0</v>
      </c>
      <c r="AH356" s="4" cm="1">
        <f t="array" ref="AH356">INDEX(Data!AD$2:AD$368,$A356)</f>
        <v>0</v>
      </c>
      <c r="AI356" s="4" cm="1">
        <f t="array" ref="AI356">INDEX(Data!AE$2:AE$368,$A356)</f>
        <v>10</v>
      </c>
      <c r="AJ356" s="4" cm="1">
        <f t="array" ref="AJ356">INDEX(Data!AF$2:AF$368,$A356)</f>
        <v>10</v>
      </c>
      <c r="AK356" s="4" cm="1">
        <f t="array" ref="AK356">INDEX(Data!AG$2:AG$368,$A356)</f>
        <v>20</v>
      </c>
      <c r="AL356" s="4" cm="1">
        <f t="array" ref="AL356">INDEX(Data!AH$2:AH$368,$A356)</f>
        <v>30</v>
      </c>
      <c r="AM356" s="4" cm="1">
        <f t="array" ref="AM356">INDEX(Data!AI$2:AI$368,$A356)</f>
        <v>50</v>
      </c>
      <c r="AN356" s="4" cm="1">
        <f t="array" ref="AN356">INDEX(Data!AJ$2:AJ$368,$A356)</f>
        <v>70</v>
      </c>
      <c r="AO356" s="4" cm="1">
        <f t="array" ref="AO356">INDEX(Data!AK$2:AK$368,$A356)</f>
        <v>10</v>
      </c>
      <c r="AP356" s="4" cm="1">
        <f t="array" ref="AP356">INDEX(Data!AL$2:AL$368,$A356)</f>
        <v>0</v>
      </c>
      <c r="AQ356" s="4" cm="1">
        <f t="array" ref="AQ356">INDEX(Data!AM$2:AM$368,$A356)</f>
        <v>0</v>
      </c>
      <c r="AR356" s="4" cm="1">
        <f t="array" ref="AR356">INDEX(Data!AN$2:AN$368,$A356)</f>
        <v>20</v>
      </c>
      <c r="AS356" s="4" cm="1">
        <f t="array" ref="AS356">INDEX(Data!AO$2:AO$368,$A356)</f>
        <v>10</v>
      </c>
      <c r="AT356" s="4" cm="1">
        <f t="array" ref="AT356">INDEX(Data!AP$2:AP$368,$A356)</f>
        <v>80</v>
      </c>
      <c r="AU356" s="4" cm="1">
        <f t="array" ref="AU356">INDEX(Data!AQ$2:AQ$368,$A356)</f>
        <v>10</v>
      </c>
      <c r="AV356" s="4" cm="1">
        <f t="array" ref="AV356">INDEX(Data!AR$2:AR$368,$A356)</f>
        <v>40</v>
      </c>
      <c r="AW356" s="4" cm="1">
        <f t="array" ref="AW356">INDEX(Data!AS$2:AS$368,$A356)</f>
        <v>10</v>
      </c>
      <c r="AX356" s="4" cm="1">
        <f t="array" ref="AX356">INDEX(Data!AT$2:AT$368,$A356)</f>
        <v>10</v>
      </c>
      <c r="AY356" s="4" cm="1">
        <f t="array" ref="AY356">INDEX(Data!AU$2:AU$368,$A356)</f>
        <v>70</v>
      </c>
      <c r="AZ356" s="4" cm="1">
        <f t="array" ref="AZ356">INDEX(Data!AV$2:AV$368,$A356)</f>
        <v>40</v>
      </c>
      <c r="BA356" s="4" cm="1">
        <f t="array" ref="BA356">INDEX(Data!AW$2:AW$368,$A356)</f>
        <v>20</v>
      </c>
      <c r="BB356" s="4" cm="1">
        <f t="array" ref="BB356">INDEX(Data!AX$2:AX$368,$A356)</f>
        <v>24</v>
      </c>
    </row>
    <row r="357" spans="1:54" x14ac:dyDescent="0.25">
      <c r="A357">
        <v>324</v>
      </c>
      <c r="B357" s="3">
        <v>45615</v>
      </c>
      <c r="C357" s="4">
        <v>2024</v>
      </c>
      <c r="D357" s="4" t="s">
        <v>14</v>
      </c>
      <c r="E357" s="4">
        <v>19</v>
      </c>
      <c r="F357" s="4" cm="1">
        <f t="array" ref="F357">INDEX(Data!B$2:B$368,$A357)</f>
        <v>1175</v>
      </c>
      <c r="G357" s="4" cm="1">
        <f t="array" ref="G357">INDEX(Data!C$2:C$368,$A357)</f>
        <v>985</v>
      </c>
      <c r="H357" s="4" cm="1">
        <f t="array" ref="H357">INDEX(Data!D$2:D$368,$A357)</f>
        <v>587</v>
      </c>
      <c r="I357" s="4" cm="1">
        <f t="array" ref="I357">INDEX(Data!E$2:E$368,$A357)</f>
        <v>506</v>
      </c>
      <c r="J357" s="4" cm="1">
        <f t="array" ref="J357">INDEX(Data!F$2:F$368,$A357)</f>
        <v>82</v>
      </c>
      <c r="K357" s="4" cm="1">
        <f t="array" ref="K357">INDEX(Data!G$2:G$368,$A357)</f>
        <v>226</v>
      </c>
      <c r="L357" s="4" cm="1">
        <f t="array" ref="L357">INDEX(Data!H$2:H$368,$A357)</f>
        <v>543</v>
      </c>
      <c r="M357" s="4" cm="1">
        <f t="array" ref="M357">INDEX(Data!I$2:I$368,$A357)</f>
        <v>216</v>
      </c>
      <c r="N357" s="4" cm="1">
        <f t="array" ref="N357">INDEX(Data!J$2:J$368,$A357)</f>
        <v>247</v>
      </c>
      <c r="O357" s="4" cm="1">
        <f t="array" ref="O357">INDEX(Data!K$2:K$368,$A357)</f>
        <v>247</v>
      </c>
      <c r="P357" s="4" cm="1">
        <f t="array" ref="P357">INDEX(Data!L$2:L$368,$A357)</f>
        <v>58</v>
      </c>
      <c r="Q357" s="4" cm="1">
        <f t="array" ref="Q357">INDEX(Data!M$2:M$368,$A357)</f>
        <v>80</v>
      </c>
      <c r="R357" s="4" cm="1">
        <f t="array" ref="R357">INDEX(Data!N$2:N$368,$A357)</f>
        <v>21</v>
      </c>
      <c r="S357" s="4" cm="1">
        <f t="array" ref="S357">INDEX(Data!O$2:O$368,$A357)</f>
        <v>191</v>
      </c>
      <c r="T357" s="4" cm="1">
        <f t="array" ref="T357">INDEX(Data!P$2:P$368,$A357)</f>
        <v>133</v>
      </c>
      <c r="U357" s="4" cm="1">
        <f t="array" ref="U357">INDEX(Data!Q$2:Q$368,$A357)</f>
        <v>53</v>
      </c>
      <c r="V357" s="4" cm="1">
        <f t="array" ref="V357">INDEX(Data!R$2:R$368,$A357)</f>
        <v>62</v>
      </c>
      <c r="W357" s="4" cm="1">
        <f t="array" ref="W357">INDEX(Data!S$2:S$368,$A357)</f>
        <v>83</v>
      </c>
      <c r="X357" s="4" cm="1">
        <f t="array" ref="X357">INDEX(Data!T$2:T$368,$A357)</f>
        <v>108</v>
      </c>
      <c r="Y357" s="4" cm="1">
        <f t="array" ref="Y357">INDEX(Data!U$2:U$368,$A357)</f>
        <v>9</v>
      </c>
      <c r="Z357" s="4" cm="1">
        <f t="array" ref="Z357">INDEX(Data!V$2:V$368,$A357)</f>
        <v>68</v>
      </c>
      <c r="AA357" s="4" cm="1">
        <f t="array" ref="AA357">INDEX(Data!W$2:W$368,$A357)</f>
        <v>9</v>
      </c>
      <c r="AB357" s="4" cm="1">
        <f t="array" ref="AB357">INDEX(Data!X$2:X$368,$A357)</f>
        <v>57</v>
      </c>
      <c r="AC357" s="4" cm="1">
        <f t="array" ref="AC357">INDEX(Data!Y$2:Y$368,$A357)</f>
        <v>68</v>
      </c>
      <c r="AD357" s="4" cm="1">
        <f t="array" ref="AD357">INDEX(Data!Z$2:Z$368,$A357)</f>
        <v>19</v>
      </c>
      <c r="AE357" s="4" cm="1">
        <f t="array" ref="AE357">INDEX(Data!AA$2:AA$368,$A357)</f>
        <v>19</v>
      </c>
      <c r="AF357" s="4" cm="1">
        <f t="array" ref="AF357">INDEX(Data!AB$2:AB$368,$A357)</f>
        <v>39</v>
      </c>
      <c r="AG357" s="4" cm="1">
        <f t="array" ref="AG357">INDEX(Data!AC$2:AC$368,$A357)</f>
        <v>0</v>
      </c>
      <c r="AH357" s="4" cm="1">
        <f t="array" ref="AH357">INDEX(Data!AD$2:AD$368,$A357)</f>
        <v>0</v>
      </c>
      <c r="AI357" s="4" cm="1">
        <f t="array" ref="AI357">INDEX(Data!AE$2:AE$368,$A357)</f>
        <v>49</v>
      </c>
      <c r="AJ357" s="4" cm="1">
        <f t="array" ref="AJ357">INDEX(Data!AF$2:AF$368,$A357)</f>
        <v>9</v>
      </c>
      <c r="AK357" s="4" cm="1">
        <f t="array" ref="AK357">INDEX(Data!AG$2:AG$368,$A357)</f>
        <v>9</v>
      </c>
      <c r="AL357" s="4" cm="1">
        <f t="array" ref="AL357">INDEX(Data!AH$2:AH$368,$A357)</f>
        <v>29</v>
      </c>
      <c r="AM357" s="4" cm="1">
        <f t="array" ref="AM357">INDEX(Data!AI$2:AI$368,$A357)</f>
        <v>78</v>
      </c>
      <c r="AN357" s="4" cm="1">
        <f t="array" ref="AN357">INDEX(Data!AJ$2:AJ$368,$A357)</f>
        <v>39</v>
      </c>
      <c r="AO357" s="4" cm="1">
        <f t="array" ref="AO357">INDEX(Data!AK$2:AK$368,$A357)</f>
        <v>49</v>
      </c>
      <c r="AP357" s="4" cm="1">
        <f t="array" ref="AP357">INDEX(Data!AL$2:AL$368,$A357)</f>
        <v>19</v>
      </c>
      <c r="AQ357" s="4" cm="1">
        <f t="array" ref="AQ357">INDEX(Data!AM$2:AM$368,$A357)</f>
        <v>9</v>
      </c>
      <c r="AR357" s="4" cm="1">
        <f t="array" ref="AR357">INDEX(Data!AN$2:AN$368,$A357)</f>
        <v>0</v>
      </c>
      <c r="AS357" s="4" cm="1">
        <f t="array" ref="AS357">INDEX(Data!AO$2:AO$368,$A357)</f>
        <v>9</v>
      </c>
      <c r="AT357" s="4" cm="1">
        <f t="array" ref="AT357">INDEX(Data!AP$2:AP$368,$A357)</f>
        <v>88</v>
      </c>
      <c r="AU357" s="4" cm="1">
        <f t="array" ref="AU357">INDEX(Data!AQ$2:AQ$368,$A357)</f>
        <v>29</v>
      </c>
      <c r="AV357" s="4" cm="1">
        <f t="array" ref="AV357">INDEX(Data!AR$2:AR$368,$A357)</f>
        <v>68</v>
      </c>
      <c r="AW357" s="4" cm="1">
        <f t="array" ref="AW357">INDEX(Data!AS$2:AS$368,$A357)</f>
        <v>19</v>
      </c>
      <c r="AX357" s="4" cm="1">
        <f t="array" ref="AX357">INDEX(Data!AT$2:AT$368,$A357)</f>
        <v>9</v>
      </c>
      <c r="AY357" s="4" cm="1">
        <f t="array" ref="AY357">INDEX(Data!AU$2:AU$368,$A357)</f>
        <v>49</v>
      </c>
      <c r="AZ357" s="4" cm="1">
        <f t="array" ref="AZ357">INDEX(Data!AV$2:AV$368,$A357)</f>
        <v>9</v>
      </c>
      <c r="BA357" s="4" cm="1">
        <f t="array" ref="BA357">INDEX(Data!AW$2:AW$368,$A357)</f>
        <v>19</v>
      </c>
      <c r="BB357" s="4" cm="1">
        <f t="array" ref="BB357">INDEX(Data!AX$2:AX$368,$A357)</f>
        <v>0</v>
      </c>
    </row>
    <row r="358" spans="1:54" x14ac:dyDescent="0.25">
      <c r="A358">
        <v>325</v>
      </c>
      <c r="B358" s="3">
        <v>45616</v>
      </c>
      <c r="C358" s="4">
        <v>2024</v>
      </c>
      <c r="D358" s="4" t="s">
        <v>14</v>
      </c>
      <c r="E358" s="4">
        <v>20</v>
      </c>
      <c r="F358" s="4" cm="1">
        <f t="array" ref="F358">INDEX(Data!B$2:B$368,$A358)</f>
        <v>1193</v>
      </c>
      <c r="G358" s="4" cm="1">
        <f t="array" ref="G358">INDEX(Data!C$2:C$368,$A358)</f>
        <v>963</v>
      </c>
      <c r="H358" s="4" cm="1">
        <f t="array" ref="H358">INDEX(Data!D$2:D$368,$A358)</f>
        <v>584</v>
      </c>
      <c r="I358" s="4" cm="1">
        <f t="array" ref="I358">INDEX(Data!E$2:E$368,$A358)</f>
        <v>454</v>
      </c>
      <c r="J358" s="4" cm="1">
        <f t="array" ref="J358">INDEX(Data!F$2:F$368,$A358)</f>
        <v>155</v>
      </c>
      <c r="K358" s="4" cm="1">
        <f t="array" ref="K358">INDEX(Data!G$2:G$368,$A358)</f>
        <v>404</v>
      </c>
      <c r="L358" s="4" cm="1">
        <f t="array" ref="L358">INDEX(Data!H$2:H$368,$A358)</f>
        <v>328</v>
      </c>
      <c r="M358" s="4" cm="1">
        <f t="array" ref="M358">INDEX(Data!I$2:I$368,$A358)</f>
        <v>231</v>
      </c>
      <c r="N358" s="4" cm="1">
        <f t="array" ref="N358">INDEX(Data!J$2:J$368,$A358)</f>
        <v>377</v>
      </c>
      <c r="O358" s="4" cm="1">
        <f t="array" ref="O358">INDEX(Data!K$2:K$368,$A358)</f>
        <v>199</v>
      </c>
      <c r="P358" s="4" cm="1">
        <f t="array" ref="P358">INDEX(Data!L$2:L$368,$A358)</f>
        <v>66</v>
      </c>
      <c r="Q358" s="4" cm="1">
        <f t="array" ref="Q358">INDEX(Data!M$2:M$368,$A358)</f>
        <v>44</v>
      </c>
      <c r="R358" s="4" cm="1">
        <f t="array" ref="R358">INDEX(Data!N$2:N$368,$A358)</f>
        <v>44</v>
      </c>
      <c r="S358" s="4" cm="1">
        <f t="array" ref="S358">INDEX(Data!O$2:O$368,$A358)</f>
        <v>163</v>
      </c>
      <c r="T358" s="4" cm="1">
        <f t="array" ref="T358">INDEX(Data!P$2:P$368,$A358)</f>
        <v>104</v>
      </c>
      <c r="U358" s="4" cm="1">
        <f t="array" ref="U358">INDEX(Data!Q$2:Q$368,$A358)</f>
        <v>45</v>
      </c>
      <c r="V358" s="4" cm="1">
        <f t="array" ref="V358">INDEX(Data!R$2:R$368,$A358)</f>
        <v>36</v>
      </c>
      <c r="W358" s="4" cm="1">
        <f t="array" ref="W358">INDEX(Data!S$2:S$368,$A358)</f>
        <v>115</v>
      </c>
      <c r="X358" s="4" cm="1">
        <f t="array" ref="X358">INDEX(Data!T$2:T$368,$A358)</f>
        <v>86</v>
      </c>
      <c r="Y358" s="4" cm="1">
        <f t="array" ref="Y358">INDEX(Data!U$2:U$368,$A358)</f>
        <v>19</v>
      </c>
      <c r="Z358" s="4" cm="1">
        <f t="array" ref="Z358">INDEX(Data!V$2:V$368,$A358)</f>
        <v>67</v>
      </c>
      <c r="AA358" s="4" cm="1">
        <f t="array" ref="AA358">INDEX(Data!W$2:W$368,$A358)</f>
        <v>19</v>
      </c>
      <c r="AB358" s="4" cm="1">
        <f t="array" ref="AB358">INDEX(Data!X$2:X$368,$A358)</f>
        <v>86</v>
      </c>
      <c r="AC358" s="4" cm="1">
        <f t="array" ref="AC358">INDEX(Data!Y$2:Y$368,$A358)</f>
        <v>67</v>
      </c>
      <c r="AD358" s="4" cm="1">
        <f t="array" ref="AD358">INDEX(Data!Z$2:Z$368,$A358)</f>
        <v>9</v>
      </c>
      <c r="AE358" s="4" cm="1">
        <f t="array" ref="AE358">INDEX(Data!AA$2:AA$368,$A358)</f>
        <v>28</v>
      </c>
      <c r="AF358" s="4" cm="1">
        <f t="array" ref="AF358">INDEX(Data!AB$2:AB$368,$A358)</f>
        <v>19</v>
      </c>
      <c r="AG358" s="4" cm="1">
        <f t="array" ref="AG358">INDEX(Data!AC$2:AC$368,$A358)</f>
        <v>9</v>
      </c>
      <c r="AH358" s="4" cm="1">
        <f t="array" ref="AH358">INDEX(Data!AD$2:AD$368,$A358)</f>
        <v>9</v>
      </c>
      <c r="AI358" s="4" cm="1">
        <f t="array" ref="AI358">INDEX(Data!AE$2:AE$368,$A358)</f>
        <v>38</v>
      </c>
      <c r="AJ358" s="4" cm="1">
        <f t="array" ref="AJ358">INDEX(Data!AF$2:AF$368,$A358)</f>
        <v>9</v>
      </c>
      <c r="AK358" s="4" cm="1">
        <f t="array" ref="AK358">INDEX(Data!AG$2:AG$368,$A358)</f>
        <v>19</v>
      </c>
      <c r="AL358" s="4" cm="1">
        <f t="array" ref="AL358">INDEX(Data!AH$2:AH$368,$A358)</f>
        <v>9</v>
      </c>
      <c r="AM358" s="4" cm="1">
        <f t="array" ref="AM358">INDEX(Data!AI$2:AI$368,$A358)</f>
        <v>38</v>
      </c>
      <c r="AN358" s="4" cm="1">
        <f t="array" ref="AN358">INDEX(Data!AJ$2:AJ$368,$A358)</f>
        <v>57</v>
      </c>
      <c r="AO358" s="4" cm="1">
        <f t="array" ref="AO358">INDEX(Data!AK$2:AK$368,$A358)</f>
        <v>28</v>
      </c>
      <c r="AP358" s="4" cm="1">
        <f t="array" ref="AP358">INDEX(Data!AL$2:AL$368,$A358)</f>
        <v>0</v>
      </c>
      <c r="AQ358" s="4" cm="1">
        <f t="array" ref="AQ358">INDEX(Data!AM$2:AM$368,$A358)</f>
        <v>9</v>
      </c>
      <c r="AR358" s="4" cm="1">
        <f t="array" ref="AR358">INDEX(Data!AN$2:AN$368,$A358)</f>
        <v>28</v>
      </c>
      <c r="AS358" s="4" cm="1">
        <f t="array" ref="AS358">INDEX(Data!AO$2:AO$368,$A358)</f>
        <v>38</v>
      </c>
      <c r="AT358" s="4" cm="1">
        <f t="array" ref="AT358">INDEX(Data!AP$2:AP$368,$A358)</f>
        <v>77</v>
      </c>
      <c r="AU358" s="4" cm="1">
        <f t="array" ref="AU358">INDEX(Data!AQ$2:AQ$368,$A358)</f>
        <v>19</v>
      </c>
      <c r="AV358" s="4" cm="1">
        <f t="array" ref="AV358">INDEX(Data!AR$2:AR$368,$A358)</f>
        <v>38</v>
      </c>
      <c r="AW358" s="4" cm="1">
        <f t="array" ref="AW358">INDEX(Data!AS$2:AS$368,$A358)</f>
        <v>28</v>
      </c>
      <c r="AX358" s="4" cm="1">
        <f t="array" ref="AX358">INDEX(Data!AT$2:AT$368,$A358)</f>
        <v>0</v>
      </c>
      <c r="AY358" s="4" cm="1">
        <f t="array" ref="AY358">INDEX(Data!AU$2:AU$368,$A358)</f>
        <v>19</v>
      </c>
      <c r="AZ358" s="4" cm="1">
        <f t="array" ref="AZ358">INDEX(Data!AV$2:AV$368,$A358)</f>
        <v>19</v>
      </c>
      <c r="BA358" s="4" cm="1">
        <f t="array" ref="BA358">INDEX(Data!AW$2:AW$368,$A358)</f>
        <v>9</v>
      </c>
      <c r="BB358" s="4" cm="1">
        <f t="array" ref="BB358">INDEX(Data!AX$2:AX$368,$A358)</f>
        <v>63</v>
      </c>
    </row>
    <row r="359" spans="1:54" x14ac:dyDescent="0.25">
      <c r="A359">
        <v>326</v>
      </c>
      <c r="B359" s="3">
        <v>45617</v>
      </c>
      <c r="C359" s="4">
        <v>2024</v>
      </c>
      <c r="D359" s="4" t="s">
        <v>14</v>
      </c>
      <c r="E359" s="4">
        <v>21</v>
      </c>
      <c r="F359" s="4" cm="1">
        <f t="array" ref="F359">INDEX(Data!B$2:B$368,$A359)</f>
        <v>1204</v>
      </c>
      <c r="G359" s="4" cm="1">
        <f t="array" ref="G359">INDEX(Data!C$2:C$368,$A359)</f>
        <v>936</v>
      </c>
      <c r="H359" s="4" cm="1">
        <f t="array" ref="H359">INDEX(Data!D$2:D$368,$A359)</f>
        <v>325</v>
      </c>
      <c r="I359" s="4" cm="1">
        <f t="array" ref="I359">INDEX(Data!E$2:E$368,$A359)</f>
        <v>771</v>
      </c>
      <c r="J359" s="4" cm="1">
        <f t="array" ref="J359">INDEX(Data!F$2:F$368,$A359)</f>
        <v>108</v>
      </c>
      <c r="K359" s="4" cm="1">
        <f t="array" ref="K359">INDEX(Data!G$2:G$368,$A359)</f>
        <v>196</v>
      </c>
      <c r="L359" s="4" cm="1">
        <f t="array" ref="L359">INDEX(Data!H$2:H$368,$A359)</f>
        <v>563</v>
      </c>
      <c r="M359" s="4" cm="1">
        <f t="array" ref="M359">INDEX(Data!I$2:I$368,$A359)</f>
        <v>177</v>
      </c>
      <c r="N359" s="4" cm="1">
        <f t="array" ref="N359">INDEX(Data!J$2:J$368,$A359)</f>
        <v>306</v>
      </c>
      <c r="O359" s="4" cm="1">
        <f t="array" ref="O359">INDEX(Data!K$2:K$368,$A359)</f>
        <v>82</v>
      </c>
      <c r="P359" s="4" cm="1">
        <f t="array" ref="P359">INDEX(Data!L$2:L$368,$A359)</f>
        <v>111</v>
      </c>
      <c r="Q359" s="4" cm="1">
        <f t="array" ref="Q359">INDEX(Data!M$2:M$368,$A359)</f>
        <v>97</v>
      </c>
      <c r="R359" s="4" cm="1">
        <f t="array" ref="R359">INDEX(Data!N$2:N$368,$A359)</f>
        <v>22</v>
      </c>
      <c r="S359" s="4" cm="1">
        <f t="array" ref="S359">INDEX(Data!O$2:O$368,$A359)</f>
        <v>233</v>
      </c>
      <c r="T359" s="4" cm="1">
        <f t="array" ref="T359">INDEX(Data!P$2:P$368,$A359)</f>
        <v>123</v>
      </c>
      <c r="U359" s="4" cm="1">
        <f t="array" ref="U359">INDEX(Data!Q$2:Q$368,$A359)</f>
        <v>50</v>
      </c>
      <c r="V359" s="4" cm="1">
        <f t="array" ref="V359">INDEX(Data!R$2:R$368,$A359)</f>
        <v>36</v>
      </c>
      <c r="W359" s="4" cm="1">
        <f t="array" ref="W359">INDEX(Data!S$2:S$368,$A359)</f>
        <v>144</v>
      </c>
      <c r="X359" s="4" cm="1">
        <f t="array" ref="X359">INDEX(Data!T$2:T$368,$A359)</f>
        <v>131</v>
      </c>
      <c r="Y359" s="4" cm="1">
        <f t="array" ref="Y359">INDEX(Data!U$2:U$368,$A359)</f>
        <v>0</v>
      </c>
      <c r="Z359" s="4" cm="1">
        <f t="array" ref="Z359">INDEX(Data!V$2:V$368,$A359)</f>
        <v>65</v>
      </c>
      <c r="AA359" s="4" cm="1">
        <f t="array" ref="AA359">INDEX(Data!W$2:W$368,$A359)</f>
        <v>9</v>
      </c>
      <c r="AB359" s="4" cm="1">
        <f t="array" ref="AB359">INDEX(Data!X$2:X$368,$A359)</f>
        <v>102</v>
      </c>
      <c r="AC359" s="4" cm="1">
        <f t="array" ref="AC359">INDEX(Data!Y$2:Y$368,$A359)</f>
        <v>46</v>
      </c>
      <c r="AD359" s="4" cm="1">
        <f t="array" ref="AD359">INDEX(Data!Z$2:Z$368,$A359)</f>
        <v>0</v>
      </c>
      <c r="AE359" s="4" cm="1">
        <f t="array" ref="AE359">INDEX(Data!AA$2:AA$368,$A359)</f>
        <v>28</v>
      </c>
      <c r="AF359" s="4" cm="1">
        <f t="array" ref="AF359">INDEX(Data!AB$2:AB$368,$A359)</f>
        <v>56</v>
      </c>
      <c r="AG359" s="4" cm="1">
        <f t="array" ref="AG359">INDEX(Data!AC$2:AC$368,$A359)</f>
        <v>28</v>
      </c>
      <c r="AH359" s="4" cm="1">
        <f t="array" ref="AH359">INDEX(Data!AD$2:AD$368,$A359)</f>
        <v>9</v>
      </c>
      <c r="AI359" s="4" cm="1">
        <f t="array" ref="AI359">INDEX(Data!AE$2:AE$368,$A359)</f>
        <v>9</v>
      </c>
      <c r="AJ359" s="4" cm="1">
        <f t="array" ref="AJ359">INDEX(Data!AF$2:AF$368,$A359)</f>
        <v>0</v>
      </c>
      <c r="AK359" s="4" cm="1">
        <f t="array" ref="AK359">INDEX(Data!AG$2:AG$368,$A359)</f>
        <v>0</v>
      </c>
      <c r="AL359" s="4" cm="1">
        <f t="array" ref="AL359">INDEX(Data!AH$2:AH$368,$A359)</f>
        <v>28</v>
      </c>
      <c r="AM359" s="4" cm="1">
        <f t="array" ref="AM359">INDEX(Data!AI$2:AI$368,$A359)</f>
        <v>37</v>
      </c>
      <c r="AN359" s="4" cm="1">
        <f t="array" ref="AN359">INDEX(Data!AJ$2:AJ$368,$A359)</f>
        <v>46</v>
      </c>
      <c r="AO359" s="4" cm="1">
        <f t="array" ref="AO359">INDEX(Data!AK$2:AK$368,$A359)</f>
        <v>9</v>
      </c>
      <c r="AP359" s="4" cm="1">
        <f t="array" ref="AP359">INDEX(Data!AL$2:AL$368,$A359)</f>
        <v>0</v>
      </c>
      <c r="AQ359" s="4" cm="1">
        <f t="array" ref="AQ359">INDEX(Data!AM$2:AM$368,$A359)</f>
        <v>9</v>
      </c>
      <c r="AR359" s="4" cm="1">
        <f t="array" ref="AR359">INDEX(Data!AN$2:AN$368,$A359)</f>
        <v>9</v>
      </c>
      <c r="AS359" s="4" cm="1">
        <f t="array" ref="AS359">INDEX(Data!AO$2:AO$368,$A359)</f>
        <v>18</v>
      </c>
      <c r="AT359" s="4" cm="1">
        <f t="array" ref="AT359">INDEX(Data!AP$2:AP$368,$A359)</f>
        <v>65</v>
      </c>
      <c r="AU359" s="4" cm="1">
        <f t="array" ref="AU359">INDEX(Data!AQ$2:AQ$368,$A359)</f>
        <v>18</v>
      </c>
      <c r="AV359" s="4" cm="1">
        <f t="array" ref="AV359">INDEX(Data!AR$2:AR$368,$A359)</f>
        <v>28</v>
      </c>
      <c r="AW359" s="4" cm="1">
        <f t="array" ref="AW359">INDEX(Data!AS$2:AS$368,$A359)</f>
        <v>28</v>
      </c>
      <c r="AX359" s="4" cm="1">
        <f t="array" ref="AX359">INDEX(Data!AT$2:AT$368,$A359)</f>
        <v>9</v>
      </c>
      <c r="AY359" s="4" cm="1">
        <f t="array" ref="AY359">INDEX(Data!AU$2:AU$368,$A359)</f>
        <v>9</v>
      </c>
      <c r="AZ359" s="4" cm="1">
        <f t="array" ref="AZ359">INDEX(Data!AV$2:AV$368,$A359)</f>
        <v>0</v>
      </c>
      <c r="BA359" s="4" cm="1">
        <f t="array" ref="BA359">INDEX(Data!AW$2:AW$368,$A359)</f>
        <v>37</v>
      </c>
      <c r="BB359" s="4" cm="1">
        <f t="array" ref="BB359">INDEX(Data!AX$2:AX$368,$A359)</f>
        <v>103</v>
      </c>
    </row>
    <row r="360" spans="1:54" x14ac:dyDescent="0.25">
      <c r="A360">
        <v>327</v>
      </c>
      <c r="B360" s="3">
        <v>45618</v>
      </c>
      <c r="C360" s="4">
        <v>2024</v>
      </c>
      <c r="D360" s="4" t="s">
        <v>14</v>
      </c>
      <c r="E360" s="4">
        <v>22</v>
      </c>
      <c r="F360" s="4" cm="1">
        <f t="array" ref="F360">INDEX(Data!B$2:B$368,$A360)</f>
        <v>1213</v>
      </c>
      <c r="G360" s="4" cm="1">
        <f t="array" ref="G360">INDEX(Data!C$2:C$368,$A360)</f>
        <v>903</v>
      </c>
      <c r="H360" s="4" cm="1">
        <f t="array" ref="H360">INDEX(Data!D$2:D$368,$A360)</f>
        <v>509</v>
      </c>
      <c r="I360" s="4" cm="1">
        <f t="array" ref="I360">INDEX(Data!E$2:E$368,$A360)</f>
        <v>607</v>
      </c>
      <c r="J360" s="4" cm="1">
        <f t="array" ref="J360">INDEX(Data!F$2:F$368,$A360)</f>
        <v>97</v>
      </c>
      <c r="K360" s="4" cm="1">
        <f t="array" ref="K360">INDEX(Data!G$2:G$368,$A360)</f>
        <v>316</v>
      </c>
      <c r="L360" s="4" cm="1">
        <f t="array" ref="L360">INDEX(Data!H$2:H$368,$A360)</f>
        <v>380</v>
      </c>
      <c r="M360" s="4" cm="1">
        <f t="array" ref="M360">INDEX(Data!I$2:I$368,$A360)</f>
        <v>207</v>
      </c>
      <c r="N360" s="4" cm="1">
        <f t="array" ref="N360">INDEX(Data!J$2:J$368,$A360)</f>
        <v>376</v>
      </c>
      <c r="O360" s="4" cm="1">
        <f t="array" ref="O360">INDEX(Data!K$2:K$368,$A360)</f>
        <v>195</v>
      </c>
      <c r="P360" s="4" cm="1">
        <f t="array" ref="P360">INDEX(Data!L$2:L$368,$A360)</f>
        <v>112</v>
      </c>
      <c r="Q360" s="4" cm="1">
        <f t="array" ref="Q360">INDEX(Data!M$2:M$368,$A360)</f>
        <v>75</v>
      </c>
      <c r="R360" s="4" cm="1">
        <f t="array" ref="R360">INDEX(Data!N$2:N$368,$A360)</f>
        <v>37</v>
      </c>
      <c r="S360" s="4" cm="1">
        <f t="array" ref="S360">INDEX(Data!O$2:O$368,$A360)</f>
        <v>198</v>
      </c>
      <c r="T360" s="4" cm="1">
        <f t="array" ref="T360">INDEX(Data!P$2:P$368,$A360)</f>
        <v>78</v>
      </c>
      <c r="U360" s="4" cm="1">
        <f t="array" ref="U360">INDEX(Data!Q$2:Q$368,$A360)</f>
        <v>64</v>
      </c>
      <c r="V360" s="4" cm="1">
        <f t="array" ref="V360">INDEX(Data!R$2:R$368,$A360)</f>
        <v>23</v>
      </c>
      <c r="W360" s="4" cm="1">
        <f t="array" ref="W360">INDEX(Data!S$2:S$368,$A360)</f>
        <v>55</v>
      </c>
      <c r="X360" s="4" cm="1">
        <f t="array" ref="X360">INDEX(Data!T$2:T$368,$A360)</f>
        <v>45</v>
      </c>
      <c r="Y360" s="4" cm="1">
        <f t="array" ref="Y360">INDEX(Data!U$2:U$368,$A360)</f>
        <v>9</v>
      </c>
      <c r="Z360" s="4" cm="1">
        <f t="array" ref="Z360">INDEX(Data!V$2:V$368,$A360)</f>
        <v>54</v>
      </c>
      <c r="AA360" s="4" cm="1">
        <f t="array" ref="AA360">INDEX(Data!W$2:W$368,$A360)</f>
        <v>0</v>
      </c>
      <c r="AB360" s="4" cm="1">
        <f t="array" ref="AB360">INDEX(Data!X$2:X$368,$A360)</f>
        <v>135</v>
      </c>
      <c r="AC360" s="4" cm="1">
        <f t="array" ref="AC360">INDEX(Data!Y$2:Y$368,$A360)</f>
        <v>72</v>
      </c>
      <c r="AD360" s="4" cm="1">
        <f t="array" ref="AD360">INDEX(Data!Z$2:Z$368,$A360)</f>
        <v>9</v>
      </c>
      <c r="AE360" s="4" cm="1">
        <f t="array" ref="AE360">INDEX(Data!AA$2:AA$368,$A360)</f>
        <v>9</v>
      </c>
      <c r="AF360" s="4" cm="1">
        <f t="array" ref="AF360">INDEX(Data!AB$2:AB$368,$A360)</f>
        <v>18</v>
      </c>
      <c r="AG360" s="4" cm="1">
        <f t="array" ref="AG360">INDEX(Data!AC$2:AC$368,$A360)</f>
        <v>18</v>
      </c>
      <c r="AH360" s="4" cm="1">
        <f t="array" ref="AH360">INDEX(Data!AD$2:AD$368,$A360)</f>
        <v>0</v>
      </c>
      <c r="AI360" s="4" cm="1">
        <f t="array" ref="AI360">INDEX(Data!AE$2:AE$368,$A360)</f>
        <v>36</v>
      </c>
      <c r="AJ360" s="4" cm="1">
        <f t="array" ref="AJ360">INDEX(Data!AF$2:AF$368,$A360)</f>
        <v>9</v>
      </c>
      <c r="AK360" s="4" cm="1">
        <f t="array" ref="AK360">INDEX(Data!AG$2:AG$368,$A360)</f>
        <v>9</v>
      </c>
      <c r="AL360" s="4" cm="1">
        <f t="array" ref="AL360">INDEX(Data!AH$2:AH$368,$A360)</f>
        <v>18</v>
      </c>
      <c r="AM360" s="4" cm="1">
        <f t="array" ref="AM360">INDEX(Data!AI$2:AI$368,$A360)</f>
        <v>36</v>
      </c>
      <c r="AN360" s="4" cm="1">
        <f t="array" ref="AN360">INDEX(Data!AJ$2:AJ$368,$A360)</f>
        <v>9</v>
      </c>
      <c r="AO360" s="4" cm="1">
        <f t="array" ref="AO360">INDEX(Data!AK$2:AK$368,$A360)</f>
        <v>27</v>
      </c>
      <c r="AP360" s="4" cm="1">
        <f t="array" ref="AP360">INDEX(Data!AL$2:AL$368,$A360)</f>
        <v>0</v>
      </c>
      <c r="AQ360" s="4" cm="1">
        <f t="array" ref="AQ360">INDEX(Data!AM$2:AM$368,$A360)</f>
        <v>0</v>
      </c>
      <c r="AR360" s="4" cm="1">
        <f t="array" ref="AR360">INDEX(Data!AN$2:AN$368,$A360)</f>
        <v>36</v>
      </c>
      <c r="AS360" s="4" cm="1">
        <f t="array" ref="AS360">INDEX(Data!AO$2:AO$368,$A360)</f>
        <v>27</v>
      </c>
      <c r="AT360" s="4" cm="1">
        <f t="array" ref="AT360">INDEX(Data!AP$2:AP$368,$A360)</f>
        <v>63</v>
      </c>
      <c r="AU360" s="4" cm="1">
        <f t="array" ref="AU360">INDEX(Data!AQ$2:AQ$368,$A360)</f>
        <v>9</v>
      </c>
      <c r="AV360" s="4" cm="1">
        <f t="array" ref="AV360">INDEX(Data!AR$2:AR$368,$A360)</f>
        <v>54</v>
      </c>
      <c r="AW360" s="4" cm="1">
        <f t="array" ref="AW360">INDEX(Data!AS$2:AS$368,$A360)</f>
        <v>45</v>
      </c>
      <c r="AX360" s="4" cm="1">
        <f t="array" ref="AX360">INDEX(Data!AT$2:AT$368,$A360)</f>
        <v>0</v>
      </c>
      <c r="AY360" s="4" cm="1">
        <f t="array" ref="AY360">INDEX(Data!AU$2:AU$368,$A360)</f>
        <v>18</v>
      </c>
      <c r="AZ360" s="4" cm="1">
        <f t="array" ref="AZ360">INDEX(Data!AV$2:AV$368,$A360)</f>
        <v>18</v>
      </c>
      <c r="BA360" s="4" cm="1">
        <f t="array" ref="BA360">INDEX(Data!AW$2:AW$368,$A360)</f>
        <v>9</v>
      </c>
      <c r="BB360" s="4" cm="1">
        <f t="array" ref="BB360">INDEX(Data!AX$2:AX$368,$A360)</f>
        <v>111</v>
      </c>
    </row>
    <row r="361" spans="1:54" x14ac:dyDescent="0.25">
      <c r="A361">
        <v>328</v>
      </c>
      <c r="B361" s="3">
        <v>45619</v>
      </c>
      <c r="C361" s="4">
        <v>2024</v>
      </c>
      <c r="D361" s="4" t="s">
        <v>14</v>
      </c>
      <c r="E361" s="4">
        <v>23</v>
      </c>
      <c r="F361" s="4" cm="1">
        <f t="array" ref="F361">INDEX(Data!B$2:B$368,$A361)</f>
        <v>1215</v>
      </c>
      <c r="G361" s="4" cm="1">
        <f t="array" ref="G361">INDEX(Data!C$2:C$368,$A361)</f>
        <v>870</v>
      </c>
      <c r="H361" s="4" cm="1">
        <f t="array" ref="H361">INDEX(Data!D$2:D$368,$A361)</f>
        <v>473</v>
      </c>
      <c r="I361" s="4" cm="1">
        <f t="array" ref="I361">INDEX(Data!E$2:E$368,$A361)</f>
        <v>670</v>
      </c>
      <c r="J361" s="4" cm="1">
        <f t="array" ref="J361">INDEX(Data!F$2:F$368,$A361)</f>
        <v>72</v>
      </c>
      <c r="K361" s="4" cm="1">
        <f t="array" ref="K361">INDEX(Data!G$2:G$368,$A361)</f>
        <v>182</v>
      </c>
      <c r="L361" s="4" cm="1">
        <f t="array" ref="L361">INDEX(Data!H$2:H$368,$A361)</f>
        <v>471</v>
      </c>
      <c r="M361" s="4" cm="1">
        <f t="array" ref="M361">INDEX(Data!I$2:I$368,$A361)</f>
        <v>217</v>
      </c>
      <c r="N361" s="4" cm="1">
        <f t="array" ref="N361">INDEX(Data!J$2:J$368,$A361)</f>
        <v>308</v>
      </c>
      <c r="O361" s="4" cm="1">
        <f t="array" ref="O361">INDEX(Data!K$2:K$368,$A361)</f>
        <v>60</v>
      </c>
      <c r="P361" s="4" cm="1">
        <f t="array" ref="P361">INDEX(Data!L$2:L$368,$A361)</f>
        <v>112</v>
      </c>
      <c r="Q361" s="4" cm="1">
        <f t="array" ref="Q361">INDEX(Data!M$2:M$368,$A361)</f>
        <v>52</v>
      </c>
      <c r="R361" s="4" cm="1">
        <f t="array" ref="R361">INDEX(Data!N$2:N$368,$A361)</f>
        <v>22</v>
      </c>
      <c r="S361" s="4" cm="1">
        <f t="array" ref="S361">INDEX(Data!O$2:O$368,$A361)</f>
        <v>221</v>
      </c>
      <c r="T361" s="4" cm="1">
        <f t="array" ref="T361">INDEX(Data!P$2:P$368,$A361)</f>
        <v>106</v>
      </c>
      <c r="U361" s="4" cm="1">
        <f t="array" ref="U361">INDEX(Data!Q$2:Q$368,$A361)</f>
        <v>64</v>
      </c>
      <c r="V361" s="4" cm="1">
        <f t="array" ref="V361">INDEX(Data!R$2:R$368,$A361)</f>
        <v>64</v>
      </c>
      <c r="W361" s="4" cm="1">
        <f t="array" ref="W361">INDEX(Data!S$2:S$368,$A361)</f>
        <v>206</v>
      </c>
      <c r="X361" s="4" cm="1">
        <f t="array" ref="X361">INDEX(Data!T$2:T$368,$A361)</f>
        <v>104</v>
      </c>
      <c r="Y361" s="4" cm="1">
        <f t="array" ref="Y361">INDEX(Data!U$2:U$368,$A361)</f>
        <v>26</v>
      </c>
      <c r="Z361" s="4" cm="1">
        <f t="array" ref="Z361">INDEX(Data!V$2:V$368,$A361)</f>
        <v>26</v>
      </c>
      <c r="AA361" s="4" cm="1">
        <f t="array" ref="AA361">INDEX(Data!W$2:W$368,$A361)</f>
        <v>26</v>
      </c>
      <c r="AB361" s="4" cm="1">
        <f t="array" ref="AB361">INDEX(Data!X$2:X$368,$A361)</f>
        <v>69</v>
      </c>
      <c r="AC361" s="4" cm="1">
        <f t="array" ref="AC361">INDEX(Data!Y$2:Y$368,$A361)</f>
        <v>78</v>
      </c>
      <c r="AD361" s="4" cm="1">
        <f t="array" ref="AD361">INDEX(Data!Z$2:Z$368,$A361)</f>
        <v>8</v>
      </c>
      <c r="AE361" s="4" cm="1">
        <f t="array" ref="AE361">INDEX(Data!AA$2:AA$368,$A361)</f>
        <v>8</v>
      </c>
      <c r="AF361" s="4" cm="1">
        <f t="array" ref="AF361">INDEX(Data!AB$2:AB$368,$A361)</f>
        <v>34</v>
      </c>
      <c r="AG361" s="4" cm="1">
        <f t="array" ref="AG361">INDEX(Data!AC$2:AC$368,$A361)</f>
        <v>17</v>
      </c>
      <c r="AH361" s="4" cm="1">
        <f t="array" ref="AH361">INDEX(Data!AD$2:AD$368,$A361)</f>
        <v>0</v>
      </c>
      <c r="AI361" s="4" cm="1">
        <f t="array" ref="AI361">INDEX(Data!AE$2:AE$368,$A361)</f>
        <v>17</v>
      </c>
      <c r="AJ361" s="4" cm="1">
        <f t="array" ref="AJ361">INDEX(Data!AF$2:AF$368,$A361)</f>
        <v>8</v>
      </c>
      <c r="AK361" s="4" cm="1">
        <f t="array" ref="AK361">INDEX(Data!AG$2:AG$368,$A361)</f>
        <v>26</v>
      </c>
      <c r="AL361" s="4" cm="1">
        <f t="array" ref="AL361">INDEX(Data!AH$2:AH$368,$A361)</f>
        <v>8</v>
      </c>
      <c r="AM361" s="4" cm="1">
        <f t="array" ref="AM361">INDEX(Data!AI$2:AI$368,$A361)</f>
        <v>43</v>
      </c>
      <c r="AN361" s="4" cm="1">
        <f t="array" ref="AN361">INDEX(Data!AJ$2:AJ$368,$A361)</f>
        <v>17</v>
      </c>
      <c r="AO361" s="4" cm="1">
        <f t="array" ref="AO361">INDEX(Data!AK$2:AK$368,$A361)</f>
        <v>26</v>
      </c>
      <c r="AP361" s="4" cm="1">
        <f t="array" ref="AP361">INDEX(Data!AL$2:AL$368,$A361)</f>
        <v>17</v>
      </c>
      <c r="AQ361" s="4" cm="1">
        <f t="array" ref="AQ361">INDEX(Data!AM$2:AM$368,$A361)</f>
        <v>0</v>
      </c>
      <c r="AR361" s="4" cm="1">
        <f t="array" ref="AR361">INDEX(Data!AN$2:AN$368,$A361)</f>
        <v>8</v>
      </c>
      <c r="AS361" s="4" cm="1">
        <f t="array" ref="AS361">INDEX(Data!AO$2:AO$368,$A361)</f>
        <v>8</v>
      </c>
      <c r="AT361" s="4" cm="1">
        <f t="array" ref="AT361">INDEX(Data!AP$2:AP$368,$A361)</f>
        <v>69</v>
      </c>
      <c r="AU361" s="4" cm="1">
        <f t="array" ref="AU361">INDEX(Data!AQ$2:AQ$368,$A361)</f>
        <v>26</v>
      </c>
      <c r="AV361" s="4" cm="1">
        <f t="array" ref="AV361">INDEX(Data!AR$2:AR$368,$A361)</f>
        <v>26</v>
      </c>
      <c r="AW361" s="4" cm="1">
        <f t="array" ref="AW361">INDEX(Data!AS$2:AS$368,$A361)</f>
        <v>34</v>
      </c>
      <c r="AX361" s="4" cm="1">
        <f t="array" ref="AX361">INDEX(Data!AT$2:AT$368,$A361)</f>
        <v>0</v>
      </c>
      <c r="AY361" s="4" cm="1">
        <f t="array" ref="AY361">INDEX(Data!AU$2:AU$368,$A361)</f>
        <v>26</v>
      </c>
      <c r="AZ361" s="4" cm="1">
        <f t="array" ref="AZ361">INDEX(Data!AV$2:AV$368,$A361)</f>
        <v>34</v>
      </c>
      <c r="BA361" s="4" cm="1">
        <f t="array" ref="BA361">INDEX(Data!AW$2:AW$368,$A361)</f>
        <v>8</v>
      </c>
      <c r="BB361" s="4" cm="1">
        <f t="array" ref="BB361">INDEX(Data!AX$2:AX$368,$A361)</f>
        <v>73</v>
      </c>
    </row>
    <row r="362" spans="1:54" x14ac:dyDescent="0.25">
      <c r="A362">
        <v>329</v>
      </c>
      <c r="B362" s="3">
        <v>45620</v>
      </c>
      <c r="C362" s="4">
        <v>2024</v>
      </c>
      <c r="D362" s="4" t="s">
        <v>14</v>
      </c>
      <c r="E362" s="4">
        <v>24</v>
      </c>
      <c r="F362" s="4" cm="1">
        <f t="array" ref="F362">INDEX(Data!B$2:B$368,$A362)</f>
        <v>1216</v>
      </c>
      <c r="G362" s="4" cm="1">
        <f t="array" ref="G362">INDEX(Data!C$2:C$368,$A362)</f>
        <v>834</v>
      </c>
      <c r="H362" s="4" cm="1">
        <f t="array" ref="H362">INDEX(Data!D$2:D$368,$A362)</f>
        <v>425</v>
      </c>
      <c r="I362" s="4" cm="1">
        <f t="array" ref="I362">INDEX(Data!E$2:E$368,$A362)</f>
        <v>609</v>
      </c>
      <c r="J362" s="4" cm="1">
        <f t="array" ref="J362">INDEX(Data!F$2:F$368,$A362)</f>
        <v>182</v>
      </c>
      <c r="K362" s="4" cm="1">
        <f t="array" ref="K362">INDEX(Data!G$2:G$368,$A362)</f>
        <v>425</v>
      </c>
      <c r="L362" s="4" cm="1">
        <f t="array" ref="L362">INDEX(Data!H$2:H$368,$A362)</f>
        <v>268</v>
      </c>
      <c r="M362" s="4" cm="1">
        <f t="array" ref="M362">INDEX(Data!I$2:I$368,$A362)</f>
        <v>141</v>
      </c>
      <c r="N362" s="4" cm="1">
        <f t="array" ref="N362">INDEX(Data!J$2:J$368,$A362)</f>
        <v>271</v>
      </c>
      <c r="O362" s="4" cm="1">
        <f t="array" ref="O362">INDEX(Data!K$2:K$368,$A362)</f>
        <v>113</v>
      </c>
      <c r="P362" s="4" cm="1">
        <f t="array" ref="P362">INDEX(Data!L$2:L$368,$A362)</f>
        <v>82</v>
      </c>
      <c r="Q362" s="4" cm="1">
        <f t="array" ref="Q362">INDEX(Data!M$2:M$368,$A362)</f>
        <v>105</v>
      </c>
      <c r="R362" s="4" cm="1">
        <f t="array" ref="R362">INDEX(Data!N$2:N$368,$A362)</f>
        <v>37</v>
      </c>
      <c r="S362" s="4" cm="1">
        <f t="array" ref="S362">INDEX(Data!O$2:O$368,$A362)</f>
        <v>240</v>
      </c>
      <c r="T362" s="4" cm="1">
        <f t="array" ref="T362">INDEX(Data!P$2:P$368,$A362)</f>
        <v>73</v>
      </c>
      <c r="U362" s="4" cm="1">
        <f t="array" ref="U362">INDEX(Data!Q$2:Q$368,$A362)</f>
        <v>55</v>
      </c>
      <c r="V362" s="4" cm="1">
        <f t="array" ref="V362">INDEX(Data!R$2:R$368,$A362)</f>
        <v>55</v>
      </c>
      <c r="W362" s="4" cm="1">
        <f t="array" ref="W362">INDEX(Data!S$2:S$368,$A362)</f>
        <v>185</v>
      </c>
      <c r="X362" s="4" cm="1">
        <f t="array" ref="X362">INDEX(Data!T$2:T$368,$A362)</f>
        <v>75</v>
      </c>
      <c r="Y362" s="4" cm="1">
        <f t="array" ref="Y362">INDEX(Data!U$2:U$368,$A362)</f>
        <v>16</v>
      </c>
      <c r="Z362" s="4" cm="1">
        <f t="array" ref="Z362">INDEX(Data!V$2:V$368,$A362)</f>
        <v>50</v>
      </c>
      <c r="AA362" s="4" cm="1">
        <f t="array" ref="AA362">INDEX(Data!W$2:W$368,$A362)</f>
        <v>16</v>
      </c>
      <c r="AB362" s="4" cm="1">
        <f t="array" ref="AB362">INDEX(Data!X$2:X$368,$A362)</f>
        <v>1</v>
      </c>
      <c r="AC362" s="4" cm="1">
        <f t="array" ref="AC362">INDEX(Data!Y$2:Y$368,$A362)</f>
        <v>75</v>
      </c>
      <c r="AD362" s="4" cm="1">
        <f t="array" ref="AD362">INDEX(Data!Z$2:Z$368,$A362)</f>
        <v>16</v>
      </c>
      <c r="AE362" s="4" cm="1">
        <f t="array" ref="AE362">INDEX(Data!AA$2:AA$368,$A362)</f>
        <v>8</v>
      </c>
      <c r="AF362" s="4" cm="1">
        <f t="array" ref="AF362">INDEX(Data!AB$2:AB$368,$A362)</f>
        <v>41</v>
      </c>
      <c r="AG362" s="4" cm="1">
        <f t="array" ref="AG362">INDEX(Data!AC$2:AC$368,$A362)</f>
        <v>16</v>
      </c>
      <c r="AH362" s="4" cm="1">
        <f t="array" ref="AH362">INDEX(Data!AD$2:AD$368,$A362)</f>
        <v>8</v>
      </c>
      <c r="AI362" s="4" cm="1">
        <f t="array" ref="AI362">INDEX(Data!AE$2:AE$368,$A362)</f>
        <v>8</v>
      </c>
      <c r="AJ362" s="4" cm="1">
        <f t="array" ref="AJ362">INDEX(Data!AF$2:AF$368,$A362)</f>
        <v>0</v>
      </c>
      <c r="AK362" s="4" cm="1">
        <f t="array" ref="AK362">INDEX(Data!AG$2:AG$368,$A362)</f>
        <v>16</v>
      </c>
      <c r="AL362" s="4" cm="1">
        <f t="array" ref="AL362">INDEX(Data!AH$2:AH$368,$A362)</f>
        <v>25</v>
      </c>
      <c r="AM362" s="4" cm="1">
        <f t="array" ref="AM362">INDEX(Data!AI$2:AI$368,$A362)</f>
        <v>50</v>
      </c>
      <c r="AN362" s="4" cm="1">
        <f t="array" ref="AN362">INDEX(Data!AJ$2:AJ$368,$A362)</f>
        <v>58</v>
      </c>
      <c r="AO362" s="4" cm="1">
        <f t="array" ref="AO362">INDEX(Data!AK$2:AK$368,$A362)</f>
        <v>16</v>
      </c>
      <c r="AP362" s="4" cm="1">
        <f t="array" ref="AP362">INDEX(Data!AL$2:AL$368,$A362)</f>
        <v>25</v>
      </c>
      <c r="AQ362" s="4" cm="1">
        <f t="array" ref="AQ362">INDEX(Data!AM$2:AM$368,$A362)</f>
        <v>8</v>
      </c>
      <c r="AR362" s="4" cm="1">
        <f t="array" ref="AR362">INDEX(Data!AN$2:AN$368,$A362)</f>
        <v>25</v>
      </c>
      <c r="AS362" s="4" cm="1">
        <f t="array" ref="AS362">INDEX(Data!AO$2:AO$368,$A362)</f>
        <v>16</v>
      </c>
      <c r="AT362" s="4" cm="1">
        <f t="array" ref="AT362">INDEX(Data!AP$2:AP$368,$A362)</f>
        <v>58</v>
      </c>
      <c r="AU362" s="4" cm="1">
        <f t="array" ref="AU362">INDEX(Data!AQ$2:AQ$368,$A362)</f>
        <v>16</v>
      </c>
      <c r="AV362" s="4" cm="1">
        <f t="array" ref="AV362">INDEX(Data!AR$2:AR$368,$A362)</f>
        <v>75</v>
      </c>
      <c r="AW362" s="4" cm="1">
        <f t="array" ref="AW362">INDEX(Data!AS$2:AS$368,$A362)</f>
        <v>33</v>
      </c>
      <c r="AX362" s="4" cm="1">
        <f t="array" ref="AX362">INDEX(Data!AT$2:AT$368,$A362)</f>
        <v>0</v>
      </c>
      <c r="AY362" s="4" cm="1">
        <f t="array" ref="AY362">INDEX(Data!AU$2:AU$368,$A362)</f>
        <v>50</v>
      </c>
      <c r="AZ362" s="4" cm="1">
        <f t="array" ref="AZ362">INDEX(Data!AV$2:AV$368,$A362)</f>
        <v>0</v>
      </c>
      <c r="BA362" s="4" cm="1">
        <f t="array" ref="BA362">INDEX(Data!AW$2:AW$368,$A362)</f>
        <v>33</v>
      </c>
      <c r="BB362" s="4" cm="1">
        <f t="array" ref="BB362">INDEX(Data!AX$2:AX$368,$A362)</f>
        <v>0</v>
      </c>
    </row>
    <row r="363" spans="1:54" x14ac:dyDescent="0.25">
      <c r="A363">
        <v>330</v>
      </c>
      <c r="B363" s="3">
        <v>45621</v>
      </c>
      <c r="C363" s="4">
        <v>2024</v>
      </c>
      <c r="D363" s="4" t="s">
        <v>14</v>
      </c>
      <c r="E363" s="4">
        <v>25</v>
      </c>
      <c r="F363" s="4" cm="1">
        <f t="array" ref="F363">INDEX(Data!B$2:B$368,$A363)</f>
        <v>1210</v>
      </c>
      <c r="G363" s="4" cm="1">
        <f t="array" ref="G363">INDEX(Data!C$2:C$368,$A363)</f>
        <v>797</v>
      </c>
      <c r="H363" s="4" cm="1">
        <f t="array" ref="H363">INDEX(Data!D$2:D$368,$A363)</f>
        <v>544</v>
      </c>
      <c r="I363" s="4" cm="1">
        <f t="array" ref="I363">INDEX(Data!E$2:E$368,$A363)</f>
        <v>545</v>
      </c>
      <c r="J363" s="4" cm="1">
        <f t="array" ref="J363">INDEX(Data!F$2:F$368,$A363)</f>
        <v>121</v>
      </c>
      <c r="K363" s="4" cm="1">
        <f t="array" ref="K363">INDEX(Data!G$2:G$368,$A363)</f>
        <v>382</v>
      </c>
      <c r="L363" s="4" cm="1">
        <f t="array" ref="L363">INDEX(Data!H$2:H$368,$A363)</f>
        <v>312</v>
      </c>
      <c r="M363" s="4" cm="1">
        <f t="array" ref="M363">INDEX(Data!I$2:I$368,$A363)</f>
        <v>103</v>
      </c>
      <c r="N363" s="4" cm="1">
        <f t="array" ref="N363">INDEX(Data!J$2:J$368,$A363)</f>
        <v>330</v>
      </c>
      <c r="O363" s="4" cm="1">
        <f t="array" ref="O363">INDEX(Data!K$2:K$368,$A363)</f>
        <v>262</v>
      </c>
      <c r="P363" s="4" cm="1">
        <f t="array" ref="P363">INDEX(Data!L$2:L$368,$A363)</f>
        <v>90</v>
      </c>
      <c r="Q363" s="4" cm="1">
        <f t="array" ref="Q363">INDEX(Data!M$2:M$368,$A363)</f>
        <v>37</v>
      </c>
      <c r="R363" s="4" cm="1">
        <f t="array" ref="R363">INDEX(Data!N$2:N$368,$A363)</f>
        <v>15</v>
      </c>
      <c r="S363" s="4" cm="1">
        <f t="array" ref="S363">INDEX(Data!O$2:O$368,$A363)</f>
        <v>252</v>
      </c>
      <c r="T363" s="4" cm="1">
        <f t="array" ref="T363">INDEX(Data!P$2:P$368,$A363)</f>
        <v>156</v>
      </c>
      <c r="U363" s="4" cm="1">
        <f t="array" ref="U363">INDEX(Data!Q$2:Q$368,$A363)</f>
        <v>36</v>
      </c>
      <c r="V363" s="4" cm="1">
        <f t="array" ref="V363">INDEX(Data!R$2:R$368,$A363)</f>
        <v>32</v>
      </c>
      <c r="W363" s="4" cm="1">
        <f t="array" ref="W363">INDEX(Data!S$2:S$368,$A363)</f>
        <v>0</v>
      </c>
      <c r="X363" s="4" cm="1">
        <f t="array" ref="X363">INDEX(Data!T$2:T$368,$A363)</f>
        <v>79</v>
      </c>
      <c r="Y363" s="4" cm="1">
        <f t="array" ref="Y363">INDEX(Data!U$2:U$368,$A363)</f>
        <v>7</v>
      </c>
      <c r="Z363" s="4" cm="1">
        <f t="array" ref="Z363">INDEX(Data!V$2:V$368,$A363)</f>
        <v>47</v>
      </c>
      <c r="AA363" s="4" cm="1">
        <f t="array" ref="AA363">INDEX(Data!W$2:W$368,$A363)</f>
        <v>7</v>
      </c>
      <c r="AB363" s="4" cm="1">
        <f t="array" ref="AB363">INDEX(Data!X$2:X$368,$A363)</f>
        <v>79</v>
      </c>
      <c r="AC363" s="4" cm="1">
        <f t="array" ref="AC363">INDEX(Data!Y$2:Y$368,$A363)</f>
        <v>63</v>
      </c>
      <c r="AD363" s="4" cm="1">
        <f t="array" ref="AD363">INDEX(Data!Z$2:Z$368,$A363)</f>
        <v>23</v>
      </c>
      <c r="AE363" s="4" cm="1">
        <f t="array" ref="AE363">INDEX(Data!AA$2:AA$368,$A363)</f>
        <v>15</v>
      </c>
      <c r="AF363" s="4" cm="1">
        <f t="array" ref="AF363">INDEX(Data!AB$2:AB$368,$A363)</f>
        <v>47</v>
      </c>
      <c r="AG363" s="4" cm="1">
        <f t="array" ref="AG363">INDEX(Data!AC$2:AC$368,$A363)</f>
        <v>0</v>
      </c>
      <c r="AH363" s="4" cm="1">
        <f t="array" ref="AH363">INDEX(Data!AD$2:AD$368,$A363)</f>
        <v>0</v>
      </c>
      <c r="AI363" s="4" cm="1">
        <f t="array" ref="AI363">INDEX(Data!AE$2:AE$368,$A363)</f>
        <v>31</v>
      </c>
      <c r="AJ363" s="4" cm="1">
        <f t="array" ref="AJ363">INDEX(Data!AF$2:AF$368,$A363)</f>
        <v>0</v>
      </c>
      <c r="AK363" s="4" cm="1">
        <f t="array" ref="AK363">INDEX(Data!AG$2:AG$368,$A363)</f>
        <v>15</v>
      </c>
      <c r="AL363" s="4" cm="1">
        <f t="array" ref="AL363">INDEX(Data!AH$2:AH$368,$A363)</f>
        <v>7</v>
      </c>
      <c r="AM363" s="4" cm="1">
        <f t="array" ref="AM363">INDEX(Data!AI$2:AI$368,$A363)</f>
        <v>79</v>
      </c>
      <c r="AN363" s="4" cm="1">
        <f t="array" ref="AN363">INDEX(Data!AJ$2:AJ$368,$A363)</f>
        <v>15</v>
      </c>
      <c r="AO363" s="4" cm="1">
        <f t="array" ref="AO363">INDEX(Data!AK$2:AK$368,$A363)</f>
        <v>23</v>
      </c>
      <c r="AP363" s="4" cm="1">
        <f t="array" ref="AP363">INDEX(Data!AL$2:AL$368,$A363)</f>
        <v>23</v>
      </c>
      <c r="AQ363" s="4" cm="1">
        <f t="array" ref="AQ363">INDEX(Data!AM$2:AM$368,$A363)</f>
        <v>7</v>
      </c>
      <c r="AR363" s="4" cm="1">
        <f t="array" ref="AR363">INDEX(Data!AN$2:AN$368,$A363)</f>
        <v>15</v>
      </c>
      <c r="AS363" s="4" cm="1">
        <f t="array" ref="AS363">INDEX(Data!AO$2:AO$368,$A363)</f>
        <v>7</v>
      </c>
      <c r="AT363" s="4" cm="1">
        <f t="array" ref="AT363">INDEX(Data!AP$2:AP$368,$A363)</f>
        <v>0</v>
      </c>
      <c r="AU363" s="4" cm="1">
        <f t="array" ref="AU363">INDEX(Data!AQ$2:AQ$368,$A363)</f>
        <v>23</v>
      </c>
      <c r="AV363" s="4" cm="1">
        <f t="array" ref="AV363">INDEX(Data!AR$2:AR$368,$A363)</f>
        <v>55</v>
      </c>
      <c r="AW363" s="4" cm="1">
        <f t="array" ref="AW363">INDEX(Data!AS$2:AS$368,$A363)</f>
        <v>31</v>
      </c>
      <c r="AX363" s="4" cm="1">
        <f t="array" ref="AX363">INDEX(Data!AT$2:AT$368,$A363)</f>
        <v>7</v>
      </c>
      <c r="AY363" s="4" cm="1">
        <f t="array" ref="AY363">INDEX(Data!AU$2:AU$368,$A363)</f>
        <v>46</v>
      </c>
      <c r="AZ363" s="4" cm="1">
        <f t="array" ref="AZ363">INDEX(Data!AV$2:AV$368,$A363)</f>
        <v>23</v>
      </c>
      <c r="BA363" s="4" cm="1">
        <f t="array" ref="BA363">INDEX(Data!AW$2:AW$368,$A363)</f>
        <v>23</v>
      </c>
      <c r="BB363" s="4" cm="1">
        <f t="array" ref="BB363">INDEX(Data!AX$2:AX$368,$A363)</f>
        <v>0</v>
      </c>
    </row>
    <row r="364" spans="1:54" x14ac:dyDescent="0.25">
      <c r="A364">
        <v>331</v>
      </c>
      <c r="B364" s="3">
        <v>45622</v>
      </c>
      <c r="C364" s="4">
        <v>2024</v>
      </c>
      <c r="D364" s="4" t="s">
        <v>14</v>
      </c>
      <c r="E364" s="4">
        <v>26</v>
      </c>
      <c r="F364" s="4" cm="1">
        <f t="array" ref="F364">INDEX(Data!B$2:B$368,$A364)</f>
        <v>1193</v>
      </c>
      <c r="G364" s="4" cm="1">
        <f t="array" ref="G364">INDEX(Data!C$2:C$368,$A364)</f>
        <v>761</v>
      </c>
      <c r="H364" s="4" cm="1">
        <f t="array" ref="H364">INDEX(Data!D$2:D$368,$A364)</f>
        <v>381</v>
      </c>
      <c r="I364" s="4" cm="1">
        <f t="array" ref="I364">INDEX(Data!E$2:E$368,$A364)</f>
        <v>717</v>
      </c>
      <c r="J364" s="4" cm="1">
        <f t="array" ref="J364">INDEX(Data!F$2:F$368,$A364)</f>
        <v>95</v>
      </c>
      <c r="K364" s="4" cm="1">
        <f t="array" ref="K364">INDEX(Data!G$2:G$368,$A364)</f>
        <v>403</v>
      </c>
      <c r="L364" s="4" cm="1">
        <f t="array" ref="L364">INDEX(Data!H$2:H$368,$A364)</f>
        <v>244</v>
      </c>
      <c r="M364" s="4" cm="1">
        <f t="array" ref="M364">INDEX(Data!I$2:I$368,$A364)</f>
        <v>114</v>
      </c>
      <c r="N364" s="4" cm="1">
        <f t="array" ref="N364">INDEX(Data!J$2:J$368,$A364)</f>
        <v>406</v>
      </c>
      <c r="O364" s="4" cm="1">
        <f t="array" ref="O364">INDEX(Data!K$2:K$368,$A364)</f>
        <v>207</v>
      </c>
      <c r="P364" s="4" cm="1">
        <f t="array" ref="P364">INDEX(Data!L$2:L$368,$A364)</f>
        <v>103</v>
      </c>
      <c r="Q364" s="4" cm="1">
        <f t="array" ref="Q364">INDEX(Data!M$2:M$368,$A364)</f>
        <v>36</v>
      </c>
      <c r="R364" s="4" cm="1">
        <f t="array" ref="R364">INDEX(Data!N$2:N$368,$A364)</f>
        <v>44</v>
      </c>
      <c r="S364" s="4" cm="1">
        <f t="array" ref="S364">INDEX(Data!O$2:O$368,$A364)</f>
        <v>222</v>
      </c>
      <c r="T364" s="4" cm="1">
        <f t="array" ref="T364">INDEX(Data!P$2:P$368,$A364)</f>
        <v>54</v>
      </c>
      <c r="U364" s="4" cm="1">
        <f t="array" ref="U364">INDEX(Data!Q$2:Q$368,$A364)</f>
        <v>36</v>
      </c>
      <c r="V364" s="4" cm="1">
        <f t="array" ref="V364">INDEX(Data!R$2:R$368,$A364)</f>
        <v>54</v>
      </c>
      <c r="W364" s="4" cm="1">
        <f t="array" ref="W364">INDEX(Data!S$2:S$368,$A364)</f>
        <v>31</v>
      </c>
      <c r="X364" s="4" cm="1">
        <f t="array" ref="X364">INDEX(Data!T$2:T$368,$A364)</f>
        <v>76</v>
      </c>
      <c r="Y364" s="4" cm="1">
        <f t="array" ref="Y364">INDEX(Data!U$2:U$368,$A364)</f>
        <v>22</v>
      </c>
      <c r="Z364" s="4" cm="1">
        <f t="array" ref="Z364">INDEX(Data!V$2:V$368,$A364)</f>
        <v>45</v>
      </c>
      <c r="AA364" s="4" cm="1">
        <f t="array" ref="AA364">INDEX(Data!W$2:W$368,$A364)</f>
        <v>22</v>
      </c>
      <c r="AB364" s="4" cm="1">
        <f t="array" ref="AB364">INDEX(Data!X$2:X$368,$A364)</f>
        <v>91</v>
      </c>
      <c r="AC364" s="4" cm="1">
        <f t="array" ref="AC364">INDEX(Data!Y$2:Y$368,$A364)</f>
        <v>45</v>
      </c>
      <c r="AD364" s="4" cm="1">
        <f t="array" ref="AD364">INDEX(Data!Z$2:Z$368,$A364)</f>
        <v>22</v>
      </c>
      <c r="AE364" s="4" cm="1">
        <f t="array" ref="AE364">INDEX(Data!AA$2:AA$368,$A364)</f>
        <v>0</v>
      </c>
      <c r="AF364" s="4" cm="1">
        <f t="array" ref="AF364">INDEX(Data!AB$2:AB$368,$A364)</f>
        <v>15</v>
      </c>
      <c r="AG364" s="4" cm="1">
        <f t="array" ref="AG364">INDEX(Data!AC$2:AC$368,$A364)</f>
        <v>7</v>
      </c>
      <c r="AH364" s="4" cm="1">
        <f t="array" ref="AH364">INDEX(Data!AD$2:AD$368,$A364)</f>
        <v>7</v>
      </c>
      <c r="AI364" s="4" cm="1">
        <f t="array" ref="AI364">INDEX(Data!AE$2:AE$368,$A364)</f>
        <v>15</v>
      </c>
      <c r="AJ364" s="4" cm="1">
        <f t="array" ref="AJ364">INDEX(Data!AF$2:AF$368,$A364)</f>
        <v>7</v>
      </c>
      <c r="AK364" s="4" cm="1">
        <f t="array" ref="AK364">INDEX(Data!AG$2:AG$368,$A364)</f>
        <v>0</v>
      </c>
      <c r="AL364" s="4" cm="1">
        <f t="array" ref="AL364">INDEX(Data!AH$2:AH$368,$A364)</f>
        <v>7</v>
      </c>
      <c r="AM364" s="4" cm="1">
        <f t="array" ref="AM364">INDEX(Data!AI$2:AI$368,$A364)</f>
        <v>30</v>
      </c>
      <c r="AN364" s="4" cm="1">
        <f t="array" ref="AN364">INDEX(Data!AJ$2:AJ$368,$A364)</f>
        <v>38</v>
      </c>
      <c r="AO364" s="4" cm="1">
        <f t="array" ref="AO364">INDEX(Data!AK$2:AK$368,$A364)</f>
        <v>7</v>
      </c>
      <c r="AP364" s="4" cm="1">
        <f t="array" ref="AP364">INDEX(Data!AL$2:AL$368,$A364)</f>
        <v>22</v>
      </c>
      <c r="AQ364" s="4" cm="1">
        <f t="array" ref="AQ364">INDEX(Data!AM$2:AM$368,$A364)</f>
        <v>7</v>
      </c>
      <c r="AR364" s="4" cm="1">
        <f t="array" ref="AR364">INDEX(Data!AN$2:AN$368,$A364)</f>
        <v>15</v>
      </c>
      <c r="AS364" s="4" cm="1">
        <f t="array" ref="AS364">INDEX(Data!AO$2:AO$368,$A364)</f>
        <v>30</v>
      </c>
      <c r="AT364" s="4" cm="1">
        <f t="array" ref="AT364">INDEX(Data!AP$2:AP$368,$A364)</f>
        <v>53</v>
      </c>
      <c r="AU364" s="4" cm="1">
        <f t="array" ref="AU364">INDEX(Data!AQ$2:AQ$368,$A364)</f>
        <v>15</v>
      </c>
      <c r="AV364" s="4" cm="1">
        <f t="array" ref="AV364">INDEX(Data!AR$2:AR$368,$A364)</f>
        <v>30</v>
      </c>
      <c r="AW364" s="4" cm="1">
        <f t="array" ref="AW364">INDEX(Data!AS$2:AS$368,$A364)</f>
        <v>38</v>
      </c>
      <c r="AX364" s="4" cm="1">
        <f t="array" ref="AX364">INDEX(Data!AT$2:AT$368,$A364)</f>
        <v>0</v>
      </c>
      <c r="AY364" s="4" cm="1">
        <f t="array" ref="AY364">INDEX(Data!AU$2:AU$368,$A364)</f>
        <v>38</v>
      </c>
      <c r="AZ364" s="4" cm="1">
        <f t="array" ref="AZ364">INDEX(Data!AV$2:AV$368,$A364)</f>
        <v>22</v>
      </c>
      <c r="BA364" s="4" cm="1">
        <f t="array" ref="BA364">INDEX(Data!AW$2:AW$368,$A364)</f>
        <v>0</v>
      </c>
      <c r="BB364" s="4" cm="1">
        <f t="array" ref="BB364">INDEX(Data!AX$2:AX$368,$A364)</f>
        <v>35</v>
      </c>
    </row>
    <row r="365" spans="1:54" x14ac:dyDescent="0.25">
      <c r="A365">
        <v>332</v>
      </c>
      <c r="B365" s="3">
        <v>45623</v>
      </c>
      <c r="C365" s="4">
        <v>2024</v>
      </c>
      <c r="D365" s="4" t="s">
        <v>14</v>
      </c>
      <c r="E365" s="4">
        <v>27</v>
      </c>
      <c r="F365" s="4" cm="1">
        <f t="array" ref="F365">INDEX(Data!B$2:B$368,$A365)</f>
        <v>1172</v>
      </c>
      <c r="G365" s="4" cm="1">
        <f t="array" ref="G365">INDEX(Data!C$2:C$368,$A365)</f>
        <v>739</v>
      </c>
      <c r="H365" s="4" cm="1">
        <f t="array" ref="H365">INDEX(Data!D$2:D$368,$A365)</f>
        <v>550</v>
      </c>
      <c r="I365" s="4" cm="1">
        <f t="array" ref="I365">INDEX(Data!E$2:E$368,$A365)</f>
        <v>494</v>
      </c>
      <c r="J365" s="4" cm="1">
        <f t="array" ref="J365">INDEX(Data!F$2:F$368,$A365)</f>
        <v>128</v>
      </c>
      <c r="K365" s="4" cm="1">
        <f t="array" ref="K365">INDEX(Data!G$2:G$368,$A365)</f>
        <v>147</v>
      </c>
      <c r="L365" s="4" cm="1">
        <f t="array" ref="L365">INDEX(Data!H$2:H$368,$A365)</f>
        <v>445</v>
      </c>
      <c r="M365" s="4" cm="1">
        <f t="array" ref="M365">INDEX(Data!I$2:I$368,$A365)</f>
        <v>147</v>
      </c>
      <c r="N365" s="4" cm="1">
        <f t="array" ref="N365">INDEX(Data!J$2:J$368,$A365)</f>
        <v>356</v>
      </c>
      <c r="O365" s="4" cm="1">
        <f t="array" ref="O365">INDEX(Data!K$2:K$368,$A365)</f>
        <v>43</v>
      </c>
      <c r="P365" s="4" cm="1">
        <f t="array" ref="P365">INDEX(Data!L$2:L$368,$A365)</f>
        <v>72</v>
      </c>
      <c r="Q365" s="4" cm="1">
        <f t="array" ref="Q365">INDEX(Data!M$2:M$368,$A365)</f>
        <v>101</v>
      </c>
      <c r="R365" s="4" cm="1">
        <f t="array" ref="R365">INDEX(Data!N$2:N$368,$A365)</f>
        <v>43</v>
      </c>
      <c r="S365" s="4" cm="1">
        <f t="array" ref="S365">INDEX(Data!O$2:O$368,$A365)</f>
        <v>195</v>
      </c>
      <c r="T365" s="4" cm="1">
        <f t="array" ref="T365">INDEX(Data!P$2:P$368,$A365)</f>
        <v>146</v>
      </c>
      <c r="U365" s="4" cm="1">
        <f t="array" ref="U365">INDEX(Data!Q$2:Q$368,$A365)</f>
        <v>53</v>
      </c>
      <c r="V365" s="4" cm="1">
        <f t="array" ref="V365">INDEX(Data!R$2:R$368,$A365)</f>
        <v>53</v>
      </c>
      <c r="W365" s="4" cm="1">
        <f t="array" ref="W365">INDEX(Data!S$2:S$368,$A365)</f>
        <v>110</v>
      </c>
      <c r="X365" s="4" cm="1">
        <f t="array" ref="X365">INDEX(Data!T$2:T$368,$A365)</f>
        <v>73</v>
      </c>
      <c r="Y365" s="4" cm="1">
        <f t="array" ref="Y365">INDEX(Data!U$2:U$368,$A365)</f>
        <v>7</v>
      </c>
      <c r="Z365" s="4" cm="1">
        <f t="array" ref="Z365">INDEX(Data!V$2:V$368,$A365)</f>
        <v>22</v>
      </c>
      <c r="AA365" s="4" cm="1">
        <f t="array" ref="AA365">INDEX(Data!W$2:W$368,$A365)</f>
        <v>0</v>
      </c>
      <c r="AB365" s="4" cm="1">
        <f t="array" ref="AB365">INDEX(Data!X$2:X$368,$A365)</f>
        <v>103</v>
      </c>
      <c r="AC365" s="4" cm="1">
        <f t="array" ref="AC365">INDEX(Data!Y$2:Y$368,$A365)</f>
        <v>66</v>
      </c>
      <c r="AD365" s="4" cm="1">
        <f t="array" ref="AD365">INDEX(Data!Z$2:Z$368,$A365)</f>
        <v>22</v>
      </c>
      <c r="AE365" s="4" cm="1">
        <f t="array" ref="AE365">INDEX(Data!AA$2:AA$368,$A365)</f>
        <v>14</v>
      </c>
      <c r="AF365" s="4" cm="1">
        <f t="array" ref="AF365">INDEX(Data!AB$2:AB$368,$A365)</f>
        <v>14</v>
      </c>
      <c r="AG365" s="4" cm="1">
        <f t="array" ref="AG365">INDEX(Data!AC$2:AC$368,$A365)</f>
        <v>7</v>
      </c>
      <c r="AH365" s="4" cm="1">
        <f t="array" ref="AH365">INDEX(Data!AD$2:AD$368,$A365)</f>
        <v>7</v>
      </c>
      <c r="AI365" s="4" cm="1">
        <f t="array" ref="AI365">INDEX(Data!AE$2:AE$368,$A365)</f>
        <v>7</v>
      </c>
      <c r="AJ365" s="4" cm="1">
        <f t="array" ref="AJ365">INDEX(Data!AF$2:AF$368,$A365)</f>
        <v>14</v>
      </c>
      <c r="AK365" s="4" cm="1">
        <f t="array" ref="AK365">INDEX(Data!AG$2:AG$368,$A365)</f>
        <v>0</v>
      </c>
      <c r="AL365" s="4" cm="1">
        <f t="array" ref="AL365">INDEX(Data!AH$2:AH$368,$A365)</f>
        <v>22</v>
      </c>
      <c r="AM365" s="4" cm="1">
        <f t="array" ref="AM365">INDEX(Data!AI$2:AI$368,$A365)</f>
        <v>44</v>
      </c>
      <c r="AN365" s="4" cm="1">
        <f t="array" ref="AN365">INDEX(Data!AJ$2:AJ$368,$A365)</f>
        <v>36</v>
      </c>
      <c r="AO365" s="4" cm="1">
        <f t="array" ref="AO365">INDEX(Data!AK$2:AK$368,$A365)</f>
        <v>7</v>
      </c>
      <c r="AP365" s="4" cm="1">
        <f t="array" ref="AP365">INDEX(Data!AL$2:AL$368,$A365)</f>
        <v>0</v>
      </c>
      <c r="AQ365" s="4" cm="1">
        <f t="array" ref="AQ365">INDEX(Data!AM$2:AM$368,$A365)</f>
        <v>0</v>
      </c>
      <c r="AR365" s="4" cm="1">
        <f t="array" ref="AR365">INDEX(Data!AN$2:AN$368,$A365)</f>
        <v>14</v>
      </c>
      <c r="AS365" s="4" cm="1">
        <f t="array" ref="AS365">INDEX(Data!AO$2:AO$368,$A365)</f>
        <v>7</v>
      </c>
      <c r="AT365" s="4" cm="1">
        <f t="array" ref="AT365">INDEX(Data!AP$2:AP$368,$A365)</f>
        <v>59</v>
      </c>
      <c r="AU365" s="4" cm="1">
        <f t="array" ref="AU365">INDEX(Data!AQ$2:AQ$368,$A365)</f>
        <v>22</v>
      </c>
      <c r="AV365" s="4" cm="1">
        <f t="array" ref="AV365">INDEX(Data!AR$2:AR$368,$A365)</f>
        <v>22</v>
      </c>
      <c r="AW365" s="4" cm="1">
        <f t="array" ref="AW365">INDEX(Data!AS$2:AS$368,$A365)</f>
        <v>22</v>
      </c>
      <c r="AX365" s="4" cm="1">
        <f t="array" ref="AX365">INDEX(Data!AT$2:AT$368,$A365)</f>
        <v>0</v>
      </c>
      <c r="AY365" s="4" cm="1">
        <f t="array" ref="AY365">INDEX(Data!AU$2:AU$368,$A365)</f>
        <v>22</v>
      </c>
      <c r="AZ365" s="4" cm="1">
        <f t="array" ref="AZ365">INDEX(Data!AV$2:AV$368,$A365)</f>
        <v>29</v>
      </c>
      <c r="BA365" s="4" cm="1">
        <f t="array" ref="BA365">INDEX(Data!AW$2:AW$368,$A365)</f>
        <v>7</v>
      </c>
      <c r="BB365" s="4" cm="1">
        <f t="array" ref="BB365">INDEX(Data!AX$2:AX$368,$A365)</f>
        <v>70</v>
      </c>
    </row>
    <row r="366" spans="1:54" x14ac:dyDescent="0.25">
      <c r="A366">
        <v>333</v>
      </c>
      <c r="B366" s="3">
        <v>45624</v>
      </c>
      <c r="C366" s="4">
        <v>2024</v>
      </c>
      <c r="D366" s="4" t="s">
        <v>14</v>
      </c>
      <c r="E366" s="4">
        <v>28</v>
      </c>
      <c r="F366" s="4" cm="1">
        <f t="array" ref="F366">INDEX(Data!B$2:B$368,$A366)</f>
        <v>1146</v>
      </c>
      <c r="G366" s="4" cm="1">
        <f t="array" ref="G366">INDEX(Data!C$2:C$368,$A366)</f>
        <v>712</v>
      </c>
      <c r="H366" s="4" cm="1">
        <f t="array" ref="H366">INDEX(Data!D$2:D$368,$A366)</f>
        <v>263</v>
      </c>
      <c r="I366" s="4" cm="1">
        <f t="array" ref="I366">INDEX(Data!E$2:E$368,$A366)</f>
        <v>826</v>
      </c>
      <c r="J366" s="4" cm="1">
        <f t="array" ref="J366">INDEX(Data!F$2:F$368,$A366)</f>
        <v>57</v>
      </c>
      <c r="K366" s="4" cm="1">
        <f t="array" ref="K366">INDEX(Data!G$2:G$368,$A366)</f>
        <v>213</v>
      </c>
      <c r="L366" s="4" cm="1">
        <f t="array" ref="L366">INDEX(Data!H$2:H$368,$A366)</f>
        <v>321</v>
      </c>
      <c r="M366" s="4" cm="1">
        <f t="array" ref="M366">INDEX(Data!I$2:I$368,$A366)</f>
        <v>178</v>
      </c>
      <c r="N366" s="4" cm="1">
        <f t="array" ref="N366">INDEX(Data!J$2:J$368,$A366)</f>
        <v>241</v>
      </c>
      <c r="O366" s="4" cm="1">
        <f t="array" ref="O366">INDEX(Data!K$2:K$368,$A366)</f>
        <v>206</v>
      </c>
      <c r="P366" s="4" cm="1">
        <f t="array" ref="P366">INDEX(Data!L$2:L$368,$A366)</f>
        <v>63</v>
      </c>
      <c r="Q366" s="4" cm="1">
        <f t="array" ref="Q366">INDEX(Data!M$2:M$368,$A366)</f>
        <v>85</v>
      </c>
      <c r="R366" s="4" cm="1">
        <f t="array" ref="R366">INDEX(Data!N$2:N$368,$A366)</f>
        <v>56</v>
      </c>
      <c r="S366" s="4" cm="1">
        <f t="array" ref="S366">INDEX(Data!O$2:O$368,$A366)</f>
        <v>195</v>
      </c>
      <c r="T366" s="4" cm="1">
        <f t="array" ref="T366">INDEX(Data!P$2:P$368,$A366)</f>
        <v>65</v>
      </c>
      <c r="U366" s="4" cm="1">
        <f t="array" ref="U366">INDEX(Data!Q$2:Q$368,$A366)</f>
        <v>60</v>
      </c>
      <c r="V366" s="4" cm="1">
        <f t="array" ref="V366">INDEX(Data!R$2:R$368,$A366)</f>
        <v>30</v>
      </c>
      <c r="W366" s="4" cm="1">
        <f t="array" ref="W366">INDEX(Data!S$2:S$368,$A366)</f>
        <v>145</v>
      </c>
      <c r="X366" s="4" cm="1">
        <f t="array" ref="X366">INDEX(Data!T$2:T$368,$A366)</f>
        <v>28</v>
      </c>
      <c r="Y366" s="4" cm="1">
        <f t="array" ref="Y366">INDEX(Data!U$2:U$368,$A366)</f>
        <v>7</v>
      </c>
      <c r="Z366" s="4" cm="1">
        <f t="array" ref="Z366">INDEX(Data!V$2:V$368,$A366)</f>
        <v>35</v>
      </c>
      <c r="AA366" s="4" cm="1">
        <f t="array" ref="AA366">INDEX(Data!W$2:W$368,$A366)</f>
        <v>7</v>
      </c>
      <c r="AB366" s="4" cm="1">
        <f t="array" ref="AB366">INDEX(Data!X$2:X$368,$A366)</f>
        <v>59</v>
      </c>
      <c r="AC366" s="4" cm="1">
        <f t="array" ref="AC366">INDEX(Data!Y$2:Y$368,$A366)</f>
        <v>64</v>
      </c>
      <c r="AD366" s="4" cm="1">
        <f t="array" ref="AD366">INDEX(Data!Z$2:Z$368,$A366)</f>
        <v>0</v>
      </c>
      <c r="AE366" s="4" cm="1">
        <f t="array" ref="AE366">INDEX(Data!AA$2:AA$368,$A366)</f>
        <v>21</v>
      </c>
      <c r="AF366" s="4" cm="1">
        <f t="array" ref="AF366">INDEX(Data!AB$2:AB$368,$A366)</f>
        <v>28</v>
      </c>
      <c r="AG366" s="4" cm="1">
        <f t="array" ref="AG366">INDEX(Data!AC$2:AC$368,$A366)</f>
        <v>14</v>
      </c>
      <c r="AH366" s="4" cm="1">
        <f t="array" ref="AH366">INDEX(Data!AD$2:AD$368,$A366)</f>
        <v>0</v>
      </c>
      <c r="AI366" s="4" cm="1">
        <f t="array" ref="AI366">INDEX(Data!AE$2:AE$368,$A366)</f>
        <v>35</v>
      </c>
      <c r="AJ366" s="4" cm="1">
        <f t="array" ref="AJ366">INDEX(Data!AF$2:AF$368,$A366)</f>
        <v>21</v>
      </c>
      <c r="AK366" s="4" cm="1">
        <f t="array" ref="AK366">INDEX(Data!AG$2:AG$368,$A366)</f>
        <v>21</v>
      </c>
      <c r="AL366" s="4" cm="1">
        <f t="array" ref="AL366">INDEX(Data!AH$2:AH$368,$A366)</f>
        <v>14</v>
      </c>
      <c r="AM366" s="4" cm="1">
        <f t="array" ref="AM366">INDEX(Data!AI$2:AI$368,$A366)</f>
        <v>35</v>
      </c>
      <c r="AN366" s="4" cm="1">
        <f t="array" ref="AN366">INDEX(Data!AJ$2:AJ$368,$A366)</f>
        <v>49</v>
      </c>
      <c r="AO366" s="4" cm="1">
        <f t="array" ref="AO366">INDEX(Data!AK$2:AK$368,$A366)</f>
        <v>28</v>
      </c>
      <c r="AP366" s="4" cm="1">
        <f t="array" ref="AP366">INDEX(Data!AL$2:AL$368,$A366)</f>
        <v>14</v>
      </c>
      <c r="AQ366" s="4" cm="1">
        <f t="array" ref="AQ366">INDEX(Data!AM$2:AM$368,$A366)</f>
        <v>7</v>
      </c>
      <c r="AR366" s="4" cm="1">
        <f t="array" ref="AR366">INDEX(Data!AN$2:AN$368,$A366)</f>
        <v>14</v>
      </c>
      <c r="AS366" s="4" cm="1">
        <f t="array" ref="AS366">INDEX(Data!AO$2:AO$368,$A366)</f>
        <v>14</v>
      </c>
      <c r="AT366" s="4" cm="1">
        <f t="array" ref="AT366">INDEX(Data!AP$2:AP$368,$A366)</f>
        <v>78</v>
      </c>
      <c r="AU366" s="4" cm="1">
        <f t="array" ref="AU366">INDEX(Data!AQ$2:AQ$368,$A366)</f>
        <v>7</v>
      </c>
      <c r="AV366" s="4" cm="1">
        <f t="array" ref="AV366">INDEX(Data!AR$2:AR$368,$A366)</f>
        <v>21</v>
      </c>
      <c r="AW366" s="4" cm="1">
        <f t="array" ref="AW366">INDEX(Data!AS$2:AS$368,$A366)</f>
        <v>21</v>
      </c>
      <c r="AX366" s="4" cm="1">
        <f t="array" ref="AX366">INDEX(Data!AT$2:AT$368,$A366)</f>
        <v>7</v>
      </c>
      <c r="AY366" s="4" cm="1">
        <f t="array" ref="AY366">INDEX(Data!AU$2:AU$368,$A366)</f>
        <v>21</v>
      </c>
      <c r="AZ366" s="4" cm="1">
        <f t="array" ref="AZ366">INDEX(Data!AV$2:AV$368,$A366)</f>
        <v>28</v>
      </c>
      <c r="BA366" s="4" cm="1">
        <f t="array" ref="BA366">INDEX(Data!AW$2:AW$368,$A366)</f>
        <v>14</v>
      </c>
      <c r="BB366" s="4" cm="1">
        <f t="array" ref="BB366">INDEX(Data!AX$2:AX$368,$A366)</f>
        <v>0</v>
      </c>
    </row>
    <row r="367" spans="1:54" x14ac:dyDescent="0.25">
      <c r="A367">
        <v>334</v>
      </c>
      <c r="B367" s="3">
        <v>45625</v>
      </c>
      <c r="C367" s="4">
        <v>2024</v>
      </c>
      <c r="D367" s="4" t="s">
        <v>14</v>
      </c>
      <c r="E367" s="4">
        <v>29</v>
      </c>
      <c r="F367" s="4" cm="1">
        <f t="array" ref="F367">INDEX(Data!B$2:B$368,$A367)</f>
        <v>1123</v>
      </c>
      <c r="G367" s="4" cm="1">
        <f t="array" ref="G367">INDEX(Data!C$2:C$368,$A367)</f>
        <v>697</v>
      </c>
      <c r="H367" s="4" cm="1">
        <f t="array" ref="H367">INDEX(Data!D$2:D$368,$A367)</f>
        <v>404</v>
      </c>
      <c r="I367" s="4" cm="1">
        <f t="array" ref="I367">INDEX(Data!E$2:E$368,$A367)</f>
        <v>596</v>
      </c>
      <c r="J367" s="4" cm="1">
        <f t="array" ref="J367">INDEX(Data!F$2:F$368,$A367)</f>
        <v>123</v>
      </c>
      <c r="K367" s="4" cm="1">
        <f t="array" ref="K367">INDEX(Data!G$2:G$368,$A367)</f>
        <v>285</v>
      </c>
      <c r="L367" s="4" cm="1">
        <f t="array" ref="L367">INDEX(Data!H$2:H$368,$A367)</f>
        <v>350</v>
      </c>
      <c r="M367" s="4" cm="1">
        <f t="array" ref="M367">INDEX(Data!I$2:I$368,$A367)</f>
        <v>62</v>
      </c>
      <c r="N367" s="4" cm="1">
        <f t="array" ref="N367">INDEX(Data!J$2:J$368,$A367)</f>
        <v>316</v>
      </c>
      <c r="O367" s="4" cm="1">
        <f t="array" ref="O367">INDEX(Data!K$2:K$368,$A367)</f>
        <v>222</v>
      </c>
      <c r="P367" s="4" cm="1">
        <f t="array" ref="P367">INDEX(Data!L$2:L$368,$A367)</f>
        <v>62</v>
      </c>
      <c r="Q367" s="4" cm="1">
        <f t="array" ref="Q367">INDEX(Data!M$2:M$368,$A367)</f>
        <v>90</v>
      </c>
      <c r="R367" s="4" cm="1">
        <f t="array" ref="R367">INDEX(Data!N$2:N$368,$A367)</f>
        <v>69</v>
      </c>
      <c r="S367" s="4" cm="1">
        <f t="array" ref="S367">INDEX(Data!O$2:O$368,$A367)</f>
        <v>221</v>
      </c>
      <c r="T367" s="4" cm="1">
        <f t="array" ref="T367">INDEX(Data!P$2:P$368,$A367)</f>
        <v>46</v>
      </c>
      <c r="U367" s="4" cm="1">
        <f t="array" ref="U367">INDEX(Data!Q$2:Q$368,$A367)</f>
        <v>46</v>
      </c>
      <c r="V367" s="4" cm="1">
        <f t="array" ref="V367">INDEX(Data!R$2:R$368,$A367)</f>
        <v>51</v>
      </c>
      <c r="W367" s="4" cm="1">
        <f t="array" ref="W367">INDEX(Data!S$2:S$368,$A367)</f>
        <v>0</v>
      </c>
      <c r="X367" s="4" cm="1">
        <f t="array" ref="X367">INDEX(Data!T$2:T$368,$A367)</f>
        <v>76</v>
      </c>
      <c r="Y367" s="4" cm="1">
        <f t="array" ref="Y367">INDEX(Data!U$2:U$368,$A367)</f>
        <v>0</v>
      </c>
      <c r="Z367" s="4" cm="1">
        <f t="array" ref="Z367">INDEX(Data!V$2:V$368,$A367)</f>
        <v>48</v>
      </c>
      <c r="AA367" s="4" cm="1">
        <f t="array" ref="AA367">INDEX(Data!W$2:W$368,$A367)</f>
        <v>13</v>
      </c>
      <c r="AB367" s="4" cm="1">
        <f t="array" ref="AB367">INDEX(Data!X$2:X$368,$A367)</f>
        <v>76</v>
      </c>
      <c r="AC367" s="4" cm="1">
        <f t="array" ref="AC367">INDEX(Data!Y$2:Y$368,$A367)</f>
        <v>55</v>
      </c>
      <c r="AD367" s="4" cm="1">
        <f t="array" ref="AD367">INDEX(Data!Z$2:Z$368,$A367)</f>
        <v>6</v>
      </c>
      <c r="AE367" s="4" cm="1">
        <f t="array" ref="AE367">INDEX(Data!AA$2:AA$368,$A367)</f>
        <v>0</v>
      </c>
      <c r="AF367" s="4" cm="1">
        <f t="array" ref="AF367">INDEX(Data!AB$2:AB$368,$A367)</f>
        <v>34</v>
      </c>
      <c r="AG367" s="4" cm="1">
        <f t="array" ref="AG367">INDEX(Data!AC$2:AC$368,$A367)</f>
        <v>20</v>
      </c>
      <c r="AH367" s="4" cm="1">
        <f t="array" ref="AH367">INDEX(Data!AD$2:AD$368,$A367)</f>
        <v>0</v>
      </c>
      <c r="AI367" s="4" cm="1">
        <f t="array" ref="AI367">INDEX(Data!AE$2:AE$368,$A367)</f>
        <v>13</v>
      </c>
      <c r="AJ367" s="4" cm="1">
        <f t="array" ref="AJ367">INDEX(Data!AF$2:AF$368,$A367)</f>
        <v>6</v>
      </c>
      <c r="AK367" s="4" cm="1">
        <f t="array" ref="AK367">INDEX(Data!AG$2:AG$368,$A367)</f>
        <v>13</v>
      </c>
      <c r="AL367" s="4" cm="1">
        <f t="array" ref="AL367">INDEX(Data!AH$2:AH$368,$A367)</f>
        <v>6</v>
      </c>
      <c r="AM367" s="4" cm="1">
        <f t="array" ref="AM367">INDEX(Data!AI$2:AI$368,$A367)</f>
        <v>27</v>
      </c>
      <c r="AN367" s="4" cm="1">
        <f t="array" ref="AN367">INDEX(Data!AJ$2:AJ$368,$A367)</f>
        <v>20</v>
      </c>
      <c r="AO367" s="4" cm="1">
        <f t="array" ref="AO367">INDEX(Data!AK$2:AK$368,$A367)</f>
        <v>27</v>
      </c>
      <c r="AP367" s="4" cm="1">
        <f t="array" ref="AP367">INDEX(Data!AL$2:AL$368,$A367)</f>
        <v>6</v>
      </c>
      <c r="AQ367" s="4" cm="1">
        <f t="array" ref="AQ367">INDEX(Data!AM$2:AM$368,$A367)</f>
        <v>6</v>
      </c>
      <c r="AR367" s="4" cm="1">
        <f t="array" ref="AR367">INDEX(Data!AN$2:AN$368,$A367)</f>
        <v>27</v>
      </c>
      <c r="AS367" s="4" cm="1">
        <f t="array" ref="AS367">INDEX(Data!AO$2:AO$368,$A367)</f>
        <v>20</v>
      </c>
      <c r="AT367" s="4" cm="1">
        <f t="array" ref="AT367">INDEX(Data!AP$2:AP$368,$A367)</f>
        <v>69</v>
      </c>
      <c r="AU367" s="4" cm="1">
        <f t="array" ref="AU367">INDEX(Data!AQ$2:AQ$368,$A367)</f>
        <v>13</v>
      </c>
      <c r="AV367" s="4" cm="1">
        <f t="array" ref="AV367">INDEX(Data!AR$2:AR$368,$A367)</f>
        <v>27</v>
      </c>
      <c r="AW367" s="4" cm="1">
        <f t="array" ref="AW367">INDEX(Data!AS$2:AS$368,$A367)</f>
        <v>20</v>
      </c>
      <c r="AX367" s="4" cm="1">
        <f t="array" ref="AX367">INDEX(Data!AT$2:AT$368,$A367)</f>
        <v>6</v>
      </c>
      <c r="AY367" s="4" cm="1">
        <f t="array" ref="AY367">INDEX(Data!AU$2:AU$368,$A367)</f>
        <v>13</v>
      </c>
      <c r="AZ367" s="4" cm="1">
        <f t="array" ref="AZ367">INDEX(Data!AV$2:AV$368,$A367)</f>
        <v>13</v>
      </c>
      <c r="BA367" s="4" cm="1">
        <f t="array" ref="BA367">INDEX(Data!AW$2:AW$368,$A367)</f>
        <v>6</v>
      </c>
      <c r="BB367" s="4" cm="1">
        <f t="array" ref="BB367">INDEX(Data!AX$2:AX$368,$A367)</f>
        <v>31</v>
      </c>
    </row>
    <row r="368" spans="1:54" x14ac:dyDescent="0.25">
      <c r="A368">
        <v>335</v>
      </c>
      <c r="B368" s="3">
        <v>45626</v>
      </c>
      <c r="C368" s="4">
        <v>2024</v>
      </c>
      <c r="D368" s="4" t="s">
        <v>14</v>
      </c>
      <c r="E368" s="4">
        <v>30</v>
      </c>
      <c r="F368" s="4" cm="1">
        <f t="array" ref="F368">INDEX(Data!B$2:B$368,$A368)</f>
        <v>1105</v>
      </c>
      <c r="G368" s="4" cm="1">
        <f t="array" ref="G368">INDEX(Data!C$2:C$368,$A368)</f>
        <v>684</v>
      </c>
      <c r="H368" s="4" cm="1">
        <f t="array" ref="H368">INDEX(Data!D$2:D$368,$A368)</f>
        <v>265</v>
      </c>
      <c r="I368" s="4" cm="1">
        <f t="array" ref="I368">INDEX(Data!E$2:E$368,$A368)</f>
        <v>564</v>
      </c>
      <c r="J368" s="4" cm="1">
        <f t="array" ref="J368">INDEX(Data!F$2:F$368,$A368)</f>
        <v>276</v>
      </c>
      <c r="K368" s="4" cm="1">
        <f t="array" ref="K368">INDEX(Data!G$2:G$368,$A368)</f>
        <v>259</v>
      </c>
      <c r="L368" s="4" cm="1">
        <f t="array" ref="L368">INDEX(Data!H$2:H$368,$A368)</f>
        <v>275</v>
      </c>
      <c r="M368" s="4" cm="1">
        <f t="array" ref="M368">INDEX(Data!I$2:I$368,$A368)</f>
        <v>150</v>
      </c>
      <c r="N368" s="4" cm="1">
        <f t="array" ref="N368">INDEX(Data!J$2:J$368,$A368)</f>
        <v>267</v>
      </c>
      <c r="O368" s="4" cm="1">
        <f t="array" ref="O368">INDEX(Data!K$2:K$368,$A368)</f>
        <v>239</v>
      </c>
      <c r="P368" s="4" cm="1">
        <f t="array" ref="P368">INDEX(Data!L$2:L$368,$A368)</f>
        <v>89</v>
      </c>
      <c r="Q368" s="4" cm="1">
        <f t="array" ref="Q368">INDEX(Data!M$2:M$368,$A368)</f>
        <v>89</v>
      </c>
      <c r="R368" s="4" cm="1">
        <f t="array" ref="R368">INDEX(Data!N$2:N$368,$A368)</f>
        <v>27</v>
      </c>
      <c r="S368" s="4" cm="1">
        <f t="array" ref="S368">INDEX(Data!O$2:O$368,$A368)</f>
        <v>197</v>
      </c>
      <c r="T368" s="4" cm="1">
        <f t="array" ref="T368">INDEX(Data!P$2:P$368,$A368)</f>
        <v>46</v>
      </c>
      <c r="U368" s="4" cm="1">
        <f t="array" ref="U368">INDEX(Data!Q$2:Q$368,$A368)</f>
        <v>62</v>
      </c>
      <c r="V368" s="4" cm="1">
        <f t="array" ref="V368">INDEX(Data!R$2:R$368,$A368)</f>
        <v>58</v>
      </c>
      <c r="W368" s="4" cm="1">
        <f t="array" ref="W368">INDEX(Data!S$2:S$368,$A368)</f>
        <v>31</v>
      </c>
      <c r="X368" s="4" cm="1">
        <f t="array" ref="X368">INDEX(Data!T$2:T$368,$A368)</f>
        <v>88</v>
      </c>
      <c r="Y368" s="4" cm="1">
        <f t="array" ref="Y368">INDEX(Data!U$2:U$368,$A368)</f>
        <v>0</v>
      </c>
      <c r="Z368" s="4" cm="1">
        <f t="array" ref="Z368">INDEX(Data!V$2:V$368,$A368)</f>
        <v>47</v>
      </c>
      <c r="AA368" s="4" cm="1">
        <f t="array" ref="AA368">INDEX(Data!W$2:W$368,$A368)</f>
        <v>13</v>
      </c>
      <c r="AB368" s="4" cm="1">
        <f t="array" ref="AB368">INDEX(Data!X$2:X$368,$A368)</f>
        <v>61</v>
      </c>
      <c r="AC368" s="4" cm="1">
        <f t="array" ref="AC368">INDEX(Data!Y$2:Y$368,$A368)</f>
        <v>47</v>
      </c>
      <c r="AD368" s="4" cm="1">
        <f t="array" ref="AD368">INDEX(Data!Z$2:Z$368,$A368)</f>
        <v>20</v>
      </c>
      <c r="AE368" s="4" cm="1">
        <f t="array" ref="AE368">INDEX(Data!AA$2:AA$368,$A368)</f>
        <v>6</v>
      </c>
      <c r="AF368" s="4" cm="1">
        <f t="array" ref="AF368">INDEX(Data!AB$2:AB$368,$A368)</f>
        <v>20</v>
      </c>
      <c r="AG368" s="4" cm="1">
        <f t="array" ref="AG368">INDEX(Data!AC$2:AC$368,$A368)</f>
        <v>20</v>
      </c>
      <c r="AH368" s="4" cm="1">
        <f t="array" ref="AH368">INDEX(Data!AD$2:AD$368,$A368)</f>
        <v>6</v>
      </c>
      <c r="AI368" s="4" cm="1">
        <f t="array" ref="AI368">INDEX(Data!AE$2:AE$368,$A368)</f>
        <v>20</v>
      </c>
      <c r="AJ368" s="4" cm="1">
        <f t="array" ref="AJ368">INDEX(Data!AF$2:AF$368,$A368)</f>
        <v>6</v>
      </c>
      <c r="AK368" s="4" cm="1">
        <f t="array" ref="AK368">INDEX(Data!AG$2:AG$368,$A368)</f>
        <v>0</v>
      </c>
      <c r="AL368" s="4" cm="1">
        <f t="array" ref="AL368">INDEX(Data!AH$2:AH$368,$A368)</f>
        <v>20</v>
      </c>
      <c r="AM368" s="4" cm="1">
        <f t="array" ref="AM368">INDEX(Data!AI$2:AI$368,$A368)</f>
        <v>61</v>
      </c>
      <c r="AN368" s="4" cm="1">
        <f t="array" ref="AN368">INDEX(Data!AJ$2:AJ$368,$A368)</f>
        <v>47</v>
      </c>
      <c r="AO368" s="4" cm="1">
        <f t="array" ref="AO368">INDEX(Data!AK$2:AK$368,$A368)</f>
        <v>34</v>
      </c>
      <c r="AP368" s="4" cm="1">
        <f t="array" ref="AP368">INDEX(Data!AL$2:AL$368,$A368)</f>
        <v>13</v>
      </c>
      <c r="AQ368" s="4" cm="1">
        <f t="array" ref="AQ368">INDEX(Data!AM$2:AM$368,$A368)</f>
        <v>6</v>
      </c>
      <c r="AR368" s="4" cm="1">
        <f t="array" ref="AR368">INDEX(Data!AN$2:AN$368,$A368)</f>
        <v>20</v>
      </c>
      <c r="AS368" s="4" cm="1">
        <f t="array" ref="AS368">INDEX(Data!AO$2:AO$368,$A368)</f>
        <v>20</v>
      </c>
      <c r="AT368" s="4" cm="1">
        <f t="array" ref="AT368">INDEX(Data!AP$2:AP$368,$A368)</f>
        <v>0</v>
      </c>
      <c r="AU368" s="4" cm="1">
        <f t="array" ref="AU368">INDEX(Data!AQ$2:AQ$368,$A368)</f>
        <v>13</v>
      </c>
      <c r="AV368" s="4" cm="1">
        <f t="array" ref="AV368">INDEX(Data!AR$2:AR$368,$A368)</f>
        <v>43</v>
      </c>
      <c r="AW368" s="4" cm="1">
        <f t="array" ref="AW368">INDEX(Data!AS$2:AS$368,$A368)</f>
        <v>20</v>
      </c>
      <c r="AX368" s="4" cm="1">
        <f t="array" ref="AX368">INDEX(Data!AT$2:AT$368,$A368)</f>
        <v>0</v>
      </c>
      <c r="AY368" s="4" cm="1">
        <f t="array" ref="AY368">INDEX(Data!AU$2:AU$368,$A368)</f>
        <v>13</v>
      </c>
      <c r="AZ368" s="4" cm="1">
        <f t="array" ref="AZ368">INDEX(Data!AV$2:AV$368,$A368)</f>
        <v>20</v>
      </c>
      <c r="BA368" s="4" cm="1">
        <f t="array" ref="BA368">INDEX(Data!AW$2:AW$368,$A368)</f>
        <v>0</v>
      </c>
      <c r="BB368" s="4" cm="1">
        <f t="array" ref="BB368">INDEX(Data!AX$2:AX$368,$A368)</f>
        <v>0</v>
      </c>
    </row>
    <row r="369" spans="1:54" x14ac:dyDescent="0.25">
      <c r="A369">
        <v>336</v>
      </c>
      <c r="B369" s="3">
        <v>45627</v>
      </c>
      <c r="C369" s="4">
        <v>2024</v>
      </c>
      <c r="D369" s="4" t="s">
        <v>15</v>
      </c>
      <c r="E369" s="4">
        <v>1</v>
      </c>
      <c r="F369" s="4" cm="1">
        <f t="array" ref="F369">INDEX(Data!B$2:B$368,$A369)</f>
        <v>1195</v>
      </c>
      <c r="G369" s="4" cm="1">
        <f t="array" ref="G369">INDEX(Data!C$2:C$368,$A369)</f>
        <v>678</v>
      </c>
      <c r="H369" s="4" cm="1">
        <f t="array" ref="H369">INDEX(Data!D$2:D$368,$A369)</f>
        <v>394</v>
      </c>
      <c r="I369" s="4" cm="1">
        <f t="array" ref="I369">INDEX(Data!E$2:E$368,$A369)</f>
        <v>718</v>
      </c>
      <c r="J369" s="4" cm="1">
        <f t="array" ref="J369">INDEX(Data!F$2:F$368,$A369)</f>
        <v>83</v>
      </c>
      <c r="K369" s="4" cm="1">
        <f t="array" ref="K369">INDEX(Data!G$2:G$368,$A369)</f>
        <v>196</v>
      </c>
      <c r="L369" s="4" cm="1">
        <f t="array" ref="L369">INDEX(Data!H$2:H$368,$A369)</f>
        <v>313</v>
      </c>
      <c r="M369" s="4" cm="1">
        <f t="array" ref="M369">INDEX(Data!I$2:I$368,$A369)</f>
        <v>169</v>
      </c>
      <c r="N369" s="4" cm="1">
        <f t="array" ref="N369">INDEX(Data!J$2:J$368,$A369)</f>
        <v>370</v>
      </c>
      <c r="O369" s="4" cm="1">
        <f t="array" ref="O369">INDEX(Data!K$2:K$368,$A369)</f>
        <v>133</v>
      </c>
      <c r="P369" s="4" cm="1">
        <f t="array" ref="P369">INDEX(Data!L$2:L$368,$A369)</f>
        <v>59</v>
      </c>
      <c r="Q369" s="4" cm="1">
        <f t="array" ref="Q369">INDEX(Data!M$2:M$368,$A369)</f>
        <v>51</v>
      </c>
      <c r="R369" s="4" cm="1">
        <f t="array" ref="R369">INDEX(Data!N$2:N$368,$A369)</f>
        <v>14</v>
      </c>
      <c r="S369" s="4" cm="1">
        <f t="array" ref="S369">INDEX(Data!O$2:O$368,$A369)</f>
        <v>181</v>
      </c>
      <c r="T369" s="4" cm="1">
        <f t="array" ref="T369">INDEX(Data!P$2:P$368,$A369)</f>
        <v>95</v>
      </c>
      <c r="U369" s="4" cm="1">
        <f t="array" ref="U369">INDEX(Data!Q$2:Q$368,$A369)</f>
        <v>45</v>
      </c>
      <c r="V369" s="4" cm="1">
        <f t="array" ref="V369">INDEX(Data!R$2:R$368,$A369)</f>
        <v>36</v>
      </c>
      <c r="W369" s="4" cm="1">
        <f t="array" ref="W369">INDEX(Data!S$2:S$368,$A369)</f>
        <v>211</v>
      </c>
      <c r="X369" s="4" cm="1">
        <f t="array" ref="X369">INDEX(Data!T$2:T$368,$A369)</f>
        <v>47</v>
      </c>
      <c r="Y369" s="4" cm="1">
        <f t="array" ref="Y369">INDEX(Data!U$2:U$368,$A369)</f>
        <v>6</v>
      </c>
      <c r="Z369" s="4" cm="1">
        <f t="array" ref="Z369">INDEX(Data!V$2:V$368,$A369)</f>
        <v>27</v>
      </c>
      <c r="AA369" s="4" cm="1">
        <f t="array" ref="AA369">INDEX(Data!W$2:W$368,$A369)</f>
        <v>20</v>
      </c>
      <c r="AB369" s="4" cm="1">
        <f t="array" ref="AB369">INDEX(Data!X$2:X$368,$A369)</f>
        <v>101</v>
      </c>
      <c r="AC369" s="4" cm="1">
        <f t="array" ref="AC369">INDEX(Data!Y$2:Y$368,$A369)</f>
        <v>54</v>
      </c>
      <c r="AD369" s="4" cm="1">
        <f t="array" ref="AD369">INDEX(Data!Z$2:Z$368,$A369)</f>
        <v>0</v>
      </c>
      <c r="AE369" s="4" cm="1">
        <f t="array" ref="AE369">INDEX(Data!AA$2:AA$368,$A369)</f>
        <v>20</v>
      </c>
      <c r="AF369" s="4" cm="1">
        <f t="array" ref="AF369">INDEX(Data!AB$2:AB$368,$A369)</f>
        <v>33</v>
      </c>
      <c r="AG369" s="4" cm="1">
        <f t="array" ref="AG369">INDEX(Data!AC$2:AC$368,$A369)</f>
        <v>13</v>
      </c>
      <c r="AH369" s="4" cm="1">
        <f t="array" ref="AH369">INDEX(Data!AD$2:AD$368,$A369)</f>
        <v>6</v>
      </c>
      <c r="AI369" s="4" cm="1">
        <f t="array" ref="AI369">INDEX(Data!AE$2:AE$368,$A369)</f>
        <v>13</v>
      </c>
      <c r="AJ369" s="4" cm="1">
        <f t="array" ref="AJ369">INDEX(Data!AF$2:AF$368,$A369)</f>
        <v>6</v>
      </c>
      <c r="AK369" s="4" cm="1">
        <f t="array" ref="AK369">INDEX(Data!AG$2:AG$368,$A369)</f>
        <v>20</v>
      </c>
      <c r="AL369" s="4" cm="1">
        <f t="array" ref="AL369">INDEX(Data!AH$2:AH$368,$A369)</f>
        <v>0</v>
      </c>
      <c r="AM369" s="4" cm="1">
        <f t="array" ref="AM369">INDEX(Data!AI$2:AI$368,$A369)</f>
        <v>47</v>
      </c>
      <c r="AN369" s="4" cm="1">
        <f t="array" ref="AN369">INDEX(Data!AJ$2:AJ$368,$A369)</f>
        <v>40</v>
      </c>
      <c r="AO369" s="4" cm="1">
        <f t="array" ref="AO369">INDEX(Data!AK$2:AK$368,$A369)</f>
        <v>13</v>
      </c>
      <c r="AP369" s="4" cm="1">
        <f t="array" ref="AP369">INDEX(Data!AL$2:AL$368,$A369)</f>
        <v>6</v>
      </c>
      <c r="AQ369" s="4" cm="1">
        <f t="array" ref="AQ369">INDEX(Data!AM$2:AM$368,$A369)</f>
        <v>0</v>
      </c>
      <c r="AR369" s="4" cm="1">
        <f t="array" ref="AR369">INDEX(Data!AN$2:AN$368,$A369)</f>
        <v>0</v>
      </c>
      <c r="AS369" s="4" cm="1">
        <f t="array" ref="AS369">INDEX(Data!AO$2:AO$368,$A369)</f>
        <v>27</v>
      </c>
      <c r="AT369" s="4" cm="1">
        <f t="array" ref="AT369">INDEX(Data!AP$2:AP$368,$A369)</f>
        <v>54</v>
      </c>
      <c r="AU369" s="4" cm="1">
        <f t="array" ref="AU369">INDEX(Data!AQ$2:AQ$368,$A369)</f>
        <v>20</v>
      </c>
      <c r="AV369" s="4" cm="1">
        <f t="array" ref="AV369">INDEX(Data!AR$2:AR$368,$A369)</f>
        <v>27</v>
      </c>
      <c r="AW369" s="4" cm="1">
        <f t="array" ref="AW369">INDEX(Data!AS$2:AS$368,$A369)</f>
        <v>6</v>
      </c>
      <c r="AX369" s="4" cm="1">
        <f t="array" ref="AX369">INDEX(Data!AT$2:AT$368,$A369)</f>
        <v>6</v>
      </c>
      <c r="AY369" s="4" cm="1">
        <f t="array" ref="AY369">INDEX(Data!AU$2:AU$368,$A369)</f>
        <v>33</v>
      </c>
      <c r="AZ369" s="4" cm="1">
        <f t="array" ref="AZ369">INDEX(Data!AV$2:AV$368,$A369)</f>
        <v>0</v>
      </c>
      <c r="BA369" s="4" cm="1">
        <f t="array" ref="BA369">INDEX(Data!AW$2:AW$368,$A369)</f>
        <v>13</v>
      </c>
      <c r="BB369" s="4" cm="1">
        <f t="array" ref="BB369">INDEX(Data!AX$2:AX$368,$A369)</f>
        <v>20</v>
      </c>
    </row>
    <row r="370" spans="1:54" x14ac:dyDescent="0.25">
      <c r="A370">
        <v>337</v>
      </c>
      <c r="B370" s="3">
        <v>45628</v>
      </c>
      <c r="C370" s="4">
        <v>2024</v>
      </c>
      <c r="D370" s="4" t="s">
        <v>15</v>
      </c>
      <c r="E370" s="4">
        <v>2</v>
      </c>
      <c r="F370" s="4" cm="1">
        <f t="array" ref="F370">INDEX(Data!B$2:B$368,$A370)</f>
        <v>1194</v>
      </c>
      <c r="G370" s="4" cm="1">
        <f t="array" ref="G370">INDEX(Data!C$2:C$368,$A370)</f>
        <v>675</v>
      </c>
      <c r="H370" s="4" cm="1">
        <f t="array" ref="H370">INDEX(Data!D$2:D$368,$A370)</f>
        <v>501</v>
      </c>
      <c r="I370" s="4" cm="1">
        <f t="array" ref="I370">INDEX(Data!E$2:E$368,$A370)</f>
        <v>455</v>
      </c>
      <c r="J370" s="4" cm="1">
        <f t="array" ref="J370">INDEX(Data!F$2:F$368,$A370)</f>
        <v>238</v>
      </c>
      <c r="K370" s="4" cm="1">
        <f t="array" ref="K370">INDEX(Data!G$2:G$368,$A370)</f>
        <v>202</v>
      </c>
      <c r="L370" s="4" cm="1">
        <f t="array" ref="L370">INDEX(Data!H$2:H$368,$A370)</f>
        <v>419</v>
      </c>
      <c r="M370" s="4" cm="1">
        <f t="array" ref="M370">INDEX(Data!I$2:I$368,$A370)</f>
        <v>54</v>
      </c>
      <c r="N370" s="4" cm="1">
        <f t="array" ref="N370">INDEX(Data!J$2:J$368,$A370)</f>
        <v>266</v>
      </c>
      <c r="O370" s="4" cm="1">
        <f t="array" ref="O370">INDEX(Data!K$2:K$368,$A370)</f>
        <v>44</v>
      </c>
      <c r="P370" s="4" cm="1">
        <f t="array" ref="P370">INDEX(Data!L$2:L$368,$A370)</f>
        <v>66</v>
      </c>
      <c r="Q370" s="4" cm="1">
        <f t="array" ref="Q370">INDEX(Data!M$2:M$368,$A370)</f>
        <v>44</v>
      </c>
      <c r="R370" s="4" cm="1">
        <f t="array" ref="R370">INDEX(Data!N$2:N$368,$A370)</f>
        <v>66</v>
      </c>
      <c r="S370" s="4" cm="1">
        <f t="array" ref="S370">INDEX(Data!O$2:O$368,$A370)</f>
        <v>154</v>
      </c>
      <c r="T370" s="4" cm="1">
        <f t="array" ref="T370">INDEX(Data!P$2:P$368,$A370)</f>
        <v>31</v>
      </c>
      <c r="U370" s="4" cm="1">
        <f t="array" ref="U370">INDEX(Data!Q$2:Q$368,$A370)</f>
        <v>31</v>
      </c>
      <c r="V370" s="4" cm="1">
        <f t="array" ref="V370">INDEX(Data!R$2:R$368,$A370)</f>
        <v>40</v>
      </c>
      <c r="W370" s="4" cm="1">
        <f t="array" ref="W370">INDEX(Data!S$2:S$368,$A370)</f>
        <v>452</v>
      </c>
      <c r="X370" s="4" cm="1">
        <f t="array" ref="X370">INDEX(Data!T$2:T$368,$A370)</f>
        <v>94</v>
      </c>
      <c r="Y370" s="4" cm="1">
        <f t="array" ref="Y370">INDEX(Data!U$2:U$368,$A370)</f>
        <v>6</v>
      </c>
      <c r="Z370" s="4" cm="1">
        <f t="array" ref="Z370">INDEX(Data!V$2:V$368,$A370)</f>
        <v>40</v>
      </c>
      <c r="AA370" s="4" cm="1">
        <f t="array" ref="AA370">INDEX(Data!W$2:W$368,$A370)</f>
        <v>6</v>
      </c>
      <c r="AB370" s="4" cm="1">
        <f t="array" ref="AB370">INDEX(Data!X$2:X$368,$A370)</f>
        <v>19</v>
      </c>
      <c r="AC370" s="4" cm="1">
        <f t="array" ref="AC370">INDEX(Data!Y$2:Y$368,$A370)</f>
        <v>54</v>
      </c>
      <c r="AD370" s="4" cm="1">
        <f t="array" ref="AD370">INDEX(Data!Z$2:Z$368,$A370)</f>
        <v>13</v>
      </c>
      <c r="AE370" s="4" cm="1">
        <f t="array" ref="AE370">INDEX(Data!AA$2:AA$368,$A370)</f>
        <v>13</v>
      </c>
      <c r="AF370" s="4" cm="1">
        <f t="array" ref="AF370">INDEX(Data!AB$2:AB$368,$A370)</f>
        <v>27</v>
      </c>
      <c r="AG370" s="4" cm="1">
        <f t="array" ref="AG370">INDEX(Data!AC$2:AC$368,$A370)</f>
        <v>20</v>
      </c>
      <c r="AH370" s="4" cm="1">
        <f t="array" ref="AH370">INDEX(Data!AD$2:AD$368,$A370)</f>
        <v>0</v>
      </c>
      <c r="AI370" s="4" cm="1">
        <f t="array" ref="AI370">INDEX(Data!AE$2:AE$368,$A370)</f>
        <v>33</v>
      </c>
      <c r="AJ370" s="4" cm="1">
        <f t="array" ref="AJ370">INDEX(Data!AF$2:AF$368,$A370)</f>
        <v>6</v>
      </c>
      <c r="AK370" s="4" cm="1">
        <f t="array" ref="AK370">INDEX(Data!AG$2:AG$368,$A370)</f>
        <v>6</v>
      </c>
      <c r="AL370" s="4" cm="1">
        <f t="array" ref="AL370">INDEX(Data!AH$2:AH$368,$A370)</f>
        <v>13</v>
      </c>
      <c r="AM370" s="4" cm="1">
        <f t="array" ref="AM370">INDEX(Data!AI$2:AI$368,$A370)</f>
        <v>54</v>
      </c>
      <c r="AN370" s="4" cm="1">
        <f t="array" ref="AN370">INDEX(Data!AJ$2:AJ$368,$A370)</f>
        <v>40</v>
      </c>
      <c r="AO370" s="4" cm="1">
        <f t="array" ref="AO370">INDEX(Data!AK$2:AK$368,$A370)</f>
        <v>13</v>
      </c>
      <c r="AP370" s="4" cm="1">
        <f t="array" ref="AP370">INDEX(Data!AL$2:AL$368,$A370)</f>
        <v>20</v>
      </c>
      <c r="AQ370" s="4" cm="1">
        <f t="array" ref="AQ370">INDEX(Data!AM$2:AM$368,$A370)</f>
        <v>0</v>
      </c>
      <c r="AR370" s="4" cm="1">
        <f t="array" ref="AR370">INDEX(Data!AN$2:AN$368,$A370)</f>
        <v>13</v>
      </c>
      <c r="AS370" s="4" cm="1">
        <f t="array" ref="AS370">INDEX(Data!AO$2:AO$368,$A370)</f>
        <v>6</v>
      </c>
      <c r="AT370" s="4" cm="1">
        <f t="array" ref="AT370">INDEX(Data!AP$2:AP$368,$A370)</f>
        <v>54</v>
      </c>
      <c r="AU370" s="4" cm="1">
        <f t="array" ref="AU370">INDEX(Data!AQ$2:AQ$368,$A370)</f>
        <v>13</v>
      </c>
      <c r="AV370" s="4" cm="1">
        <f t="array" ref="AV370">INDEX(Data!AR$2:AR$368,$A370)</f>
        <v>40</v>
      </c>
      <c r="AW370" s="4" cm="1">
        <f t="array" ref="AW370">INDEX(Data!AS$2:AS$368,$A370)</f>
        <v>6</v>
      </c>
      <c r="AX370" s="4" cm="1">
        <f t="array" ref="AX370">INDEX(Data!AT$2:AT$368,$A370)</f>
        <v>6</v>
      </c>
      <c r="AY370" s="4" cm="1">
        <f t="array" ref="AY370">INDEX(Data!AU$2:AU$368,$A370)</f>
        <v>40</v>
      </c>
      <c r="AZ370" s="4" cm="1">
        <f t="array" ref="AZ370">INDEX(Data!AV$2:AV$368,$A370)</f>
        <v>0</v>
      </c>
      <c r="BA370" s="4" cm="1">
        <f t="array" ref="BA370">INDEX(Data!AW$2:AW$368,$A370)</f>
        <v>20</v>
      </c>
      <c r="BB370" s="4" cm="1">
        <f t="array" ref="BB370">INDEX(Data!AX$2:AX$368,$A370)</f>
        <v>0</v>
      </c>
    </row>
    <row r="371" spans="1:54" x14ac:dyDescent="0.25">
      <c r="A371">
        <v>338</v>
      </c>
      <c r="B371" s="3">
        <v>45629</v>
      </c>
      <c r="C371" s="4">
        <v>2024</v>
      </c>
      <c r="D371" s="4" t="s">
        <v>15</v>
      </c>
      <c r="E371" s="4">
        <v>3</v>
      </c>
      <c r="F371" s="4" cm="1">
        <f t="array" ref="F371">INDEX(Data!B$2:B$368,$A371)</f>
        <v>1201</v>
      </c>
      <c r="G371" s="4" cm="1">
        <f t="array" ref="G371">INDEX(Data!C$2:C$368,$A371)</f>
        <v>674</v>
      </c>
      <c r="H371" s="4" cm="1">
        <f t="array" ref="H371">INDEX(Data!D$2:D$368,$A371)</f>
        <v>300</v>
      </c>
      <c r="I371" s="4" cm="1">
        <f t="array" ref="I371">INDEX(Data!E$2:E$368,$A371)</f>
        <v>673</v>
      </c>
      <c r="J371" s="4" cm="1">
        <f t="array" ref="J371">INDEX(Data!F$2:F$368,$A371)</f>
        <v>228</v>
      </c>
      <c r="K371" s="4" cm="1">
        <f t="array" ref="K371">INDEX(Data!G$2:G$368,$A371)</f>
        <v>215</v>
      </c>
      <c r="L371" s="4" cm="1">
        <f t="array" ref="L371">INDEX(Data!H$2:H$368,$A371)</f>
        <v>406</v>
      </c>
      <c r="M371" s="4" cm="1">
        <f t="array" ref="M371">INDEX(Data!I$2:I$368,$A371)</f>
        <v>53</v>
      </c>
      <c r="N371" s="4" cm="1">
        <f t="array" ref="N371">INDEX(Data!J$2:J$368,$A371)</f>
        <v>260</v>
      </c>
      <c r="O371" s="4" cm="1">
        <f t="array" ref="O371">INDEX(Data!K$2:K$368,$A371)</f>
        <v>186</v>
      </c>
      <c r="P371" s="4" cm="1">
        <f t="array" ref="P371">INDEX(Data!L$2:L$368,$A371)</f>
        <v>104</v>
      </c>
      <c r="Q371" s="4" cm="1">
        <f t="array" ref="Q371">INDEX(Data!M$2:M$368,$A371)</f>
        <v>104</v>
      </c>
      <c r="R371" s="4" cm="1">
        <f t="array" ref="R371">INDEX(Data!N$2:N$368,$A371)</f>
        <v>44</v>
      </c>
      <c r="S371" s="4" cm="1">
        <f t="array" ref="S371">INDEX(Data!O$2:O$368,$A371)</f>
        <v>219</v>
      </c>
      <c r="T371" s="4" cm="1">
        <f t="array" ref="T371">INDEX(Data!P$2:P$368,$A371)</f>
        <v>59</v>
      </c>
      <c r="U371" s="4" cm="1">
        <f t="array" ref="U371">INDEX(Data!Q$2:Q$368,$A371)</f>
        <v>63</v>
      </c>
      <c r="V371" s="4" cm="1">
        <f t="array" ref="V371">INDEX(Data!R$2:R$368,$A371)</f>
        <v>31</v>
      </c>
      <c r="W371" s="4" cm="1">
        <f t="array" ref="W371">INDEX(Data!S$2:S$368,$A371)</f>
        <v>131</v>
      </c>
      <c r="X371" s="4" cm="1">
        <f t="array" ref="X371">INDEX(Data!T$2:T$368,$A371)</f>
        <v>47</v>
      </c>
      <c r="Y371" s="4" cm="1">
        <f t="array" ref="Y371">INDEX(Data!U$2:U$368,$A371)</f>
        <v>6</v>
      </c>
      <c r="Z371" s="4" cm="1">
        <f t="array" ref="Z371">INDEX(Data!V$2:V$368,$A371)</f>
        <v>33</v>
      </c>
      <c r="AA371" s="4" cm="1">
        <f t="array" ref="AA371">INDEX(Data!W$2:W$368,$A371)</f>
        <v>20</v>
      </c>
      <c r="AB371" s="4" cm="1">
        <f t="array" ref="AB371">INDEX(Data!X$2:X$368,$A371)</f>
        <v>95</v>
      </c>
      <c r="AC371" s="4" cm="1">
        <f t="array" ref="AC371">INDEX(Data!Y$2:Y$368,$A371)</f>
        <v>47</v>
      </c>
      <c r="AD371" s="4" cm="1">
        <f t="array" ref="AD371">INDEX(Data!Z$2:Z$368,$A371)</f>
        <v>0</v>
      </c>
      <c r="AE371" s="4" cm="1">
        <f t="array" ref="AE371">INDEX(Data!AA$2:AA$368,$A371)</f>
        <v>6</v>
      </c>
      <c r="AF371" s="4" cm="1">
        <f t="array" ref="AF371">INDEX(Data!AB$2:AB$368,$A371)</f>
        <v>20</v>
      </c>
      <c r="AG371" s="4" cm="1">
        <f t="array" ref="AG371">INDEX(Data!AC$2:AC$368,$A371)</f>
        <v>20</v>
      </c>
      <c r="AH371" s="4" cm="1">
        <f t="array" ref="AH371">INDEX(Data!AD$2:AD$368,$A371)</f>
        <v>6</v>
      </c>
      <c r="AI371" s="4" cm="1">
        <f t="array" ref="AI371">INDEX(Data!AE$2:AE$368,$A371)</f>
        <v>13</v>
      </c>
      <c r="AJ371" s="4" cm="1">
        <f t="array" ref="AJ371">INDEX(Data!AF$2:AF$368,$A371)</f>
        <v>13</v>
      </c>
      <c r="AK371" s="4" cm="1">
        <f t="array" ref="AK371">INDEX(Data!AG$2:AG$368,$A371)</f>
        <v>0</v>
      </c>
      <c r="AL371" s="4" cm="1">
        <f t="array" ref="AL371">INDEX(Data!AH$2:AH$368,$A371)</f>
        <v>13</v>
      </c>
      <c r="AM371" s="4" cm="1">
        <f t="array" ref="AM371">INDEX(Data!AI$2:AI$368,$A371)</f>
        <v>67</v>
      </c>
      <c r="AN371" s="4" cm="1">
        <f t="array" ref="AN371">INDEX(Data!AJ$2:AJ$368,$A371)</f>
        <v>26</v>
      </c>
      <c r="AO371" s="4" cm="1">
        <f t="array" ref="AO371">INDEX(Data!AK$2:AK$368,$A371)</f>
        <v>20</v>
      </c>
      <c r="AP371" s="4" cm="1">
        <f t="array" ref="AP371">INDEX(Data!AL$2:AL$368,$A371)</f>
        <v>6</v>
      </c>
      <c r="AQ371" s="4" cm="1">
        <f t="array" ref="AQ371">INDEX(Data!AM$2:AM$368,$A371)</f>
        <v>6</v>
      </c>
      <c r="AR371" s="4" cm="1">
        <f t="array" ref="AR371">INDEX(Data!AN$2:AN$368,$A371)</f>
        <v>0</v>
      </c>
      <c r="AS371" s="4" cm="1">
        <f t="array" ref="AS371">INDEX(Data!AO$2:AO$368,$A371)</f>
        <v>6</v>
      </c>
      <c r="AT371" s="4" cm="1">
        <f t="array" ref="AT371">INDEX(Data!AP$2:AP$368,$A371)</f>
        <v>60</v>
      </c>
      <c r="AU371" s="4" cm="1">
        <f t="array" ref="AU371">INDEX(Data!AQ$2:AQ$368,$A371)</f>
        <v>6</v>
      </c>
      <c r="AV371" s="4" cm="1">
        <f t="array" ref="AV371">INDEX(Data!AR$2:AR$368,$A371)</f>
        <v>26</v>
      </c>
      <c r="AW371" s="4" cm="1">
        <f t="array" ref="AW371">INDEX(Data!AS$2:AS$368,$A371)</f>
        <v>13</v>
      </c>
      <c r="AX371" s="4" cm="1">
        <f t="array" ref="AX371">INDEX(Data!AT$2:AT$368,$A371)</f>
        <v>0</v>
      </c>
      <c r="AY371" s="4" cm="1">
        <f t="array" ref="AY371">INDEX(Data!AU$2:AU$368,$A371)</f>
        <v>47</v>
      </c>
      <c r="AZ371" s="4" cm="1">
        <f t="array" ref="AZ371">INDEX(Data!AV$2:AV$368,$A371)</f>
        <v>26</v>
      </c>
      <c r="BA371" s="4" cm="1">
        <f t="array" ref="BA371">INDEX(Data!AW$2:AW$368,$A371)</f>
        <v>26</v>
      </c>
      <c r="BB371" s="4" cm="1">
        <f t="array" ref="BB371">INDEX(Data!AX$2:AX$368,$A371)</f>
        <v>0</v>
      </c>
    </row>
    <row r="372" spans="1:54" x14ac:dyDescent="0.25">
      <c r="A372">
        <v>339</v>
      </c>
      <c r="B372" s="3">
        <v>45630</v>
      </c>
      <c r="C372" s="4">
        <v>2024</v>
      </c>
      <c r="D372" s="4" t="s">
        <v>15</v>
      </c>
      <c r="E372" s="4">
        <v>4</v>
      </c>
      <c r="F372" s="4" cm="1">
        <f t="array" ref="F372">INDEX(Data!B$2:B$368,$A372)</f>
        <v>1221</v>
      </c>
      <c r="G372" s="4" cm="1">
        <f t="array" ref="G372">INDEX(Data!C$2:C$368,$A372)</f>
        <v>683</v>
      </c>
      <c r="H372" s="4" cm="1">
        <f t="array" ref="H372">INDEX(Data!D$2:D$368,$A372)</f>
        <v>415</v>
      </c>
      <c r="I372" s="4" cm="1">
        <f t="array" ref="I372">INDEX(Data!E$2:E$368,$A372)</f>
        <v>611</v>
      </c>
      <c r="J372" s="4" cm="1">
        <f t="array" ref="J372">INDEX(Data!F$2:F$368,$A372)</f>
        <v>195</v>
      </c>
      <c r="K372" s="4" cm="1">
        <f t="array" ref="K372">INDEX(Data!G$2:G$368,$A372)</f>
        <v>300</v>
      </c>
      <c r="L372" s="4" cm="1">
        <f t="array" ref="L372">INDEX(Data!H$2:H$368,$A372)</f>
        <v>336</v>
      </c>
      <c r="M372" s="4" cm="1">
        <f t="array" ref="M372">INDEX(Data!I$2:I$368,$A372)</f>
        <v>47</v>
      </c>
      <c r="N372" s="4" cm="1">
        <f t="array" ref="N372">INDEX(Data!J$2:J$368,$A372)</f>
        <v>416</v>
      </c>
      <c r="O372" s="4" cm="1">
        <f t="array" ref="O372">INDEX(Data!K$2:K$368,$A372)</f>
        <v>128</v>
      </c>
      <c r="P372" s="4" cm="1">
        <f t="array" ref="P372">INDEX(Data!L$2:L$368,$A372)</f>
        <v>90</v>
      </c>
      <c r="Q372" s="4" cm="1">
        <f t="array" ref="Q372">INDEX(Data!M$2:M$368,$A372)</f>
        <v>45</v>
      </c>
      <c r="R372" s="4" cm="1">
        <f t="array" ref="R372">INDEX(Data!N$2:N$368,$A372)</f>
        <v>45</v>
      </c>
      <c r="S372" s="4" cm="1">
        <f t="array" ref="S372">INDEX(Data!O$2:O$368,$A372)</f>
        <v>255</v>
      </c>
      <c r="T372" s="4" cm="1">
        <f t="array" ref="T372">INDEX(Data!P$2:P$368,$A372)</f>
        <v>125</v>
      </c>
      <c r="U372" s="4" cm="1">
        <f t="array" ref="U372">INDEX(Data!Q$2:Q$368,$A372)</f>
        <v>37</v>
      </c>
      <c r="V372" s="4" cm="1">
        <f t="array" ref="V372">INDEX(Data!R$2:R$368,$A372)</f>
        <v>46</v>
      </c>
      <c r="W372" s="4" cm="1">
        <f t="array" ref="W372">INDEX(Data!S$2:S$368,$A372)</f>
        <v>34</v>
      </c>
      <c r="X372" s="4" cm="1">
        <f t="array" ref="X372">INDEX(Data!T$2:T$368,$A372)</f>
        <v>88</v>
      </c>
      <c r="Y372" s="4" cm="1">
        <f t="array" ref="Y372">INDEX(Data!U$2:U$368,$A372)</f>
        <v>13</v>
      </c>
      <c r="Z372" s="4" cm="1">
        <f t="array" ref="Z372">INDEX(Data!V$2:V$368,$A372)</f>
        <v>47</v>
      </c>
      <c r="AA372" s="4" cm="1">
        <f t="array" ref="AA372">INDEX(Data!W$2:W$368,$A372)</f>
        <v>6</v>
      </c>
      <c r="AB372" s="4" cm="1">
        <f t="array" ref="AB372">INDEX(Data!X$2:X$368,$A372)</f>
        <v>54</v>
      </c>
      <c r="AC372" s="4" cm="1">
        <f t="array" ref="AC372">INDEX(Data!Y$2:Y$368,$A372)</f>
        <v>47</v>
      </c>
      <c r="AD372" s="4" cm="1">
        <f t="array" ref="AD372">INDEX(Data!Z$2:Z$368,$A372)</f>
        <v>6</v>
      </c>
      <c r="AE372" s="4" cm="1">
        <f t="array" ref="AE372">INDEX(Data!AA$2:AA$368,$A372)</f>
        <v>0</v>
      </c>
      <c r="AF372" s="4" cm="1">
        <f t="array" ref="AF372">INDEX(Data!AB$2:AB$368,$A372)</f>
        <v>27</v>
      </c>
      <c r="AG372" s="4" cm="1">
        <f t="array" ref="AG372">INDEX(Data!AC$2:AC$368,$A372)</f>
        <v>6</v>
      </c>
      <c r="AH372" s="4" cm="1">
        <f t="array" ref="AH372">INDEX(Data!AD$2:AD$368,$A372)</f>
        <v>0</v>
      </c>
      <c r="AI372" s="4" cm="1">
        <f t="array" ref="AI372">INDEX(Data!AE$2:AE$368,$A372)</f>
        <v>13</v>
      </c>
      <c r="AJ372" s="4" cm="1">
        <f t="array" ref="AJ372">INDEX(Data!AF$2:AF$368,$A372)</f>
        <v>20</v>
      </c>
      <c r="AK372" s="4" cm="1">
        <f t="array" ref="AK372">INDEX(Data!AG$2:AG$368,$A372)</f>
        <v>6</v>
      </c>
      <c r="AL372" s="4" cm="1">
        <f t="array" ref="AL372">INDEX(Data!AH$2:AH$368,$A372)</f>
        <v>13</v>
      </c>
      <c r="AM372" s="4" cm="1">
        <f t="array" ref="AM372">INDEX(Data!AI$2:AI$368,$A372)</f>
        <v>68</v>
      </c>
      <c r="AN372" s="4" cm="1">
        <f t="array" ref="AN372">INDEX(Data!AJ$2:AJ$368,$A372)</f>
        <v>27</v>
      </c>
      <c r="AO372" s="4" cm="1">
        <f t="array" ref="AO372">INDEX(Data!AK$2:AK$368,$A372)</f>
        <v>34</v>
      </c>
      <c r="AP372" s="4" cm="1">
        <f t="array" ref="AP372">INDEX(Data!AL$2:AL$368,$A372)</f>
        <v>6</v>
      </c>
      <c r="AQ372" s="4" cm="1">
        <f t="array" ref="AQ372">INDEX(Data!AM$2:AM$368,$A372)</f>
        <v>6</v>
      </c>
      <c r="AR372" s="4" cm="1">
        <f t="array" ref="AR372">INDEX(Data!AN$2:AN$368,$A372)</f>
        <v>20</v>
      </c>
      <c r="AS372" s="4" cm="1">
        <f t="array" ref="AS372">INDEX(Data!AO$2:AO$368,$A372)</f>
        <v>20</v>
      </c>
      <c r="AT372" s="4" cm="1">
        <f t="array" ref="AT372">INDEX(Data!AP$2:AP$368,$A372)</f>
        <v>47</v>
      </c>
      <c r="AU372" s="4" cm="1">
        <f t="array" ref="AU372">INDEX(Data!AQ$2:AQ$368,$A372)</f>
        <v>6</v>
      </c>
      <c r="AV372" s="4" cm="1">
        <f t="array" ref="AV372">INDEX(Data!AR$2:AR$368,$A372)</f>
        <v>34</v>
      </c>
      <c r="AW372" s="4" cm="1">
        <f t="array" ref="AW372">INDEX(Data!AS$2:AS$368,$A372)</f>
        <v>13</v>
      </c>
      <c r="AX372" s="4" cm="1">
        <f t="array" ref="AX372">INDEX(Data!AT$2:AT$368,$A372)</f>
        <v>0</v>
      </c>
      <c r="AY372" s="4" cm="1">
        <f t="array" ref="AY372">INDEX(Data!AU$2:AU$368,$A372)</f>
        <v>34</v>
      </c>
      <c r="AZ372" s="4" cm="1">
        <f t="array" ref="AZ372">INDEX(Data!AV$2:AV$368,$A372)</f>
        <v>13</v>
      </c>
      <c r="BA372" s="4" cm="1">
        <f t="array" ref="BA372">INDEX(Data!AW$2:AW$368,$A372)</f>
        <v>0</v>
      </c>
      <c r="BB372" s="4" cm="1">
        <f t="array" ref="BB372">INDEX(Data!AX$2:AX$368,$A372)</f>
        <v>9</v>
      </c>
    </row>
    <row r="373" spans="1:54" x14ac:dyDescent="0.25">
      <c r="A373">
        <v>340</v>
      </c>
      <c r="B373" s="3">
        <v>45631</v>
      </c>
      <c r="C373" s="4">
        <v>2024</v>
      </c>
      <c r="D373" s="4" t="s">
        <v>15</v>
      </c>
      <c r="E373" s="4">
        <v>5</v>
      </c>
      <c r="F373" s="4" cm="1">
        <f t="array" ref="F373">INDEX(Data!B$2:B$368,$A373)</f>
        <v>1247</v>
      </c>
      <c r="G373" s="4" cm="1">
        <f t="array" ref="G373">INDEX(Data!C$2:C$368,$A373)</f>
        <v>704</v>
      </c>
      <c r="H373" s="4" cm="1">
        <f t="array" ref="H373">INDEX(Data!D$2:D$368,$A373)</f>
        <v>498</v>
      </c>
      <c r="I373" s="4" cm="1">
        <f t="array" ref="I373">INDEX(Data!E$2:E$368,$A373)</f>
        <v>538</v>
      </c>
      <c r="J373" s="4" cm="1">
        <f t="array" ref="J373">INDEX(Data!F$2:F$368,$A373)</f>
        <v>211</v>
      </c>
      <c r="K373" s="4" cm="1">
        <f t="array" ref="K373">INDEX(Data!G$2:G$368,$A373)</f>
        <v>183</v>
      </c>
      <c r="L373" s="4" cm="1">
        <f t="array" ref="L373">INDEX(Data!H$2:H$368,$A373)</f>
        <v>430</v>
      </c>
      <c r="M373" s="4" cm="1">
        <f t="array" ref="M373">INDEX(Data!I$2:I$368,$A373)</f>
        <v>91</v>
      </c>
      <c r="N373" s="4" cm="1">
        <f t="array" ref="N373">INDEX(Data!J$2:J$368,$A373)</f>
        <v>425</v>
      </c>
      <c r="O373" s="4" cm="1">
        <f t="array" ref="O373">INDEX(Data!K$2:K$368,$A373)</f>
        <v>108</v>
      </c>
      <c r="P373" s="4" cm="1">
        <f t="array" ref="P373">INDEX(Data!L$2:L$368,$A373)</f>
        <v>100</v>
      </c>
      <c r="Q373" s="4" cm="1">
        <f t="array" ref="Q373">INDEX(Data!M$2:M$368,$A373)</f>
        <v>92</v>
      </c>
      <c r="R373" s="4" cm="1">
        <f t="array" ref="R373">INDEX(Data!N$2:N$368,$A373)</f>
        <v>69</v>
      </c>
      <c r="S373" s="4" cm="1">
        <f t="array" ref="S373">INDEX(Data!O$2:O$368,$A373)</f>
        <v>175</v>
      </c>
      <c r="T373" s="4" cm="1">
        <f t="array" ref="T373">INDEX(Data!P$2:P$368,$A373)</f>
        <v>28</v>
      </c>
      <c r="U373" s="4" cm="1">
        <f t="array" ref="U373">INDEX(Data!Q$2:Q$368,$A373)</f>
        <v>61</v>
      </c>
      <c r="V373" s="4" cm="1">
        <f t="array" ref="V373">INDEX(Data!R$2:R$368,$A373)</f>
        <v>47</v>
      </c>
      <c r="W373" s="4" cm="1">
        <f t="array" ref="W373">INDEX(Data!S$2:S$368,$A373)</f>
        <v>142</v>
      </c>
      <c r="X373" s="4" cm="1">
        <f t="array" ref="X373">INDEX(Data!T$2:T$368,$A373)</f>
        <v>28</v>
      </c>
      <c r="Y373" s="4" cm="1">
        <f t="array" ref="Y373">INDEX(Data!U$2:U$368,$A373)</f>
        <v>14</v>
      </c>
      <c r="Z373" s="4" cm="1">
        <f t="array" ref="Z373">INDEX(Data!V$2:V$368,$A373)</f>
        <v>42</v>
      </c>
      <c r="AA373" s="4" cm="1">
        <f t="array" ref="AA373">INDEX(Data!W$2:W$368,$A373)</f>
        <v>21</v>
      </c>
      <c r="AB373" s="4" cm="1">
        <f t="array" ref="AB373">INDEX(Data!X$2:X$368,$A373)</f>
        <v>95</v>
      </c>
      <c r="AC373" s="4" cm="1">
        <f t="array" ref="AC373">INDEX(Data!Y$2:Y$368,$A373)</f>
        <v>56</v>
      </c>
      <c r="AD373" s="4" cm="1">
        <f t="array" ref="AD373">INDEX(Data!Z$2:Z$368,$A373)</f>
        <v>0</v>
      </c>
      <c r="AE373" s="4" cm="1">
        <f t="array" ref="AE373">INDEX(Data!AA$2:AA$368,$A373)</f>
        <v>0</v>
      </c>
      <c r="AF373" s="4" cm="1">
        <f t="array" ref="AF373">INDEX(Data!AB$2:AB$368,$A373)</f>
        <v>28</v>
      </c>
      <c r="AG373" s="4" cm="1">
        <f t="array" ref="AG373">INDEX(Data!AC$2:AC$368,$A373)</f>
        <v>21</v>
      </c>
      <c r="AH373" s="4" cm="1">
        <f t="array" ref="AH373">INDEX(Data!AD$2:AD$368,$A373)</f>
        <v>7</v>
      </c>
      <c r="AI373" s="4" cm="1">
        <f t="array" ref="AI373">INDEX(Data!AE$2:AE$368,$A373)</f>
        <v>7</v>
      </c>
      <c r="AJ373" s="4" cm="1">
        <f t="array" ref="AJ373">INDEX(Data!AF$2:AF$368,$A373)</f>
        <v>7</v>
      </c>
      <c r="AK373" s="4" cm="1">
        <f t="array" ref="AK373">INDEX(Data!AG$2:AG$368,$A373)</f>
        <v>21</v>
      </c>
      <c r="AL373" s="4" cm="1">
        <f t="array" ref="AL373">INDEX(Data!AH$2:AH$368,$A373)</f>
        <v>0</v>
      </c>
      <c r="AM373" s="4" cm="1">
        <f t="array" ref="AM373">INDEX(Data!AI$2:AI$368,$A373)</f>
        <v>63</v>
      </c>
      <c r="AN373" s="4" cm="1">
        <f t="array" ref="AN373">INDEX(Data!AJ$2:AJ$368,$A373)</f>
        <v>21</v>
      </c>
      <c r="AO373" s="4" cm="1">
        <f t="array" ref="AO373">INDEX(Data!AK$2:AK$368,$A373)</f>
        <v>28</v>
      </c>
      <c r="AP373" s="4" cm="1">
        <f t="array" ref="AP373">INDEX(Data!AL$2:AL$368,$A373)</f>
        <v>0</v>
      </c>
      <c r="AQ373" s="4" cm="1">
        <f t="array" ref="AQ373">INDEX(Data!AM$2:AM$368,$A373)</f>
        <v>7</v>
      </c>
      <c r="AR373" s="4" cm="1">
        <f t="array" ref="AR373">INDEX(Data!AN$2:AN$368,$A373)</f>
        <v>14</v>
      </c>
      <c r="AS373" s="4" cm="1">
        <f t="array" ref="AS373">INDEX(Data!AO$2:AO$368,$A373)</f>
        <v>14</v>
      </c>
      <c r="AT373" s="4" cm="1">
        <f t="array" ref="AT373">INDEX(Data!AP$2:AP$368,$A373)</f>
        <v>56</v>
      </c>
      <c r="AU373" s="4" cm="1">
        <f t="array" ref="AU373">INDEX(Data!AQ$2:AQ$368,$A373)</f>
        <v>14</v>
      </c>
      <c r="AV373" s="4" cm="1">
        <f t="array" ref="AV373">INDEX(Data!AR$2:AR$368,$A373)</f>
        <v>56</v>
      </c>
      <c r="AW373" s="4" cm="1">
        <f t="array" ref="AW373">INDEX(Data!AS$2:AS$368,$A373)</f>
        <v>21</v>
      </c>
      <c r="AX373" s="4" cm="1">
        <f t="array" ref="AX373">INDEX(Data!AT$2:AT$368,$A373)</f>
        <v>7</v>
      </c>
      <c r="AY373" s="4" cm="1">
        <f t="array" ref="AY373">INDEX(Data!AU$2:AU$368,$A373)</f>
        <v>49</v>
      </c>
      <c r="AZ373" s="4" cm="1">
        <f t="array" ref="AZ373">INDEX(Data!AV$2:AV$368,$A373)</f>
        <v>0</v>
      </c>
      <c r="BA373" s="4" cm="1">
        <f t="array" ref="BA373">INDEX(Data!AW$2:AW$368,$A373)</f>
        <v>7</v>
      </c>
      <c r="BB373" s="4" cm="1">
        <f t="array" ref="BB373">INDEX(Data!AX$2:AX$368,$A373)</f>
        <v>0</v>
      </c>
    </row>
    <row r="374" spans="1:54" x14ac:dyDescent="0.25">
      <c r="A374">
        <v>341</v>
      </c>
      <c r="B374" s="3">
        <v>45632</v>
      </c>
      <c r="C374" s="4">
        <v>2024</v>
      </c>
      <c r="D374" s="4" t="s">
        <v>15</v>
      </c>
      <c r="E374" s="4">
        <v>6</v>
      </c>
      <c r="F374" s="4" cm="1">
        <f t="array" ref="F374">INDEX(Data!B$2:B$368,$A374)</f>
        <v>1256</v>
      </c>
      <c r="G374" s="4" cm="1">
        <f t="array" ref="G374">INDEX(Data!C$2:C$368,$A374)</f>
        <v>734</v>
      </c>
      <c r="H374" s="4" cm="1">
        <f t="array" ref="H374">INDEX(Data!D$2:D$368,$A374)</f>
        <v>401</v>
      </c>
      <c r="I374" s="4" cm="1">
        <f t="array" ref="I374">INDEX(Data!E$2:E$368,$A374)</f>
        <v>642</v>
      </c>
      <c r="J374" s="4" cm="1">
        <f t="array" ref="J374">INDEX(Data!F$2:F$368,$A374)</f>
        <v>213</v>
      </c>
      <c r="K374" s="4" cm="1">
        <f t="array" ref="K374">INDEX(Data!G$2:G$368,$A374)</f>
        <v>337</v>
      </c>
      <c r="L374" s="4" cm="1">
        <f t="array" ref="L374">INDEX(Data!H$2:H$368,$A374)</f>
        <v>251</v>
      </c>
      <c r="M374" s="4" cm="1">
        <f t="array" ref="M374">INDEX(Data!I$2:I$368,$A374)</f>
        <v>146</v>
      </c>
      <c r="N374" s="4" cm="1">
        <f t="array" ref="N374">INDEX(Data!J$2:J$368,$A374)</f>
        <v>400</v>
      </c>
      <c r="O374" s="4" cm="1">
        <f t="array" ref="O374">INDEX(Data!K$2:K$368,$A374)</f>
        <v>225</v>
      </c>
      <c r="P374" s="4" cm="1">
        <f t="array" ref="P374">INDEX(Data!L$2:L$368,$A374)</f>
        <v>109</v>
      </c>
      <c r="Q374" s="4" cm="1">
        <f t="array" ref="Q374">INDEX(Data!M$2:M$368,$A374)</f>
        <v>116</v>
      </c>
      <c r="R374" s="4" cm="1">
        <f t="array" ref="R374">INDEX(Data!N$2:N$368,$A374)</f>
        <v>70</v>
      </c>
      <c r="S374" s="4" cm="1">
        <f t="array" ref="S374">INDEX(Data!O$2:O$368,$A374)</f>
        <v>195</v>
      </c>
      <c r="T374" s="4" cm="1">
        <f t="array" ref="T374">INDEX(Data!P$2:P$368,$A374)</f>
        <v>66</v>
      </c>
      <c r="U374" s="4" cm="1">
        <f t="array" ref="U374">INDEX(Data!Q$2:Q$368,$A374)</f>
        <v>52</v>
      </c>
      <c r="V374" s="4" cm="1">
        <f t="array" ref="V374">INDEX(Data!R$2:R$368,$A374)</f>
        <v>23</v>
      </c>
      <c r="W374" s="4" cm="1">
        <f t="array" ref="W374">INDEX(Data!S$2:S$368,$A374)</f>
        <v>0</v>
      </c>
      <c r="X374" s="4" cm="1">
        <f t="array" ref="X374">INDEX(Data!T$2:T$368,$A374)</f>
        <v>36</v>
      </c>
      <c r="Y374" s="4" cm="1">
        <f t="array" ref="Y374">INDEX(Data!U$2:U$368,$A374)</f>
        <v>7</v>
      </c>
      <c r="Z374" s="4" cm="1">
        <f t="array" ref="Z374">INDEX(Data!V$2:V$368,$A374)</f>
        <v>51</v>
      </c>
      <c r="AA374" s="4" cm="1">
        <f t="array" ref="AA374">INDEX(Data!W$2:W$368,$A374)</f>
        <v>22</v>
      </c>
      <c r="AB374" s="4" cm="1">
        <f t="array" ref="AB374">INDEX(Data!X$2:X$368,$A374)</f>
        <v>3</v>
      </c>
      <c r="AC374" s="4" cm="1">
        <f t="array" ref="AC374">INDEX(Data!Y$2:Y$368,$A374)</f>
        <v>58</v>
      </c>
      <c r="AD374" s="4" cm="1">
        <f t="array" ref="AD374">INDEX(Data!Z$2:Z$368,$A374)</f>
        <v>14</v>
      </c>
      <c r="AE374" s="4" cm="1">
        <f t="array" ref="AE374">INDEX(Data!AA$2:AA$368,$A374)</f>
        <v>22</v>
      </c>
      <c r="AF374" s="4" cm="1">
        <f t="array" ref="AF374">INDEX(Data!AB$2:AB$368,$A374)</f>
        <v>36</v>
      </c>
      <c r="AG374" s="4" cm="1">
        <f t="array" ref="AG374">INDEX(Data!AC$2:AC$368,$A374)</f>
        <v>14</v>
      </c>
      <c r="AH374" s="4" cm="1">
        <f t="array" ref="AH374">INDEX(Data!AD$2:AD$368,$A374)</f>
        <v>7</v>
      </c>
      <c r="AI374" s="4" cm="1">
        <f t="array" ref="AI374">INDEX(Data!AE$2:AE$368,$A374)</f>
        <v>36</v>
      </c>
      <c r="AJ374" s="4" cm="1">
        <f t="array" ref="AJ374">INDEX(Data!AF$2:AF$368,$A374)</f>
        <v>0</v>
      </c>
      <c r="AK374" s="4" cm="1">
        <f t="array" ref="AK374">INDEX(Data!AG$2:AG$368,$A374)</f>
        <v>22</v>
      </c>
      <c r="AL374" s="4" cm="1">
        <f t="array" ref="AL374">INDEX(Data!AH$2:AH$368,$A374)</f>
        <v>14</v>
      </c>
      <c r="AM374" s="4" cm="1">
        <f t="array" ref="AM374">INDEX(Data!AI$2:AI$368,$A374)</f>
        <v>58</v>
      </c>
      <c r="AN374" s="4" cm="1">
        <f t="array" ref="AN374">INDEX(Data!AJ$2:AJ$368,$A374)</f>
        <v>44</v>
      </c>
      <c r="AO374" s="4" cm="1">
        <f t="array" ref="AO374">INDEX(Data!AK$2:AK$368,$A374)</f>
        <v>29</v>
      </c>
      <c r="AP374" s="4" cm="1">
        <f t="array" ref="AP374">INDEX(Data!AL$2:AL$368,$A374)</f>
        <v>22</v>
      </c>
      <c r="AQ374" s="4" cm="1">
        <f t="array" ref="AQ374">INDEX(Data!AM$2:AM$368,$A374)</f>
        <v>7</v>
      </c>
      <c r="AR374" s="4" cm="1">
        <f t="array" ref="AR374">INDEX(Data!AN$2:AN$368,$A374)</f>
        <v>0</v>
      </c>
      <c r="AS374" s="4" cm="1">
        <f t="array" ref="AS374">INDEX(Data!AO$2:AO$368,$A374)</f>
        <v>7</v>
      </c>
      <c r="AT374" s="4" cm="1">
        <f t="array" ref="AT374">INDEX(Data!AP$2:AP$368,$A374)</f>
        <v>80</v>
      </c>
      <c r="AU374" s="4" cm="1">
        <f t="array" ref="AU374">INDEX(Data!AQ$2:AQ$368,$A374)</f>
        <v>22</v>
      </c>
      <c r="AV374" s="4" cm="1">
        <f t="array" ref="AV374">INDEX(Data!AR$2:AR$368,$A374)</f>
        <v>29</v>
      </c>
      <c r="AW374" s="4" cm="1">
        <f t="array" ref="AW374">INDEX(Data!AS$2:AS$368,$A374)</f>
        <v>7</v>
      </c>
      <c r="AX374" s="4" cm="1">
        <f t="array" ref="AX374">INDEX(Data!AT$2:AT$368,$A374)</f>
        <v>7</v>
      </c>
      <c r="AY374" s="4" cm="1">
        <f t="array" ref="AY374">INDEX(Data!AU$2:AU$368,$A374)</f>
        <v>44</v>
      </c>
      <c r="AZ374" s="4" cm="1">
        <f t="array" ref="AZ374">INDEX(Data!AV$2:AV$368,$A374)</f>
        <v>29</v>
      </c>
      <c r="BA374" s="4" cm="1">
        <f t="array" ref="BA374">INDEX(Data!AW$2:AW$368,$A374)</f>
        <v>7</v>
      </c>
      <c r="BB374" s="4" cm="1">
        <f t="array" ref="BB374">INDEX(Data!AX$2:AX$368,$A374)</f>
        <v>0</v>
      </c>
    </row>
    <row r="375" spans="1:54" x14ac:dyDescent="0.25">
      <c r="A375">
        <v>342</v>
      </c>
      <c r="B375" s="3">
        <v>45633</v>
      </c>
      <c r="C375" s="4">
        <v>2024</v>
      </c>
      <c r="D375" s="4" t="s">
        <v>15</v>
      </c>
      <c r="E375" s="4">
        <v>7</v>
      </c>
      <c r="F375" s="4" cm="1">
        <f t="array" ref="F375">INDEX(Data!B$2:B$368,$A375)</f>
        <v>1258</v>
      </c>
      <c r="G375" s="4" cm="1">
        <f t="array" ref="G375">INDEX(Data!C$2:C$368,$A375)</f>
        <v>767</v>
      </c>
      <c r="H375" s="4" cm="1">
        <f t="array" ref="H375">INDEX(Data!D$2:D$368,$A375)</f>
        <v>490</v>
      </c>
      <c r="I375" s="4" cm="1">
        <f t="array" ref="I375">INDEX(Data!E$2:E$368,$A375)</f>
        <v>655</v>
      </c>
      <c r="J375" s="4" cm="1">
        <f t="array" ref="J375">INDEX(Data!F$2:F$368,$A375)</f>
        <v>113</v>
      </c>
      <c r="K375" s="4" cm="1">
        <f t="array" ref="K375">INDEX(Data!G$2:G$368,$A375)</f>
        <v>322</v>
      </c>
      <c r="L375" s="4" cm="1">
        <f t="array" ref="L375">INDEX(Data!H$2:H$368,$A375)</f>
        <v>376</v>
      </c>
      <c r="M375" s="4" cm="1">
        <f t="array" ref="M375">INDEX(Data!I$2:I$368,$A375)</f>
        <v>69</v>
      </c>
      <c r="N375" s="4" cm="1">
        <f t="array" ref="N375">INDEX(Data!J$2:J$368,$A375)</f>
        <v>280</v>
      </c>
      <c r="O375" s="4" cm="1">
        <f t="array" ref="O375">INDEX(Data!K$2:K$368,$A375)</f>
        <v>179</v>
      </c>
      <c r="P375" s="4" cm="1">
        <f t="array" ref="P375">INDEX(Data!L$2:L$368,$A375)</f>
        <v>77</v>
      </c>
      <c r="Q375" s="4" cm="1">
        <f t="array" ref="Q375">INDEX(Data!M$2:M$368,$A375)</f>
        <v>77</v>
      </c>
      <c r="R375" s="4" cm="1">
        <f t="array" ref="R375">INDEX(Data!N$2:N$368,$A375)</f>
        <v>46</v>
      </c>
      <c r="S375" s="4" cm="1">
        <f t="array" ref="S375">INDEX(Data!O$2:O$368,$A375)</f>
        <v>210</v>
      </c>
      <c r="T375" s="4" cm="1">
        <f t="array" ref="T375">INDEX(Data!P$2:P$368,$A375)</f>
        <v>57</v>
      </c>
      <c r="U375" s="4" cm="1">
        <f t="array" ref="U375">INDEX(Data!Q$2:Q$368,$A375)</f>
        <v>47</v>
      </c>
      <c r="V375" s="4" cm="1">
        <f t="array" ref="V375">INDEX(Data!R$2:R$368,$A375)</f>
        <v>33</v>
      </c>
      <c r="W375" s="4" cm="1">
        <f t="array" ref="W375">INDEX(Data!S$2:S$368,$A375)</f>
        <v>252</v>
      </c>
      <c r="X375" s="4" cm="1">
        <f t="array" ref="X375">INDEX(Data!T$2:T$368,$A375)</f>
        <v>69</v>
      </c>
      <c r="Y375" s="4" cm="1">
        <f t="array" ref="Y375">INDEX(Data!U$2:U$368,$A375)</f>
        <v>23</v>
      </c>
      <c r="Z375" s="4" cm="1">
        <f t="array" ref="Z375">INDEX(Data!V$2:V$368,$A375)</f>
        <v>46</v>
      </c>
      <c r="AA375" s="4" cm="1">
        <f t="array" ref="AA375">INDEX(Data!W$2:W$368,$A375)</f>
        <v>15</v>
      </c>
      <c r="AB375" s="4" cm="1">
        <f t="array" ref="AB375">INDEX(Data!X$2:X$368,$A375)</f>
        <v>122</v>
      </c>
      <c r="AC375" s="4" cm="1">
        <f t="array" ref="AC375">INDEX(Data!Y$2:Y$368,$A375)</f>
        <v>38</v>
      </c>
      <c r="AD375" s="4" cm="1">
        <f t="array" ref="AD375">INDEX(Data!Z$2:Z$368,$A375)</f>
        <v>23</v>
      </c>
      <c r="AE375" s="4" cm="1">
        <f t="array" ref="AE375">INDEX(Data!AA$2:AA$368,$A375)</f>
        <v>23</v>
      </c>
      <c r="AF375" s="4" cm="1">
        <f t="array" ref="AF375">INDEX(Data!AB$2:AB$368,$A375)</f>
        <v>15</v>
      </c>
      <c r="AG375" s="4" cm="1">
        <f t="array" ref="AG375">INDEX(Data!AC$2:AC$368,$A375)</f>
        <v>7</v>
      </c>
      <c r="AH375" s="4" cm="1">
        <f t="array" ref="AH375">INDEX(Data!AD$2:AD$368,$A375)</f>
        <v>7</v>
      </c>
      <c r="AI375" s="4" cm="1">
        <f t="array" ref="AI375">INDEX(Data!AE$2:AE$368,$A375)</f>
        <v>15</v>
      </c>
      <c r="AJ375" s="4" cm="1">
        <f t="array" ref="AJ375">INDEX(Data!AF$2:AF$368,$A375)</f>
        <v>0</v>
      </c>
      <c r="AK375" s="4" cm="1">
        <f t="array" ref="AK375">INDEX(Data!AG$2:AG$368,$A375)</f>
        <v>7</v>
      </c>
      <c r="AL375" s="4" cm="1">
        <f t="array" ref="AL375">INDEX(Data!AH$2:AH$368,$A375)</f>
        <v>0</v>
      </c>
      <c r="AM375" s="4" cm="1">
        <f t="array" ref="AM375">INDEX(Data!AI$2:AI$368,$A375)</f>
        <v>76</v>
      </c>
      <c r="AN375" s="4" cm="1">
        <f t="array" ref="AN375">INDEX(Data!AJ$2:AJ$368,$A375)</f>
        <v>7</v>
      </c>
      <c r="AO375" s="4" cm="1">
        <f t="array" ref="AO375">INDEX(Data!AK$2:AK$368,$A375)</f>
        <v>15</v>
      </c>
      <c r="AP375" s="4" cm="1">
        <f t="array" ref="AP375">INDEX(Data!AL$2:AL$368,$A375)</f>
        <v>15</v>
      </c>
      <c r="AQ375" s="4" cm="1">
        <f t="array" ref="AQ375">INDEX(Data!AM$2:AM$368,$A375)</f>
        <v>0</v>
      </c>
      <c r="AR375" s="4" cm="1">
        <f t="array" ref="AR375">INDEX(Data!AN$2:AN$368,$A375)</f>
        <v>15</v>
      </c>
      <c r="AS375" s="4" cm="1">
        <f t="array" ref="AS375">INDEX(Data!AO$2:AO$368,$A375)</f>
        <v>7</v>
      </c>
      <c r="AT375" s="4" cm="1">
        <f t="array" ref="AT375">INDEX(Data!AP$2:AP$368,$A375)</f>
        <v>76</v>
      </c>
      <c r="AU375" s="4" cm="1">
        <f t="array" ref="AU375">INDEX(Data!AQ$2:AQ$368,$A375)</f>
        <v>7</v>
      </c>
      <c r="AV375" s="4" cm="1">
        <f t="array" ref="AV375">INDEX(Data!AR$2:AR$368,$A375)</f>
        <v>61</v>
      </c>
      <c r="AW375" s="4" cm="1">
        <f t="array" ref="AW375">INDEX(Data!AS$2:AS$368,$A375)</f>
        <v>23</v>
      </c>
      <c r="AX375" s="4" cm="1">
        <f t="array" ref="AX375">INDEX(Data!AT$2:AT$368,$A375)</f>
        <v>0</v>
      </c>
      <c r="AY375" s="4" cm="1">
        <f t="array" ref="AY375">INDEX(Data!AU$2:AU$368,$A375)</f>
        <v>7</v>
      </c>
      <c r="AZ375" s="4" cm="1">
        <f t="array" ref="AZ375">INDEX(Data!AV$2:AV$368,$A375)</f>
        <v>15</v>
      </c>
      <c r="BA375" s="4" cm="1">
        <f t="array" ref="BA375">INDEX(Data!AW$2:AW$368,$A375)</f>
        <v>30</v>
      </c>
      <c r="BB375" s="4" cm="1">
        <f t="array" ref="BB375">INDEX(Data!AX$2:AX$368,$A375)</f>
        <v>3</v>
      </c>
    </row>
    <row r="376" spans="1:54" x14ac:dyDescent="0.25">
      <c r="A376">
        <v>343</v>
      </c>
      <c r="B376" s="3">
        <v>45634</v>
      </c>
      <c r="C376" s="4">
        <v>2024</v>
      </c>
      <c r="D376" s="4" t="s">
        <v>15</v>
      </c>
      <c r="E376" s="4">
        <v>8</v>
      </c>
      <c r="F376" s="4" cm="1">
        <f t="array" ref="F376">INDEX(Data!B$2:B$368,$A376)</f>
        <v>1250</v>
      </c>
      <c r="G376" s="4" cm="1">
        <f t="array" ref="G376">INDEX(Data!C$2:C$368,$A376)</f>
        <v>799</v>
      </c>
      <c r="H376" s="4" cm="1">
        <f t="array" ref="H376">INDEX(Data!D$2:D$368,$A376)</f>
        <v>350</v>
      </c>
      <c r="I376" s="4" cm="1">
        <f t="array" ref="I376">INDEX(Data!E$2:E$368,$A376)</f>
        <v>588</v>
      </c>
      <c r="J376" s="4" cm="1">
        <f t="array" ref="J376">INDEX(Data!F$2:F$368,$A376)</f>
        <v>312</v>
      </c>
      <c r="K376" s="4" cm="1">
        <f t="array" ref="K376">INDEX(Data!G$2:G$368,$A376)</f>
        <v>207</v>
      </c>
      <c r="L376" s="4" cm="1">
        <f t="array" ref="L376">INDEX(Data!H$2:H$368,$A376)</f>
        <v>441</v>
      </c>
      <c r="M376" s="4" cm="1">
        <f t="array" ref="M376">INDEX(Data!I$2:I$368,$A376)</f>
        <v>151</v>
      </c>
      <c r="N376" s="4" cm="1">
        <f t="array" ref="N376">INDEX(Data!J$2:J$368,$A376)</f>
        <v>410</v>
      </c>
      <c r="O376" s="4" cm="1">
        <f t="array" ref="O376">INDEX(Data!K$2:K$368,$A376)</f>
        <v>139</v>
      </c>
      <c r="P376" s="4" cm="1">
        <f t="array" ref="P376">INDEX(Data!L$2:L$368,$A376)</f>
        <v>69</v>
      </c>
      <c r="Q376" s="4" cm="1">
        <f t="array" ref="Q376">INDEX(Data!M$2:M$368,$A376)</f>
        <v>46</v>
      </c>
      <c r="R376" s="4" cm="1">
        <f t="array" ref="R376">INDEX(Data!N$2:N$368,$A376)</f>
        <v>54</v>
      </c>
      <c r="S376" s="4" cm="1">
        <f t="array" ref="S376">INDEX(Data!O$2:O$368,$A376)</f>
        <v>166</v>
      </c>
      <c r="T376" s="4" cm="1">
        <f t="array" ref="T376">INDEX(Data!P$2:P$368,$A376)</f>
        <v>61</v>
      </c>
      <c r="U376" s="4" cm="1">
        <f t="array" ref="U376">INDEX(Data!Q$2:Q$368,$A376)</f>
        <v>61</v>
      </c>
      <c r="V376" s="4" cm="1">
        <f t="array" ref="V376">INDEX(Data!R$2:R$368,$A376)</f>
        <v>52</v>
      </c>
      <c r="W376" s="4" cm="1">
        <f t="array" ref="W376">INDEX(Data!S$2:S$368,$A376)</f>
        <v>192</v>
      </c>
      <c r="X376" s="4" cm="1">
        <f t="array" ref="X376">INDEX(Data!T$2:T$368,$A376)</f>
        <v>71</v>
      </c>
      <c r="Y376" s="4" cm="1">
        <f t="array" ref="Y376">INDEX(Data!U$2:U$368,$A376)</f>
        <v>15</v>
      </c>
      <c r="Z376" s="4" cm="1">
        <f t="array" ref="Z376">INDEX(Data!V$2:V$368,$A376)</f>
        <v>55</v>
      </c>
      <c r="AA376" s="4" cm="1">
        <f t="array" ref="AA376">INDEX(Data!W$2:W$368,$A376)</f>
        <v>7</v>
      </c>
      <c r="AB376" s="4" cm="1">
        <f t="array" ref="AB376">INDEX(Data!X$2:X$368,$A376)</f>
        <v>71</v>
      </c>
      <c r="AC376" s="4" cm="1">
        <f t="array" ref="AC376">INDEX(Data!Y$2:Y$368,$A376)</f>
        <v>39</v>
      </c>
      <c r="AD376" s="4" cm="1">
        <f t="array" ref="AD376">INDEX(Data!Z$2:Z$368,$A376)</f>
        <v>7</v>
      </c>
      <c r="AE376" s="4" cm="1">
        <f t="array" ref="AE376">INDEX(Data!AA$2:AA$368,$A376)</f>
        <v>7</v>
      </c>
      <c r="AF376" s="4" cm="1">
        <f t="array" ref="AF376">INDEX(Data!AB$2:AB$368,$A376)</f>
        <v>39</v>
      </c>
      <c r="AG376" s="4" cm="1">
        <f t="array" ref="AG376">INDEX(Data!AC$2:AC$368,$A376)</f>
        <v>0</v>
      </c>
      <c r="AH376" s="4" cm="1">
        <f t="array" ref="AH376">INDEX(Data!AD$2:AD$368,$A376)</f>
        <v>7</v>
      </c>
      <c r="AI376" s="4" cm="1">
        <f t="array" ref="AI376">INDEX(Data!AE$2:AE$368,$A376)</f>
        <v>7</v>
      </c>
      <c r="AJ376" s="4" cm="1">
        <f t="array" ref="AJ376">INDEX(Data!AF$2:AF$368,$A376)</f>
        <v>0</v>
      </c>
      <c r="AK376" s="4" cm="1">
        <f t="array" ref="AK376">INDEX(Data!AG$2:AG$368,$A376)</f>
        <v>0</v>
      </c>
      <c r="AL376" s="4" cm="1">
        <f t="array" ref="AL376">INDEX(Data!AH$2:AH$368,$A376)</f>
        <v>7</v>
      </c>
      <c r="AM376" s="4" cm="1">
        <f t="array" ref="AM376">INDEX(Data!AI$2:AI$368,$A376)</f>
        <v>63</v>
      </c>
      <c r="AN376" s="4" cm="1">
        <f t="array" ref="AN376">INDEX(Data!AJ$2:AJ$368,$A376)</f>
        <v>23</v>
      </c>
      <c r="AO376" s="4" cm="1">
        <f t="array" ref="AO376">INDEX(Data!AK$2:AK$368,$A376)</f>
        <v>7</v>
      </c>
      <c r="AP376" s="4" cm="1">
        <f t="array" ref="AP376">INDEX(Data!AL$2:AL$368,$A376)</f>
        <v>0</v>
      </c>
      <c r="AQ376" s="4" cm="1">
        <f t="array" ref="AQ376">INDEX(Data!AM$2:AM$368,$A376)</f>
        <v>7</v>
      </c>
      <c r="AR376" s="4" cm="1">
        <f t="array" ref="AR376">INDEX(Data!AN$2:AN$368,$A376)</f>
        <v>7</v>
      </c>
      <c r="AS376" s="4" cm="1">
        <f t="array" ref="AS376">INDEX(Data!AO$2:AO$368,$A376)</f>
        <v>31</v>
      </c>
      <c r="AT376" s="4" cm="1">
        <f t="array" ref="AT376">INDEX(Data!AP$2:AP$368,$A376)</f>
        <v>63</v>
      </c>
      <c r="AU376" s="4" cm="1">
        <f t="array" ref="AU376">INDEX(Data!AQ$2:AQ$368,$A376)</f>
        <v>7</v>
      </c>
      <c r="AV376" s="4" cm="1">
        <f t="array" ref="AV376">INDEX(Data!AR$2:AR$368,$A376)</f>
        <v>71</v>
      </c>
      <c r="AW376" s="4" cm="1">
        <f t="array" ref="AW376">INDEX(Data!AS$2:AS$368,$A376)</f>
        <v>7</v>
      </c>
      <c r="AX376" s="4" cm="1">
        <f t="array" ref="AX376">INDEX(Data!AT$2:AT$368,$A376)</f>
        <v>0</v>
      </c>
      <c r="AY376" s="4" cm="1">
        <f t="array" ref="AY376">INDEX(Data!AU$2:AU$368,$A376)</f>
        <v>15</v>
      </c>
      <c r="AZ376" s="4" cm="1">
        <f t="array" ref="AZ376">INDEX(Data!AV$2:AV$368,$A376)</f>
        <v>31</v>
      </c>
      <c r="BA376" s="4" cm="1">
        <f t="array" ref="BA376">INDEX(Data!AW$2:AW$368,$A376)</f>
        <v>7</v>
      </c>
      <c r="BB376" s="4" cm="1">
        <f t="array" ref="BB376">INDEX(Data!AX$2:AX$368,$A376)</f>
        <v>128</v>
      </c>
    </row>
    <row r="377" spans="1:54" x14ac:dyDescent="0.25">
      <c r="A377">
        <v>344</v>
      </c>
      <c r="B377" s="3">
        <v>45635</v>
      </c>
      <c r="C377" s="4">
        <v>2024</v>
      </c>
      <c r="D377" s="4" t="s">
        <v>15</v>
      </c>
      <c r="E377" s="4">
        <v>9</v>
      </c>
      <c r="F377" s="4" cm="1">
        <f t="array" ref="F377">INDEX(Data!B$2:B$368,$A377)</f>
        <v>1239</v>
      </c>
      <c r="G377" s="4" cm="1">
        <f t="array" ref="G377">INDEX(Data!C$2:C$368,$A377)</f>
        <v>812</v>
      </c>
      <c r="H377" s="4" cm="1">
        <f t="array" ref="H377">INDEX(Data!D$2:D$368,$A377)</f>
        <v>656</v>
      </c>
      <c r="I377" s="4" cm="1">
        <f t="array" ref="I377">INDEX(Data!E$2:E$368,$A377)</f>
        <v>472</v>
      </c>
      <c r="J377" s="4" cm="1">
        <f t="array" ref="J377">INDEX(Data!F$2:F$368,$A377)</f>
        <v>111</v>
      </c>
      <c r="K377" s="4" cm="1">
        <f t="array" ref="K377">INDEX(Data!G$2:G$368,$A377)</f>
        <v>259</v>
      </c>
      <c r="L377" s="4" cm="1">
        <f t="array" ref="L377">INDEX(Data!H$2:H$368,$A377)</f>
        <v>497</v>
      </c>
      <c r="M377" s="4" cm="1">
        <f t="array" ref="M377">INDEX(Data!I$2:I$368,$A377)</f>
        <v>56</v>
      </c>
      <c r="N377" s="4" cm="1">
        <f t="array" ref="N377">INDEX(Data!J$2:J$368,$A377)</f>
        <v>376</v>
      </c>
      <c r="O377" s="4" cm="1">
        <f t="array" ref="O377">INDEX(Data!K$2:K$368,$A377)</f>
        <v>238</v>
      </c>
      <c r="P377" s="4" cm="1">
        <f t="array" ref="P377">INDEX(Data!L$2:L$368,$A377)</f>
        <v>99</v>
      </c>
      <c r="Q377" s="4" cm="1">
        <f t="array" ref="Q377">INDEX(Data!M$2:M$368,$A377)</f>
        <v>46</v>
      </c>
      <c r="R377" s="4" cm="1">
        <f t="array" ref="R377">INDEX(Data!N$2:N$368,$A377)</f>
        <v>15</v>
      </c>
      <c r="S377" s="4" cm="1">
        <f t="array" ref="S377">INDEX(Data!O$2:O$368,$A377)</f>
        <v>230</v>
      </c>
      <c r="T377" s="4" cm="1">
        <f t="array" ref="T377">INDEX(Data!P$2:P$368,$A377)</f>
        <v>37</v>
      </c>
      <c r="U377" s="4" cm="1">
        <f t="array" ref="U377">INDEX(Data!Q$2:Q$368,$A377)</f>
        <v>47</v>
      </c>
      <c r="V377" s="4" cm="1">
        <f t="array" ref="V377">INDEX(Data!R$2:R$368,$A377)</f>
        <v>32</v>
      </c>
      <c r="W377" s="4" cm="1">
        <f t="array" ref="W377">INDEX(Data!S$2:S$368,$A377)</f>
        <v>119</v>
      </c>
      <c r="X377" s="4" cm="1">
        <f t="array" ref="X377">INDEX(Data!T$2:T$368,$A377)</f>
        <v>81</v>
      </c>
      <c r="Y377" s="4" cm="1">
        <f t="array" ref="Y377">INDEX(Data!U$2:U$368,$A377)</f>
        <v>0</v>
      </c>
      <c r="Z377" s="4" cm="1">
        <f t="array" ref="Z377">INDEX(Data!V$2:V$368,$A377)</f>
        <v>48</v>
      </c>
      <c r="AA377" s="4" cm="1">
        <f t="array" ref="AA377">INDEX(Data!W$2:W$368,$A377)</f>
        <v>16</v>
      </c>
      <c r="AB377" s="4" cm="1">
        <f t="array" ref="AB377">INDEX(Data!X$2:X$368,$A377)</f>
        <v>31</v>
      </c>
      <c r="AC377" s="4" cm="1">
        <f t="array" ref="AC377">INDEX(Data!Y$2:Y$368,$A377)</f>
        <v>73</v>
      </c>
      <c r="AD377" s="4" cm="1">
        <f t="array" ref="AD377">INDEX(Data!Z$2:Z$368,$A377)</f>
        <v>16</v>
      </c>
      <c r="AE377" s="4" cm="1">
        <f t="array" ref="AE377">INDEX(Data!AA$2:AA$368,$A377)</f>
        <v>8</v>
      </c>
      <c r="AF377" s="4" cm="1">
        <f t="array" ref="AF377">INDEX(Data!AB$2:AB$368,$A377)</f>
        <v>16</v>
      </c>
      <c r="AG377" s="4" cm="1">
        <f t="array" ref="AG377">INDEX(Data!AC$2:AC$368,$A377)</f>
        <v>0</v>
      </c>
      <c r="AH377" s="4" cm="1">
        <f t="array" ref="AH377">INDEX(Data!AD$2:AD$368,$A377)</f>
        <v>0</v>
      </c>
      <c r="AI377" s="4" cm="1">
        <f t="array" ref="AI377">INDEX(Data!AE$2:AE$368,$A377)</f>
        <v>40</v>
      </c>
      <c r="AJ377" s="4" cm="1">
        <f t="array" ref="AJ377">INDEX(Data!AF$2:AF$368,$A377)</f>
        <v>16</v>
      </c>
      <c r="AK377" s="4" cm="1">
        <f t="array" ref="AK377">INDEX(Data!AG$2:AG$368,$A377)</f>
        <v>8</v>
      </c>
      <c r="AL377" s="4" cm="1">
        <f t="array" ref="AL377">INDEX(Data!AH$2:AH$368,$A377)</f>
        <v>24</v>
      </c>
      <c r="AM377" s="4" cm="1">
        <f t="array" ref="AM377">INDEX(Data!AI$2:AI$368,$A377)</f>
        <v>81</v>
      </c>
      <c r="AN377" s="4" cm="1">
        <f t="array" ref="AN377">INDEX(Data!AJ$2:AJ$368,$A377)</f>
        <v>8</v>
      </c>
      <c r="AO377" s="4" cm="1">
        <f t="array" ref="AO377">INDEX(Data!AK$2:AK$368,$A377)</f>
        <v>16</v>
      </c>
      <c r="AP377" s="4" cm="1">
        <f t="array" ref="AP377">INDEX(Data!AL$2:AL$368,$A377)</f>
        <v>16</v>
      </c>
      <c r="AQ377" s="4" cm="1">
        <f t="array" ref="AQ377">INDEX(Data!AM$2:AM$368,$A377)</f>
        <v>8</v>
      </c>
      <c r="AR377" s="4" cm="1">
        <f t="array" ref="AR377">INDEX(Data!AN$2:AN$368,$A377)</f>
        <v>0</v>
      </c>
      <c r="AS377" s="4" cm="1">
        <f t="array" ref="AS377">INDEX(Data!AO$2:AO$368,$A377)</f>
        <v>24</v>
      </c>
      <c r="AT377" s="4" cm="1">
        <f t="array" ref="AT377">INDEX(Data!AP$2:AP$368,$A377)</f>
        <v>89</v>
      </c>
      <c r="AU377" s="4" cm="1">
        <f t="array" ref="AU377">INDEX(Data!AQ$2:AQ$368,$A377)</f>
        <v>16</v>
      </c>
      <c r="AV377" s="4" cm="1">
        <f t="array" ref="AV377">INDEX(Data!AR$2:AR$368,$A377)</f>
        <v>73</v>
      </c>
      <c r="AW377" s="4" cm="1">
        <f t="array" ref="AW377">INDEX(Data!AS$2:AS$368,$A377)</f>
        <v>32</v>
      </c>
      <c r="AX377" s="4" cm="1">
        <f t="array" ref="AX377">INDEX(Data!AT$2:AT$368,$A377)</f>
        <v>8</v>
      </c>
      <c r="AY377" s="4" cm="1">
        <f t="array" ref="AY377">INDEX(Data!AU$2:AU$368,$A377)</f>
        <v>32</v>
      </c>
      <c r="AZ377" s="4" cm="1">
        <f t="array" ref="AZ377">INDEX(Data!AV$2:AV$368,$A377)</f>
        <v>0</v>
      </c>
      <c r="BA377" s="4" cm="1">
        <f t="array" ref="BA377">INDEX(Data!AW$2:AW$368,$A377)</f>
        <v>32</v>
      </c>
      <c r="BB377" s="4" cm="1">
        <f t="array" ref="BB377">INDEX(Data!AX$2:AX$368,$A377)</f>
        <v>0</v>
      </c>
    </row>
    <row r="378" spans="1:54" x14ac:dyDescent="0.25">
      <c r="A378">
        <v>345</v>
      </c>
      <c r="B378" s="3">
        <v>45636</v>
      </c>
      <c r="C378" s="4">
        <v>2024</v>
      </c>
      <c r="D378" s="4" t="s">
        <v>15</v>
      </c>
      <c r="E378" s="4">
        <v>10</v>
      </c>
      <c r="F378" s="4" cm="1">
        <f t="array" ref="F378">INDEX(Data!B$2:B$368,$A378)</f>
        <v>1214</v>
      </c>
      <c r="G378" s="4" cm="1">
        <f t="array" ref="G378">INDEX(Data!C$2:C$368,$A378)</f>
        <v>814</v>
      </c>
      <c r="H378" s="4" cm="1">
        <f t="array" ref="H378">INDEX(Data!D$2:D$368,$A378)</f>
        <v>607</v>
      </c>
      <c r="I378" s="4" cm="1">
        <f t="array" ref="I378">INDEX(Data!E$2:E$368,$A378)</f>
        <v>316</v>
      </c>
      <c r="J378" s="4" cm="1">
        <f t="array" ref="J378">INDEX(Data!F$2:F$368,$A378)</f>
        <v>291</v>
      </c>
      <c r="K378" s="4" cm="1">
        <f t="array" ref="K378">INDEX(Data!G$2:G$368,$A378)</f>
        <v>301</v>
      </c>
      <c r="L378" s="4" cm="1">
        <f t="array" ref="L378">INDEX(Data!H$2:H$368,$A378)</f>
        <v>440</v>
      </c>
      <c r="M378" s="4" cm="1">
        <f t="array" ref="M378">INDEX(Data!I$2:I$368,$A378)</f>
        <v>73</v>
      </c>
      <c r="N378" s="4" cm="1">
        <f t="array" ref="N378">INDEX(Data!J$2:J$368,$A378)</f>
        <v>368</v>
      </c>
      <c r="O378" s="4" cm="1">
        <f t="array" ref="O378">INDEX(Data!K$2:K$368,$A378)</f>
        <v>105</v>
      </c>
      <c r="P378" s="4" cm="1">
        <f t="array" ref="P378">INDEX(Data!L$2:L$368,$A378)</f>
        <v>105</v>
      </c>
      <c r="Q378" s="4" cm="1">
        <f t="array" ref="Q378">INDEX(Data!M$2:M$368,$A378)</f>
        <v>45</v>
      </c>
      <c r="R378" s="4" cm="1">
        <f t="array" ref="R378">INDEX(Data!N$2:N$368,$A378)</f>
        <v>30</v>
      </c>
      <c r="S378" s="4" cm="1">
        <f t="array" ref="S378">INDEX(Data!O$2:O$368,$A378)</f>
        <v>221</v>
      </c>
      <c r="T378" s="4" cm="1">
        <f t="array" ref="T378">INDEX(Data!P$2:P$368,$A378)</f>
        <v>133</v>
      </c>
      <c r="U378" s="4" cm="1">
        <f t="array" ref="U378">INDEX(Data!Q$2:Q$368,$A378)</f>
        <v>32</v>
      </c>
      <c r="V378" s="4" cm="1">
        <f t="array" ref="V378">INDEX(Data!R$2:R$368,$A378)</f>
        <v>32</v>
      </c>
      <c r="W378" s="4" cm="1">
        <f t="array" ref="W378">INDEX(Data!S$2:S$368,$A378)</f>
        <v>143</v>
      </c>
      <c r="X378" s="4" cm="1">
        <f t="array" ref="X378">INDEX(Data!T$2:T$368,$A378)</f>
        <v>97</v>
      </c>
      <c r="Y378" s="4" cm="1">
        <f t="array" ref="Y378">INDEX(Data!U$2:U$368,$A378)</f>
        <v>0</v>
      </c>
      <c r="Z378" s="4" cm="1">
        <f t="array" ref="Z378">INDEX(Data!V$2:V$368,$A378)</f>
        <v>32</v>
      </c>
      <c r="AA378" s="4" cm="1">
        <f t="array" ref="AA378">INDEX(Data!W$2:W$368,$A378)</f>
        <v>0</v>
      </c>
      <c r="AB378" s="4" cm="1">
        <f t="array" ref="AB378">INDEX(Data!X$2:X$368,$A378)</f>
        <v>81</v>
      </c>
      <c r="AC378" s="4" cm="1">
        <f t="array" ref="AC378">INDEX(Data!Y$2:Y$368,$A378)</f>
        <v>40</v>
      </c>
      <c r="AD378" s="4" cm="1">
        <f t="array" ref="AD378">INDEX(Data!Z$2:Z$368,$A378)</f>
        <v>16</v>
      </c>
      <c r="AE378" s="4" cm="1">
        <f t="array" ref="AE378">INDEX(Data!AA$2:AA$368,$A378)</f>
        <v>0</v>
      </c>
      <c r="AF378" s="4" cm="1">
        <f t="array" ref="AF378">INDEX(Data!AB$2:AB$368,$A378)</f>
        <v>16</v>
      </c>
      <c r="AG378" s="4" cm="1">
        <f t="array" ref="AG378">INDEX(Data!AC$2:AC$368,$A378)</f>
        <v>8</v>
      </c>
      <c r="AH378" s="4" cm="1">
        <f t="array" ref="AH378">INDEX(Data!AD$2:AD$368,$A378)</f>
        <v>8</v>
      </c>
      <c r="AI378" s="4" cm="1">
        <f t="array" ref="AI378">INDEX(Data!AE$2:AE$368,$A378)</f>
        <v>24</v>
      </c>
      <c r="AJ378" s="4" cm="1">
        <f t="array" ref="AJ378">INDEX(Data!AF$2:AF$368,$A378)</f>
        <v>0</v>
      </c>
      <c r="AK378" s="4" cm="1">
        <f t="array" ref="AK378">INDEX(Data!AG$2:AG$368,$A378)</f>
        <v>16</v>
      </c>
      <c r="AL378" s="4" cm="1">
        <f t="array" ref="AL378">INDEX(Data!AH$2:AH$368,$A378)</f>
        <v>8</v>
      </c>
      <c r="AM378" s="4" cm="1">
        <f t="array" ref="AM378">INDEX(Data!AI$2:AI$368,$A378)</f>
        <v>32</v>
      </c>
      <c r="AN378" s="4" cm="1">
        <f t="array" ref="AN378">INDEX(Data!AJ$2:AJ$368,$A378)</f>
        <v>32</v>
      </c>
      <c r="AO378" s="4" cm="1">
        <f t="array" ref="AO378">INDEX(Data!AK$2:AK$368,$A378)</f>
        <v>40</v>
      </c>
      <c r="AP378" s="4" cm="1">
        <f t="array" ref="AP378">INDEX(Data!AL$2:AL$368,$A378)</f>
        <v>0</v>
      </c>
      <c r="AQ378" s="4" cm="1">
        <f t="array" ref="AQ378">INDEX(Data!AM$2:AM$368,$A378)</f>
        <v>0</v>
      </c>
      <c r="AR378" s="4" cm="1">
        <f t="array" ref="AR378">INDEX(Data!AN$2:AN$368,$A378)</f>
        <v>32</v>
      </c>
      <c r="AS378" s="4" cm="1">
        <f t="array" ref="AS378">INDEX(Data!AO$2:AO$368,$A378)</f>
        <v>16</v>
      </c>
      <c r="AT378" s="4" cm="1">
        <f t="array" ref="AT378">INDEX(Data!AP$2:AP$368,$A378)</f>
        <v>81</v>
      </c>
      <c r="AU378" s="4" cm="1">
        <f t="array" ref="AU378">INDEX(Data!AQ$2:AQ$368,$A378)</f>
        <v>24</v>
      </c>
      <c r="AV378" s="4" cm="1">
        <f t="array" ref="AV378">INDEX(Data!AR$2:AR$368,$A378)</f>
        <v>48</v>
      </c>
      <c r="AW378" s="4" cm="1">
        <f t="array" ref="AW378">INDEX(Data!AS$2:AS$368,$A378)</f>
        <v>32</v>
      </c>
      <c r="AX378" s="4" cm="1">
        <f t="array" ref="AX378">INDEX(Data!AT$2:AT$368,$A378)</f>
        <v>8</v>
      </c>
      <c r="AY378" s="4" cm="1">
        <f t="array" ref="AY378">INDEX(Data!AU$2:AU$368,$A378)</f>
        <v>16</v>
      </c>
      <c r="AZ378" s="4" cm="1">
        <f t="array" ref="AZ378">INDEX(Data!AV$2:AV$368,$A378)</f>
        <v>32</v>
      </c>
      <c r="BA378" s="4" cm="1">
        <f t="array" ref="BA378">INDEX(Data!AW$2:AW$368,$A378)</f>
        <v>32</v>
      </c>
      <c r="BB378" s="4" cm="1">
        <f t="array" ref="BB378">INDEX(Data!AX$2:AX$368,$A378)</f>
        <v>43</v>
      </c>
    </row>
    <row r="379" spans="1:54" x14ac:dyDescent="0.25">
      <c r="A379">
        <v>346</v>
      </c>
      <c r="B379" s="3">
        <v>45637</v>
      </c>
      <c r="C379" s="4">
        <v>2024</v>
      </c>
      <c r="D379" s="4" t="s">
        <v>15</v>
      </c>
      <c r="E379" s="4">
        <v>11</v>
      </c>
      <c r="F379" s="4" cm="1">
        <f t="array" ref="F379">INDEX(Data!B$2:B$368,$A379)</f>
        <v>1190</v>
      </c>
      <c r="G379" s="4" cm="1">
        <f t="array" ref="G379">INDEX(Data!C$2:C$368,$A379)</f>
        <v>808</v>
      </c>
      <c r="H379" s="4" cm="1">
        <f t="array" ref="H379">INDEX(Data!D$2:D$368,$A379)</f>
        <v>523</v>
      </c>
      <c r="I379" s="4" cm="1">
        <f t="array" ref="I379">INDEX(Data!E$2:E$368,$A379)</f>
        <v>382</v>
      </c>
      <c r="J379" s="4" cm="1">
        <f t="array" ref="J379">INDEX(Data!F$2:F$368,$A379)</f>
        <v>285</v>
      </c>
      <c r="K379" s="4" cm="1">
        <f t="array" ref="K379">INDEX(Data!G$2:G$368,$A379)</f>
        <v>404</v>
      </c>
      <c r="L379" s="4" cm="1">
        <f t="array" ref="L379">INDEX(Data!H$2:H$368,$A379)</f>
        <v>235</v>
      </c>
      <c r="M379" s="4" cm="1">
        <f t="array" ref="M379">INDEX(Data!I$2:I$368,$A379)</f>
        <v>169</v>
      </c>
      <c r="N379" s="4" cm="1">
        <f t="array" ref="N379">INDEX(Data!J$2:J$368,$A379)</f>
        <v>250</v>
      </c>
      <c r="O379" s="4" cm="1">
        <f t="array" ref="O379">INDEX(Data!K$2:K$368,$A379)</f>
        <v>51</v>
      </c>
      <c r="P379" s="4" cm="1">
        <f t="array" ref="P379">INDEX(Data!L$2:L$368,$A379)</f>
        <v>88</v>
      </c>
      <c r="Q379" s="4" cm="1">
        <f t="array" ref="Q379">INDEX(Data!M$2:M$368,$A379)</f>
        <v>59</v>
      </c>
      <c r="R379" s="4" cm="1">
        <f t="array" ref="R379">INDEX(Data!N$2:N$368,$A379)</f>
        <v>29</v>
      </c>
      <c r="S379" s="4" cm="1">
        <f t="array" ref="S379">INDEX(Data!O$2:O$368,$A379)</f>
        <v>180</v>
      </c>
      <c r="T379" s="4" cm="1">
        <f t="array" ref="T379">INDEX(Data!P$2:P$368,$A379)</f>
        <v>45</v>
      </c>
      <c r="U379" s="4" cm="1">
        <f t="array" ref="U379">INDEX(Data!Q$2:Q$368,$A379)</f>
        <v>54</v>
      </c>
      <c r="V379" s="4" cm="1">
        <f t="array" ref="V379">INDEX(Data!R$2:R$368,$A379)</f>
        <v>54</v>
      </c>
      <c r="W379" s="4" cm="1">
        <f t="array" ref="W379">INDEX(Data!S$2:S$368,$A379)</f>
        <v>380</v>
      </c>
      <c r="X379" s="4" cm="1">
        <f t="array" ref="X379">INDEX(Data!T$2:T$368,$A379)</f>
        <v>56</v>
      </c>
      <c r="Y379" s="4" cm="1">
        <f t="array" ref="Y379">INDEX(Data!U$2:U$368,$A379)</f>
        <v>0</v>
      </c>
      <c r="Z379" s="4" cm="1">
        <f t="array" ref="Z379">INDEX(Data!V$2:V$368,$A379)</f>
        <v>48</v>
      </c>
      <c r="AA379" s="4" cm="1">
        <f t="array" ref="AA379">INDEX(Data!W$2:W$368,$A379)</f>
        <v>16</v>
      </c>
      <c r="AB379" s="4" cm="1">
        <f t="array" ref="AB379">INDEX(Data!X$2:X$368,$A379)</f>
        <v>80</v>
      </c>
      <c r="AC379" s="4" cm="1">
        <f t="array" ref="AC379">INDEX(Data!Y$2:Y$368,$A379)</f>
        <v>48</v>
      </c>
      <c r="AD379" s="4" cm="1">
        <f t="array" ref="AD379">INDEX(Data!Z$2:Z$368,$A379)</f>
        <v>24</v>
      </c>
      <c r="AE379" s="4" cm="1">
        <f t="array" ref="AE379">INDEX(Data!AA$2:AA$368,$A379)</f>
        <v>16</v>
      </c>
      <c r="AF379" s="4" cm="1">
        <f t="array" ref="AF379">INDEX(Data!AB$2:AB$368,$A379)</f>
        <v>48</v>
      </c>
      <c r="AG379" s="4" cm="1">
        <f t="array" ref="AG379">INDEX(Data!AC$2:AC$368,$A379)</f>
        <v>0</v>
      </c>
      <c r="AH379" s="4" cm="1">
        <f t="array" ref="AH379">INDEX(Data!AD$2:AD$368,$A379)</f>
        <v>0</v>
      </c>
      <c r="AI379" s="4" cm="1">
        <f t="array" ref="AI379">INDEX(Data!AE$2:AE$368,$A379)</f>
        <v>32</v>
      </c>
      <c r="AJ379" s="4" cm="1">
        <f t="array" ref="AJ379">INDEX(Data!AF$2:AF$368,$A379)</f>
        <v>8</v>
      </c>
      <c r="AK379" s="4" cm="1">
        <f t="array" ref="AK379">INDEX(Data!AG$2:AG$368,$A379)</f>
        <v>0</v>
      </c>
      <c r="AL379" s="4" cm="1">
        <f t="array" ref="AL379">INDEX(Data!AH$2:AH$368,$A379)</f>
        <v>16</v>
      </c>
      <c r="AM379" s="4" cm="1">
        <f t="array" ref="AM379">INDEX(Data!AI$2:AI$368,$A379)</f>
        <v>56</v>
      </c>
      <c r="AN379" s="4" cm="1">
        <f t="array" ref="AN379">INDEX(Data!AJ$2:AJ$368,$A379)</f>
        <v>32</v>
      </c>
      <c r="AO379" s="4" cm="1">
        <f t="array" ref="AO379">INDEX(Data!AK$2:AK$368,$A379)</f>
        <v>32</v>
      </c>
      <c r="AP379" s="4" cm="1">
        <f t="array" ref="AP379">INDEX(Data!AL$2:AL$368,$A379)</f>
        <v>24</v>
      </c>
      <c r="AQ379" s="4" cm="1">
        <f t="array" ref="AQ379">INDEX(Data!AM$2:AM$368,$A379)</f>
        <v>0</v>
      </c>
      <c r="AR379" s="4" cm="1">
        <f t="array" ref="AR379">INDEX(Data!AN$2:AN$368,$A379)</f>
        <v>24</v>
      </c>
      <c r="AS379" s="4" cm="1">
        <f t="array" ref="AS379">INDEX(Data!AO$2:AO$368,$A379)</f>
        <v>8</v>
      </c>
      <c r="AT379" s="4" cm="1">
        <f t="array" ref="AT379">INDEX(Data!AP$2:AP$368,$A379)</f>
        <v>64</v>
      </c>
      <c r="AU379" s="4" cm="1">
        <f t="array" ref="AU379">INDEX(Data!AQ$2:AQ$368,$A379)</f>
        <v>16</v>
      </c>
      <c r="AV379" s="4" cm="1">
        <f t="array" ref="AV379">INDEX(Data!AR$2:AR$368,$A379)</f>
        <v>72</v>
      </c>
      <c r="AW379" s="4" cm="1">
        <f t="array" ref="AW379">INDEX(Data!AS$2:AS$368,$A379)</f>
        <v>8</v>
      </c>
      <c r="AX379" s="4" cm="1">
        <f t="array" ref="AX379">INDEX(Data!AT$2:AT$368,$A379)</f>
        <v>8</v>
      </c>
      <c r="AY379" s="4" cm="1">
        <f t="array" ref="AY379">INDEX(Data!AU$2:AU$368,$A379)</f>
        <v>16</v>
      </c>
      <c r="AZ379" s="4" cm="1">
        <f t="array" ref="AZ379">INDEX(Data!AV$2:AV$368,$A379)</f>
        <v>32</v>
      </c>
      <c r="BA379" s="4" cm="1">
        <f t="array" ref="BA379">INDEX(Data!AW$2:AW$368,$A379)</f>
        <v>24</v>
      </c>
      <c r="BB379" s="4" cm="1">
        <f t="array" ref="BB379">INDEX(Data!AX$2:AX$368,$A379)</f>
        <v>0</v>
      </c>
    </row>
    <row r="380" spans="1:54" x14ac:dyDescent="0.25">
      <c r="A380">
        <v>347</v>
      </c>
      <c r="B380" s="3">
        <v>45638</v>
      </c>
      <c r="C380" s="4">
        <v>2024</v>
      </c>
      <c r="D380" s="4" t="s">
        <v>15</v>
      </c>
      <c r="E380" s="4">
        <v>12</v>
      </c>
      <c r="F380" s="4" cm="1">
        <f t="array" ref="F380">INDEX(Data!B$2:B$368,$A380)</f>
        <v>1167</v>
      </c>
      <c r="G380" s="4" cm="1">
        <f t="array" ref="G380">INDEX(Data!C$2:C$368,$A380)</f>
        <v>790</v>
      </c>
      <c r="H380" s="4" cm="1">
        <f t="array" ref="H380">INDEX(Data!D$2:D$368,$A380)</f>
        <v>291</v>
      </c>
      <c r="I380" s="4" cm="1">
        <f t="array" ref="I380">INDEX(Data!E$2:E$368,$A380)</f>
        <v>783</v>
      </c>
      <c r="J380" s="4" cm="1">
        <f t="array" ref="J380">INDEX(Data!F$2:F$368,$A380)</f>
        <v>93</v>
      </c>
      <c r="K380" s="4" cm="1">
        <f t="array" ref="K380">INDEX(Data!G$2:G$368,$A380)</f>
        <v>229</v>
      </c>
      <c r="L380" s="4" cm="1">
        <f t="array" ref="L380">INDEX(Data!H$2:H$368,$A380)</f>
        <v>514</v>
      </c>
      <c r="M380" s="4" cm="1">
        <f t="array" ref="M380">INDEX(Data!I$2:I$368,$A380)</f>
        <v>47</v>
      </c>
      <c r="N380" s="4" cm="1">
        <f t="array" ref="N380">INDEX(Data!J$2:J$368,$A380)</f>
        <v>253</v>
      </c>
      <c r="O380" s="4" cm="1">
        <f t="array" ref="O380">INDEX(Data!K$2:K$368,$A380)</f>
        <v>50</v>
      </c>
      <c r="P380" s="4" cm="1">
        <f t="array" ref="P380">INDEX(Data!L$2:L$368,$A380)</f>
        <v>86</v>
      </c>
      <c r="Q380" s="4" cm="1">
        <f t="array" ref="Q380">INDEX(Data!M$2:M$368,$A380)</f>
        <v>86</v>
      </c>
      <c r="R380" s="4" cm="1">
        <f t="array" ref="R380">INDEX(Data!N$2:N$368,$A380)</f>
        <v>28</v>
      </c>
      <c r="S380" s="4" cm="1">
        <f t="array" ref="S380">INDEX(Data!O$2:O$368,$A380)</f>
        <v>208</v>
      </c>
      <c r="T380" s="4" cm="1">
        <f t="array" ref="T380">INDEX(Data!P$2:P$368,$A380)</f>
        <v>22</v>
      </c>
      <c r="U380" s="4" cm="1">
        <f t="array" ref="U380">INDEX(Data!Q$2:Q$368,$A380)</f>
        <v>48</v>
      </c>
      <c r="V380" s="4" cm="1">
        <f t="array" ref="V380">INDEX(Data!R$2:R$368,$A380)</f>
        <v>39</v>
      </c>
      <c r="W380" s="4" cm="1">
        <f t="array" ref="W380">INDEX(Data!S$2:S$368,$A380)</f>
        <v>347</v>
      </c>
      <c r="X380" s="4" cm="1">
        <f t="array" ref="X380">INDEX(Data!T$2:T$368,$A380)</f>
        <v>79</v>
      </c>
      <c r="Y380" s="4" cm="1">
        <f t="array" ref="Y380">INDEX(Data!U$2:U$368,$A380)</f>
        <v>23</v>
      </c>
      <c r="Z380" s="4" cm="1">
        <f t="array" ref="Z380">INDEX(Data!V$2:V$368,$A380)</f>
        <v>47</v>
      </c>
      <c r="AA380" s="4" cm="1">
        <f t="array" ref="AA380">INDEX(Data!W$2:W$368,$A380)</f>
        <v>0</v>
      </c>
      <c r="AB380" s="4" cm="1">
        <f t="array" ref="AB380">INDEX(Data!X$2:X$368,$A380)</f>
        <v>110</v>
      </c>
      <c r="AC380" s="4" cm="1">
        <f t="array" ref="AC380">INDEX(Data!Y$2:Y$368,$A380)</f>
        <v>47</v>
      </c>
      <c r="AD380" s="4" cm="1">
        <f t="array" ref="AD380">INDEX(Data!Z$2:Z$368,$A380)</f>
        <v>0</v>
      </c>
      <c r="AE380" s="4" cm="1">
        <f t="array" ref="AE380">INDEX(Data!AA$2:AA$368,$A380)</f>
        <v>7</v>
      </c>
      <c r="AF380" s="4" cm="1">
        <f t="array" ref="AF380">INDEX(Data!AB$2:AB$368,$A380)</f>
        <v>15</v>
      </c>
      <c r="AG380" s="4" cm="1">
        <f t="array" ref="AG380">INDEX(Data!AC$2:AC$368,$A380)</f>
        <v>15</v>
      </c>
      <c r="AH380" s="4" cm="1">
        <f t="array" ref="AH380">INDEX(Data!AD$2:AD$368,$A380)</f>
        <v>0</v>
      </c>
      <c r="AI380" s="4" cm="1">
        <f t="array" ref="AI380">INDEX(Data!AE$2:AE$368,$A380)</f>
        <v>39</v>
      </c>
      <c r="AJ380" s="4" cm="1">
        <f t="array" ref="AJ380">INDEX(Data!AF$2:AF$368,$A380)</f>
        <v>15</v>
      </c>
      <c r="AK380" s="4" cm="1">
        <f t="array" ref="AK380">INDEX(Data!AG$2:AG$368,$A380)</f>
        <v>23</v>
      </c>
      <c r="AL380" s="4" cm="1">
        <f t="array" ref="AL380">INDEX(Data!AH$2:AH$368,$A380)</f>
        <v>7</v>
      </c>
      <c r="AM380" s="4" cm="1">
        <f t="array" ref="AM380">INDEX(Data!AI$2:AI$368,$A380)</f>
        <v>55</v>
      </c>
      <c r="AN380" s="4" cm="1">
        <f t="array" ref="AN380">INDEX(Data!AJ$2:AJ$368,$A380)</f>
        <v>39</v>
      </c>
      <c r="AO380" s="4" cm="1">
        <f t="array" ref="AO380">INDEX(Data!AK$2:AK$368,$A380)</f>
        <v>23</v>
      </c>
      <c r="AP380" s="4" cm="1">
        <f t="array" ref="AP380">INDEX(Data!AL$2:AL$368,$A380)</f>
        <v>0</v>
      </c>
      <c r="AQ380" s="4" cm="1">
        <f t="array" ref="AQ380">INDEX(Data!AM$2:AM$368,$A380)</f>
        <v>0</v>
      </c>
      <c r="AR380" s="4" cm="1">
        <f t="array" ref="AR380">INDEX(Data!AN$2:AN$368,$A380)</f>
        <v>7</v>
      </c>
      <c r="AS380" s="4" cm="1">
        <f t="array" ref="AS380">INDEX(Data!AO$2:AO$368,$A380)</f>
        <v>7</v>
      </c>
      <c r="AT380" s="4" cm="1">
        <f t="array" ref="AT380">INDEX(Data!AP$2:AP$368,$A380)</f>
        <v>79</v>
      </c>
      <c r="AU380" s="4" cm="1">
        <f t="array" ref="AU380">INDEX(Data!AQ$2:AQ$368,$A380)</f>
        <v>7</v>
      </c>
      <c r="AV380" s="4" cm="1">
        <f t="array" ref="AV380">INDEX(Data!AR$2:AR$368,$A380)</f>
        <v>47</v>
      </c>
      <c r="AW380" s="4" cm="1">
        <f t="array" ref="AW380">INDEX(Data!AS$2:AS$368,$A380)</f>
        <v>31</v>
      </c>
      <c r="AX380" s="4" cm="1">
        <f t="array" ref="AX380">INDEX(Data!AT$2:AT$368,$A380)</f>
        <v>7</v>
      </c>
      <c r="AY380" s="4" cm="1">
        <f t="array" ref="AY380">INDEX(Data!AU$2:AU$368,$A380)</f>
        <v>7</v>
      </c>
      <c r="AZ380" s="4" cm="1">
        <f t="array" ref="AZ380">INDEX(Data!AV$2:AV$368,$A380)</f>
        <v>0</v>
      </c>
      <c r="BA380" s="4" cm="1">
        <f t="array" ref="BA380">INDEX(Data!AW$2:AW$368,$A380)</f>
        <v>31</v>
      </c>
      <c r="BB380" s="4" cm="1">
        <f t="array" ref="BB380">INDEX(Data!AX$2:AX$368,$A380)</f>
        <v>23</v>
      </c>
    </row>
    <row r="381" spans="1:54" x14ac:dyDescent="0.25">
      <c r="A381">
        <v>348</v>
      </c>
      <c r="B381" s="3">
        <v>45639</v>
      </c>
      <c r="C381" s="4">
        <v>2024</v>
      </c>
      <c r="D381" s="4" t="s">
        <v>15</v>
      </c>
      <c r="E381" s="4">
        <v>13</v>
      </c>
      <c r="F381" s="4" cm="1">
        <f t="array" ref="F381">INDEX(Data!B$2:B$368,$A381)</f>
        <v>1155</v>
      </c>
      <c r="G381" s="4" cm="1">
        <f t="array" ref="G381">INDEX(Data!C$2:C$368,$A381)</f>
        <v>763</v>
      </c>
      <c r="H381" s="4" cm="1">
        <f t="array" ref="H381">INDEX(Data!D$2:D$368,$A381)</f>
        <v>600</v>
      </c>
      <c r="I381" s="4" cm="1">
        <f t="array" ref="I381">INDEX(Data!E$2:E$368,$A381)</f>
        <v>394</v>
      </c>
      <c r="J381" s="4" cm="1">
        <f t="array" ref="J381">INDEX(Data!F$2:F$368,$A381)</f>
        <v>161</v>
      </c>
      <c r="K381" s="4" cm="1">
        <f t="array" ref="K381">INDEX(Data!G$2:G$368,$A381)</f>
        <v>373</v>
      </c>
      <c r="L381" s="4" cm="1">
        <f t="array" ref="L381">INDEX(Data!H$2:H$368,$A381)</f>
        <v>223</v>
      </c>
      <c r="M381" s="4" cm="1">
        <f t="array" ref="M381">INDEX(Data!I$2:I$368,$A381)</f>
        <v>167</v>
      </c>
      <c r="N381" s="4" cm="1">
        <f t="array" ref="N381">INDEX(Data!J$2:J$368,$A381)</f>
        <v>300</v>
      </c>
      <c r="O381" s="4" cm="1">
        <f t="array" ref="O381">INDEX(Data!K$2:K$368,$A381)</f>
        <v>157</v>
      </c>
      <c r="P381" s="4" cm="1">
        <f t="array" ref="P381">INDEX(Data!L$2:L$368,$A381)</f>
        <v>71</v>
      </c>
      <c r="Q381" s="4" cm="1">
        <f t="array" ref="Q381">INDEX(Data!M$2:M$368,$A381)</f>
        <v>50</v>
      </c>
      <c r="R381" s="4" cm="1">
        <f t="array" ref="R381">INDEX(Data!N$2:N$368,$A381)</f>
        <v>71</v>
      </c>
      <c r="S381" s="4" cm="1">
        <f t="array" ref="S381">INDEX(Data!O$2:O$368,$A381)</f>
        <v>237</v>
      </c>
      <c r="T381" s="4" cm="1">
        <f t="array" ref="T381">INDEX(Data!P$2:P$368,$A381)</f>
        <v>109</v>
      </c>
      <c r="U381" s="4" cm="1">
        <f t="array" ref="U381">INDEX(Data!Q$2:Q$368,$A381)</f>
        <v>65</v>
      </c>
      <c r="V381" s="4" cm="1">
        <f t="array" ref="V381">INDEX(Data!R$2:R$368,$A381)</f>
        <v>61</v>
      </c>
      <c r="W381" s="4" cm="1">
        <f t="array" ref="W381">INDEX(Data!S$2:S$368,$A381)</f>
        <v>34</v>
      </c>
      <c r="X381" s="4" cm="1">
        <f t="array" ref="X381">INDEX(Data!T$2:T$368,$A381)</f>
        <v>53</v>
      </c>
      <c r="Y381" s="4" cm="1">
        <f t="array" ref="Y381">INDEX(Data!U$2:U$368,$A381)</f>
        <v>7</v>
      </c>
      <c r="Z381" s="4" cm="1">
        <f t="array" ref="Z381">INDEX(Data!V$2:V$368,$A381)</f>
        <v>22</v>
      </c>
      <c r="AA381" s="4" cm="1">
        <f t="array" ref="AA381">INDEX(Data!W$2:W$368,$A381)</f>
        <v>7</v>
      </c>
      <c r="AB381" s="4" cm="1">
        <f t="array" ref="AB381">INDEX(Data!X$2:X$368,$A381)</f>
        <v>45</v>
      </c>
      <c r="AC381" s="4" cm="1">
        <f t="array" ref="AC381">INDEX(Data!Y$2:Y$368,$A381)</f>
        <v>53</v>
      </c>
      <c r="AD381" s="4" cm="1">
        <f t="array" ref="AD381">INDEX(Data!Z$2:Z$368,$A381)</f>
        <v>15</v>
      </c>
      <c r="AE381" s="4" cm="1">
        <f t="array" ref="AE381">INDEX(Data!AA$2:AA$368,$A381)</f>
        <v>0</v>
      </c>
      <c r="AF381" s="4" cm="1">
        <f t="array" ref="AF381">INDEX(Data!AB$2:AB$368,$A381)</f>
        <v>30</v>
      </c>
      <c r="AG381" s="4" cm="1">
        <f t="array" ref="AG381">INDEX(Data!AC$2:AC$368,$A381)</f>
        <v>22</v>
      </c>
      <c r="AH381" s="4" cm="1">
        <f t="array" ref="AH381">INDEX(Data!AD$2:AD$368,$A381)</f>
        <v>0</v>
      </c>
      <c r="AI381" s="4" cm="1">
        <f t="array" ref="AI381">INDEX(Data!AE$2:AE$368,$A381)</f>
        <v>7</v>
      </c>
      <c r="AJ381" s="4" cm="1">
        <f t="array" ref="AJ381">INDEX(Data!AF$2:AF$368,$A381)</f>
        <v>22</v>
      </c>
      <c r="AK381" s="4" cm="1">
        <f t="array" ref="AK381">INDEX(Data!AG$2:AG$368,$A381)</f>
        <v>0</v>
      </c>
      <c r="AL381" s="4" cm="1">
        <f t="array" ref="AL381">INDEX(Data!AH$2:AH$368,$A381)</f>
        <v>7</v>
      </c>
      <c r="AM381" s="4" cm="1">
        <f t="array" ref="AM381">INDEX(Data!AI$2:AI$368,$A381)</f>
        <v>45</v>
      </c>
      <c r="AN381" s="4" cm="1">
        <f t="array" ref="AN381">INDEX(Data!AJ$2:AJ$368,$A381)</f>
        <v>15</v>
      </c>
      <c r="AO381" s="4" cm="1">
        <f t="array" ref="AO381">INDEX(Data!AK$2:AK$368,$A381)</f>
        <v>7</v>
      </c>
      <c r="AP381" s="4" cm="1">
        <f t="array" ref="AP381">INDEX(Data!AL$2:AL$368,$A381)</f>
        <v>0</v>
      </c>
      <c r="AQ381" s="4" cm="1">
        <f t="array" ref="AQ381">INDEX(Data!AM$2:AM$368,$A381)</f>
        <v>7</v>
      </c>
      <c r="AR381" s="4" cm="1">
        <f t="array" ref="AR381">INDEX(Data!AN$2:AN$368,$A381)</f>
        <v>22</v>
      </c>
      <c r="AS381" s="4" cm="1">
        <f t="array" ref="AS381">INDEX(Data!AO$2:AO$368,$A381)</f>
        <v>22</v>
      </c>
      <c r="AT381" s="4" cm="1">
        <f t="array" ref="AT381">INDEX(Data!AP$2:AP$368,$A381)</f>
        <v>83</v>
      </c>
      <c r="AU381" s="4" cm="1">
        <f t="array" ref="AU381">INDEX(Data!AQ$2:AQ$368,$A381)</f>
        <v>22</v>
      </c>
      <c r="AV381" s="4" cm="1">
        <f t="array" ref="AV381">INDEX(Data!AR$2:AR$368,$A381)</f>
        <v>68</v>
      </c>
      <c r="AW381" s="4" cm="1">
        <f t="array" ref="AW381">INDEX(Data!AS$2:AS$368,$A381)</f>
        <v>30</v>
      </c>
      <c r="AX381" s="4" cm="1">
        <f t="array" ref="AX381">INDEX(Data!AT$2:AT$368,$A381)</f>
        <v>7</v>
      </c>
      <c r="AY381" s="4" cm="1">
        <f t="array" ref="AY381">INDEX(Data!AU$2:AU$368,$A381)</f>
        <v>45</v>
      </c>
      <c r="AZ381" s="4" cm="1">
        <f t="array" ref="AZ381">INDEX(Data!AV$2:AV$368,$A381)</f>
        <v>30</v>
      </c>
      <c r="BA381" s="4" cm="1">
        <f t="array" ref="BA381">INDEX(Data!AW$2:AW$368,$A381)</f>
        <v>0</v>
      </c>
      <c r="BB381" s="4" cm="1">
        <f t="array" ref="BB381">INDEX(Data!AX$2:AX$368,$A381)</f>
        <v>70</v>
      </c>
    </row>
    <row r="382" spans="1:54" x14ac:dyDescent="0.25">
      <c r="A382">
        <v>349</v>
      </c>
      <c r="B382" s="3">
        <v>45640</v>
      </c>
      <c r="C382" s="4">
        <v>2024</v>
      </c>
      <c r="D382" s="4" t="s">
        <v>15</v>
      </c>
      <c r="E382" s="4">
        <v>14</v>
      </c>
      <c r="F382" s="4" cm="1">
        <f t="array" ref="F382">INDEX(Data!B$2:B$368,$A382)</f>
        <v>1148</v>
      </c>
      <c r="G382" s="4" cm="1">
        <f t="array" ref="G382">INDEX(Data!C$2:C$368,$A382)</f>
        <v>733</v>
      </c>
      <c r="H382" s="4" cm="1">
        <f t="array" ref="H382">INDEX(Data!D$2:D$368,$A382)</f>
        <v>287</v>
      </c>
      <c r="I382" s="4" cm="1">
        <f t="array" ref="I382">INDEX(Data!E$2:E$368,$A382)</f>
        <v>735</v>
      </c>
      <c r="J382" s="4" cm="1">
        <f t="array" ref="J382">INDEX(Data!F$2:F$368,$A382)</f>
        <v>126</v>
      </c>
      <c r="K382" s="4" cm="1">
        <f t="array" ref="K382">INDEX(Data!G$2:G$368,$A382)</f>
        <v>146</v>
      </c>
      <c r="L382" s="4" cm="1">
        <f t="array" ref="L382">INDEX(Data!H$2:H$368,$A382)</f>
        <v>536</v>
      </c>
      <c r="M382" s="4" cm="1">
        <f t="array" ref="M382">INDEX(Data!I$2:I$368,$A382)</f>
        <v>51</v>
      </c>
      <c r="N382" s="4" cm="1">
        <f t="array" ref="N382">INDEX(Data!J$2:J$368,$A382)</f>
        <v>306</v>
      </c>
      <c r="O382" s="4" cm="1">
        <f t="array" ref="O382">INDEX(Data!K$2:K$368,$A382)</f>
        <v>241</v>
      </c>
      <c r="P382" s="4" cm="1">
        <f t="array" ref="P382">INDEX(Data!L$2:L$368,$A382)</f>
        <v>99</v>
      </c>
      <c r="Q382" s="4" cm="1">
        <f t="array" ref="Q382">INDEX(Data!M$2:M$368,$A382)</f>
        <v>49</v>
      </c>
      <c r="R382" s="4" cm="1">
        <f t="array" ref="R382">INDEX(Data!N$2:N$368,$A382)</f>
        <v>71</v>
      </c>
      <c r="S382" s="4" cm="1">
        <f t="array" ref="S382">INDEX(Data!O$2:O$368,$A382)</f>
        <v>157</v>
      </c>
      <c r="T382" s="4" cm="1">
        <f t="array" ref="T382">INDEX(Data!P$2:P$368,$A382)</f>
        <v>34</v>
      </c>
      <c r="U382" s="4" cm="1">
        <f t="array" ref="U382">INDEX(Data!Q$2:Q$368,$A382)</f>
        <v>30</v>
      </c>
      <c r="V382" s="4" cm="1">
        <f t="array" ref="V382">INDEX(Data!R$2:R$368,$A382)</f>
        <v>56</v>
      </c>
      <c r="W382" s="4" cm="1">
        <f t="array" ref="W382">INDEX(Data!S$2:S$368,$A382)</f>
        <v>105</v>
      </c>
      <c r="X382" s="4" cm="1">
        <f t="array" ref="X382">INDEX(Data!T$2:T$368,$A382)</f>
        <v>95</v>
      </c>
      <c r="Y382" s="4" cm="1">
        <f t="array" ref="Y382">INDEX(Data!U$2:U$368,$A382)</f>
        <v>21</v>
      </c>
      <c r="Z382" s="4" cm="1">
        <f t="array" ref="Z382">INDEX(Data!V$2:V$368,$A382)</f>
        <v>51</v>
      </c>
      <c r="AA382" s="4" cm="1">
        <f t="array" ref="AA382">INDEX(Data!W$2:W$368,$A382)</f>
        <v>14</v>
      </c>
      <c r="AB382" s="4" cm="1">
        <f t="array" ref="AB382">INDEX(Data!X$2:X$368,$A382)</f>
        <v>1</v>
      </c>
      <c r="AC382" s="4" cm="1">
        <f t="array" ref="AC382">INDEX(Data!Y$2:Y$368,$A382)</f>
        <v>65</v>
      </c>
      <c r="AD382" s="4" cm="1">
        <f t="array" ref="AD382">INDEX(Data!Z$2:Z$368,$A382)</f>
        <v>0</v>
      </c>
      <c r="AE382" s="4" cm="1">
        <f t="array" ref="AE382">INDEX(Data!AA$2:AA$368,$A382)</f>
        <v>21</v>
      </c>
      <c r="AF382" s="4" cm="1">
        <f t="array" ref="AF382">INDEX(Data!AB$2:AB$368,$A382)</f>
        <v>14</v>
      </c>
      <c r="AG382" s="4" cm="1">
        <f t="array" ref="AG382">INDEX(Data!AC$2:AC$368,$A382)</f>
        <v>21</v>
      </c>
      <c r="AH382" s="4" cm="1">
        <f t="array" ref="AH382">INDEX(Data!AD$2:AD$368,$A382)</f>
        <v>0</v>
      </c>
      <c r="AI382" s="4" cm="1">
        <f t="array" ref="AI382">INDEX(Data!AE$2:AE$368,$A382)</f>
        <v>36</v>
      </c>
      <c r="AJ382" s="4" cm="1">
        <f t="array" ref="AJ382">INDEX(Data!AF$2:AF$368,$A382)</f>
        <v>7</v>
      </c>
      <c r="AK382" s="4" cm="1">
        <f t="array" ref="AK382">INDEX(Data!AG$2:AG$368,$A382)</f>
        <v>21</v>
      </c>
      <c r="AL382" s="4" cm="1">
        <f t="array" ref="AL382">INDEX(Data!AH$2:AH$368,$A382)</f>
        <v>14</v>
      </c>
      <c r="AM382" s="4" cm="1">
        <f t="array" ref="AM382">INDEX(Data!AI$2:AI$368,$A382)</f>
        <v>43</v>
      </c>
      <c r="AN382" s="4" cm="1">
        <f t="array" ref="AN382">INDEX(Data!AJ$2:AJ$368,$A382)</f>
        <v>36</v>
      </c>
      <c r="AO382" s="4" cm="1">
        <f t="array" ref="AO382">INDEX(Data!AK$2:AK$368,$A382)</f>
        <v>36</v>
      </c>
      <c r="AP382" s="4" cm="1">
        <f t="array" ref="AP382">INDEX(Data!AL$2:AL$368,$A382)</f>
        <v>14</v>
      </c>
      <c r="AQ382" s="4" cm="1">
        <f t="array" ref="AQ382">INDEX(Data!AM$2:AM$368,$A382)</f>
        <v>7</v>
      </c>
      <c r="AR382" s="4" cm="1">
        <f t="array" ref="AR382">INDEX(Data!AN$2:AN$368,$A382)</f>
        <v>0</v>
      </c>
      <c r="AS382" s="4" cm="1">
        <f t="array" ref="AS382">INDEX(Data!AO$2:AO$368,$A382)</f>
        <v>7</v>
      </c>
      <c r="AT382" s="4" cm="1">
        <f t="array" ref="AT382">INDEX(Data!AP$2:AP$368,$A382)</f>
        <v>51</v>
      </c>
      <c r="AU382" s="4" cm="1">
        <f t="array" ref="AU382">INDEX(Data!AQ$2:AQ$368,$A382)</f>
        <v>7</v>
      </c>
      <c r="AV382" s="4" cm="1">
        <f t="array" ref="AV382">INDEX(Data!AR$2:AR$368,$A382)</f>
        <v>65</v>
      </c>
      <c r="AW382" s="4" cm="1">
        <f t="array" ref="AW382">INDEX(Data!AS$2:AS$368,$A382)</f>
        <v>36</v>
      </c>
      <c r="AX382" s="4" cm="1">
        <f t="array" ref="AX382">INDEX(Data!AT$2:AT$368,$A382)</f>
        <v>7</v>
      </c>
      <c r="AY382" s="4" cm="1">
        <f t="array" ref="AY382">INDEX(Data!AU$2:AU$368,$A382)</f>
        <v>43</v>
      </c>
      <c r="AZ382" s="4" cm="1">
        <f t="array" ref="AZ382">INDEX(Data!AV$2:AV$368,$A382)</f>
        <v>0</v>
      </c>
      <c r="BA382" s="4" cm="1">
        <f t="array" ref="BA382">INDEX(Data!AW$2:AW$368,$A382)</f>
        <v>0</v>
      </c>
      <c r="BB382" s="4" cm="1">
        <f t="array" ref="BB382">INDEX(Data!AX$2:AX$368,$A382)</f>
        <v>0</v>
      </c>
    </row>
    <row r="383" spans="1:54" x14ac:dyDescent="0.25">
      <c r="A383">
        <v>350</v>
      </c>
      <c r="B383" s="3">
        <v>45641</v>
      </c>
      <c r="C383" s="4">
        <v>2024</v>
      </c>
      <c r="D383" s="4" t="s">
        <v>15</v>
      </c>
      <c r="E383" s="4">
        <v>15</v>
      </c>
      <c r="F383" s="4" cm="1">
        <f t="array" ref="F383">INDEX(Data!B$2:B$368,$A383)</f>
        <v>1151</v>
      </c>
      <c r="G383" s="4" cm="1">
        <f t="array" ref="G383">INDEX(Data!C$2:C$368,$A383)</f>
        <v>717</v>
      </c>
      <c r="H383" s="4" cm="1">
        <f t="array" ref="H383">INDEX(Data!D$2:D$368,$A383)</f>
        <v>460</v>
      </c>
      <c r="I383" s="4" cm="1">
        <f t="array" ref="I383">INDEX(Data!E$2:E$368,$A383)</f>
        <v>622</v>
      </c>
      <c r="J383" s="4" cm="1">
        <f t="array" ref="J383">INDEX(Data!F$2:F$368,$A383)</f>
        <v>69</v>
      </c>
      <c r="K383" s="4" cm="1">
        <f t="array" ref="K383">INDEX(Data!G$2:G$368,$A383)</f>
        <v>272</v>
      </c>
      <c r="L383" s="4" cm="1">
        <f t="array" ref="L383">INDEX(Data!H$2:H$368,$A383)</f>
        <v>402</v>
      </c>
      <c r="M383" s="4" cm="1">
        <f t="array" ref="M383">INDEX(Data!I$2:I$368,$A383)</f>
        <v>43</v>
      </c>
      <c r="N383" s="4" cm="1">
        <f t="array" ref="N383">INDEX(Data!J$2:J$368,$A383)</f>
        <v>349</v>
      </c>
      <c r="O383" s="4" cm="1">
        <f t="array" ref="O383">INDEX(Data!K$2:K$368,$A383)</f>
        <v>57</v>
      </c>
      <c r="P383" s="4" cm="1">
        <f t="array" ref="P383">INDEX(Data!L$2:L$368,$A383)</f>
        <v>85</v>
      </c>
      <c r="Q383" s="4" cm="1">
        <f t="array" ref="Q383">INDEX(Data!M$2:M$368,$A383)</f>
        <v>99</v>
      </c>
      <c r="R383" s="4" cm="1">
        <f t="array" ref="R383">INDEX(Data!N$2:N$368,$A383)</f>
        <v>64</v>
      </c>
      <c r="S383" s="4" cm="1">
        <f t="array" ref="S383">INDEX(Data!O$2:O$368,$A383)</f>
        <v>240</v>
      </c>
      <c r="T383" s="4" cm="1">
        <f t="array" ref="T383">INDEX(Data!P$2:P$368,$A383)</f>
        <v>148</v>
      </c>
      <c r="U383" s="4" cm="1">
        <f t="array" ref="U383">INDEX(Data!Q$2:Q$368,$A383)</f>
        <v>56</v>
      </c>
      <c r="V383" s="4" cm="1">
        <f t="array" ref="V383">INDEX(Data!R$2:R$368,$A383)</f>
        <v>21</v>
      </c>
      <c r="W383" s="4" cm="1">
        <f t="array" ref="W383">INDEX(Data!S$2:S$368,$A383)</f>
        <v>32</v>
      </c>
      <c r="X383" s="4" cm="1">
        <f t="array" ref="X383">INDEX(Data!T$2:T$368,$A383)</f>
        <v>64</v>
      </c>
      <c r="Y383" s="4" cm="1">
        <f t="array" ref="Y383">INDEX(Data!U$2:U$368,$A383)</f>
        <v>21</v>
      </c>
      <c r="Z383" s="4" cm="1">
        <f t="array" ref="Z383">INDEX(Data!V$2:V$368,$A383)</f>
        <v>35</v>
      </c>
      <c r="AA383" s="4" cm="1">
        <f t="array" ref="AA383">INDEX(Data!W$2:W$368,$A383)</f>
        <v>0</v>
      </c>
      <c r="AB383" s="4" cm="1">
        <f t="array" ref="AB383">INDEX(Data!X$2:X$368,$A383)</f>
        <v>78</v>
      </c>
      <c r="AC383" s="4" cm="1">
        <f t="array" ref="AC383">INDEX(Data!Y$2:Y$368,$A383)</f>
        <v>64</v>
      </c>
      <c r="AD383" s="4" cm="1">
        <f t="array" ref="AD383">INDEX(Data!Z$2:Z$368,$A383)</f>
        <v>14</v>
      </c>
      <c r="AE383" s="4" cm="1">
        <f t="array" ref="AE383">INDEX(Data!AA$2:AA$368,$A383)</f>
        <v>21</v>
      </c>
      <c r="AF383" s="4" cm="1">
        <f t="array" ref="AF383">INDEX(Data!AB$2:AB$368,$A383)</f>
        <v>43</v>
      </c>
      <c r="AG383" s="4" cm="1">
        <f t="array" ref="AG383">INDEX(Data!AC$2:AC$368,$A383)</f>
        <v>21</v>
      </c>
      <c r="AH383" s="4" cm="1">
        <f t="array" ref="AH383">INDEX(Data!AD$2:AD$368,$A383)</f>
        <v>7</v>
      </c>
      <c r="AI383" s="4" cm="1">
        <f t="array" ref="AI383">INDEX(Data!AE$2:AE$368,$A383)</f>
        <v>7</v>
      </c>
      <c r="AJ383" s="4" cm="1">
        <f t="array" ref="AJ383">INDEX(Data!AF$2:AF$368,$A383)</f>
        <v>7</v>
      </c>
      <c r="AK383" s="4" cm="1">
        <f t="array" ref="AK383">INDEX(Data!AG$2:AG$368,$A383)</f>
        <v>0</v>
      </c>
      <c r="AL383" s="4" cm="1">
        <f t="array" ref="AL383">INDEX(Data!AH$2:AH$368,$A383)</f>
        <v>7</v>
      </c>
      <c r="AM383" s="4" cm="1">
        <f t="array" ref="AM383">INDEX(Data!AI$2:AI$368,$A383)</f>
        <v>35</v>
      </c>
      <c r="AN383" s="4" cm="1">
        <f t="array" ref="AN383">INDEX(Data!AJ$2:AJ$368,$A383)</f>
        <v>7</v>
      </c>
      <c r="AO383" s="4" cm="1">
        <f t="array" ref="AO383">INDEX(Data!AK$2:AK$368,$A383)</f>
        <v>21</v>
      </c>
      <c r="AP383" s="4" cm="1">
        <f t="array" ref="AP383">INDEX(Data!AL$2:AL$368,$A383)</f>
        <v>7</v>
      </c>
      <c r="AQ383" s="4" cm="1">
        <f t="array" ref="AQ383">INDEX(Data!AM$2:AM$368,$A383)</f>
        <v>0</v>
      </c>
      <c r="AR383" s="4" cm="1">
        <f t="array" ref="AR383">INDEX(Data!AN$2:AN$368,$A383)</f>
        <v>21</v>
      </c>
      <c r="AS383" s="4" cm="1">
        <f t="array" ref="AS383">INDEX(Data!AO$2:AO$368,$A383)</f>
        <v>21</v>
      </c>
      <c r="AT383" s="4" cm="1">
        <f t="array" ref="AT383">INDEX(Data!AP$2:AP$368,$A383)</f>
        <v>57</v>
      </c>
      <c r="AU383" s="4" cm="1">
        <f t="array" ref="AU383">INDEX(Data!AQ$2:AQ$368,$A383)</f>
        <v>21</v>
      </c>
      <c r="AV383" s="4" cm="1">
        <f t="array" ref="AV383">INDEX(Data!AR$2:AR$368,$A383)</f>
        <v>28</v>
      </c>
      <c r="AW383" s="4" cm="1">
        <f t="array" ref="AW383">INDEX(Data!AS$2:AS$368,$A383)</f>
        <v>7</v>
      </c>
      <c r="AX383" s="4" cm="1">
        <f t="array" ref="AX383">INDEX(Data!AT$2:AT$368,$A383)</f>
        <v>7</v>
      </c>
      <c r="AY383" s="4" cm="1">
        <f t="array" ref="AY383">INDEX(Data!AU$2:AU$368,$A383)</f>
        <v>7</v>
      </c>
      <c r="AZ383" s="4" cm="1">
        <f t="array" ref="AZ383">INDEX(Data!AV$2:AV$368,$A383)</f>
        <v>21</v>
      </c>
      <c r="BA383" s="4" cm="1">
        <f t="array" ref="BA383">INDEX(Data!AW$2:AW$368,$A383)</f>
        <v>14</v>
      </c>
      <c r="BB383" s="4" cm="1">
        <f t="array" ref="BB383">INDEX(Data!AX$2:AX$368,$A383)</f>
        <v>54</v>
      </c>
    </row>
    <row r="384" spans="1:54" x14ac:dyDescent="0.25">
      <c r="A384">
        <v>351</v>
      </c>
      <c r="B384" s="3">
        <v>45642</v>
      </c>
      <c r="C384" s="4">
        <v>2024</v>
      </c>
      <c r="D384" s="4" t="s">
        <v>15</v>
      </c>
      <c r="E384" s="4">
        <v>16</v>
      </c>
      <c r="F384" s="4" cm="1">
        <f t="array" ref="F384">INDEX(Data!B$2:B$368,$A384)</f>
        <v>1172</v>
      </c>
      <c r="G384" s="4" cm="1">
        <f t="array" ref="G384">INDEX(Data!C$2:C$368,$A384)</f>
        <v>713</v>
      </c>
      <c r="H384" s="4" cm="1">
        <f t="array" ref="H384">INDEX(Data!D$2:D$368,$A384)</f>
        <v>257</v>
      </c>
      <c r="I384" s="4" cm="1">
        <f t="array" ref="I384">INDEX(Data!E$2:E$368,$A384)</f>
        <v>833</v>
      </c>
      <c r="J384" s="4" cm="1">
        <f t="array" ref="J384">INDEX(Data!F$2:F$368,$A384)</f>
        <v>82</v>
      </c>
      <c r="K384" s="4" cm="1">
        <f t="array" ref="K384">INDEX(Data!G$2:G$368,$A384)</f>
        <v>292</v>
      </c>
      <c r="L384" s="4" cm="1">
        <f t="array" ref="L384">INDEX(Data!H$2:H$368,$A384)</f>
        <v>329</v>
      </c>
      <c r="M384" s="4" cm="1">
        <f t="array" ref="M384">INDEX(Data!I$2:I$368,$A384)</f>
        <v>92</v>
      </c>
      <c r="N384" s="4" cm="1">
        <f t="array" ref="N384">INDEX(Data!J$2:J$368,$A384)</f>
        <v>247</v>
      </c>
      <c r="O384" s="4" cm="1">
        <f t="array" ref="O384">INDEX(Data!K$2:K$368,$A384)</f>
        <v>247</v>
      </c>
      <c r="P384" s="4" cm="1">
        <f t="array" ref="P384">INDEX(Data!L$2:L$368,$A384)</f>
        <v>87</v>
      </c>
      <c r="Q384" s="4" cm="1">
        <f t="array" ref="Q384">INDEX(Data!M$2:M$368,$A384)</f>
        <v>43</v>
      </c>
      <c r="R384" s="4" cm="1">
        <f t="array" ref="R384">INDEX(Data!N$2:N$368,$A384)</f>
        <v>50</v>
      </c>
      <c r="S384" s="4" cm="1">
        <f t="array" ref="S384">INDEX(Data!O$2:O$368,$A384)</f>
        <v>213</v>
      </c>
      <c r="T384" s="4" cm="1">
        <f t="array" ref="T384">INDEX(Data!P$2:P$368,$A384)</f>
        <v>84</v>
      </c>
      <c r="U384" s="4" cm="1">
        <f t="array" ref="U384">INDEX(Data!Q$2:Q$368,$A384)</f>
        <v>48</v>
      </c>
      <c r="V384" s="4" cm="1">
        <f t="array" ref="V384">INDEX(Data!R$2:R$368,$A384)</f>
        <v>57</v>
      </c>
      <c r="W384" s="4" cm="1">
        <f t="array" ref="W384">INDEX(Data!S$2:S$368,$A384)</f>
        <v>96</v>
      </c>
      <c r="X384" s="4" cm="1">
        <f t="array" ref="X384">INDEX(Data!T$2:T$368,$A384)</f>
        <v>28</v>
      </c>
      <c r="Y384" s="4" cm="1">
        <f t="array" ref="Y384">INDEX(Data!U$2:U$368,$A384)</f>
        <v>21</v>
      </c>
      <c r="Z384" s="4" cm="1">
        <f t="array" ref="Z384">INDEX(Data!V$2:V$368,$A384)</f>
        <v>35</v>
      </c>
      <c r="AA384" s="4" cm="1">
        <f t="array" ref="AA384">INDEX(Data!W$2:W$368,$A384)</f>
        <v>21</v>
      </c>
      <c r="AB384" s="4" cm="1">
        <f t="array" ref="AB384">INDEX(Data!X$2:X$368,$A384)</f>
        <v>71</v>
      </c>
      <c r="AC384" s="4" cm="1">
        <f t="array" ref="AC384">INDEX(Data!Y$2:Y$368,$A384)</f>
        <v>57</v>
      </c>
      <c r="AD384" s="4" cm="1">
        <f t="array" ref="AD384">INDEX(Data!Z$2:Z$368,$A384)</f>
        <v>14</v>
      </c>
      <c r="AE384" s="4" cm="1">
        <f t="array" ref="AE384">INDEX(Data!AA$2:AA$368,$A384)</f>
        <v>7</v>
      </c>
      <c r="AF384" s="4" cm="1">
        <f t="array" ref="AF384">INDEX(Data!AB$2:AB$368,$A384)</f>
        <v>14</v>
      </c>
      <c r="AG384" s="4" cm="1">
        <f t="array" ref="AG384">INDEX(Data!AC$2:AC$368,$A384)</f>
        <v>7</v>
      </c>
      <c r="AH384" s="4" cm="1">
        <f t="array" ref="AH384">INDEX(Data!AD$2:AD$368,$A384)</f>
        <v>7</v>
      </c>
      <c r="AI384" s="4" cm="1">
        <f t="array" ref="AI384">INDEX(Data!AE$2:AE$368,$A384)</f>
        <v>14</v>
      </c>
      <c r="AJ384" s="4" cm="1">
        <f t="array" ref="AJ384">INDEX(Data!AF$2:AF$368,$A384)</f>
        <v>21</v>
      </c>
      <c r="AK384" s="4" cm="1">
        <f t="array" ref="AK384">INDEX(Data!AG$2:AG$368,$A384)</f>
        <v>0</v>
      </c>
      <c r="AL384" s="4" cm="1">
        <f t="array" ref="AL384">INDEX(Data!AH$2:AH$368,$A384)</f>
        <v>14</v>
      </c>
      <c r="AM384" s="4" cm="1">
        <f t="array" ref="AM384">INDEX(Data!AI$2:AI$368,$A384)</f>
        <v>35</v>
      </c>
      <c r="AN384" s="4" cm="1">
        <f t="array" ref="AN384">INDEX(Data!AJ$2:AJ$368,$A384)</f>
        <v>49</v>
      </c>
      <c r="AO384" s="4" cm="1">
        <f t="array" ref="AO384">INDEX(Data!AK$2:AK$368,$A384)</f>
        <v>28</v>
      </c>
      <c r="AP384" s="4" cm="1">
        <f t="array" ref="AP384">INDEX(Data!AL$2:AL$368,$A384)</f>
        <v>0</v>
      </c>
      <c r="AQ384" s="4" cm="1">
        <f t="array" ref="AQ384">INDEX(Data!AM$2:AM$368,$A384)</f>
        <v>0</v>
      </c>
      <c r="AR384" s="4" cm="1">
        <f t="array" ref="AR384">INDEX(Data!AN$2:AN$368,$A384)</f>
        <v>7</v>
      </c>
      <c r="AS384" s="4" cm="1">
        <f t="array" ref="AS384">INDEX(Data!AO$2:AO$368,$A384)</f>
        <v>14</v>
      </c>
      <c r="AT384" s="4" cm="1">
        <f t="array" ref="AT384">INDEX(Data!AP$2:AP$368,$A384)</f>
        <v>71</v>
      </c>
      <c r="AU384" s="4" cm="1">
        <f t="array" ref="AU384">INDEX(Data!AQ$2:AQ$368,$A384)</f>
        <v>14</v>
      </c>
      <c r="AV384" s="4" cm="1">
        <f t="array" ref="AV384">INDEX(Data!AR$2:AR$368,$A384)</f>
        <v>57</v>
      </c>
      <c r="AW384" s="4" cm="1">
        <f t="array" ref="AW384">INDEX(Data!AS$2:AS$368,$A384)</f>
        <v>7</v>
      </c>
      <c r="AX384" s="4" cm="1">
        <f t="array" ref="AX384">INDEX(Data!AT$2:AT$368,$A384)</f>
        <v>7</v>
      </c>
      <c r="AY384" s="4" cm="1">
        <f t="array" ref="AY384">INDEX(Data!AU$2:AU$368,$A384)</f>
        <v>21</v>
      </c>
      <c r="AZ384" s="4" cm="1">
        <f t="array" ref="AZ384">INDEX(Data!AV$2:AV$368,$A384)</f>
        <v>7</v>
      </c>
      <c r="BA384" s="4" cm="1">
        <f t="array" ref="BA384">INDEX(Data!AW$2:AW$368,$A384)</f>
        <v>28</v>
      </c>
      <c r="BB384" s="4" cm="1">
        <f t="array" ref="BB384">INDEX(Data!AX$2:AX$368,$A384)</f>
        <v>37</v>
      </c>
    </row>
    <row r="385" spans="1:54" x14ac:dyDescent="0.25">
      <c r="A385">
        <v>352</v>
      </c>
      <c r="B385" s="3">
        <v>45643</v>
      </c>
      <c r="C385" s="4">
        <v>2024</v>
      </c>
      <c r="D385" s="4" t="s">
        <v>15</v>
      </c>
      <c r="E385" s="4">
        <v>17</v>
      </c>
      <c r="F385" s="4" cm="1">
        <f t="array" ref="F385">INDEX(Data!B$2:B$368,$A385)</f>
        <v>1191</v>
      </c>
      <c r="G385" s="4" cm="1">
        <f t="array" ref="G385">INDEX(Data!C$2:C$368,$A385)</f>
        <v>714</v>
      </c>
      <c r="H385" s="4" cm="1">
        <f t="array" ref="H385">INDEX(Data!D$2:D$368,$A385)</f>
        <v>357</v>
      </c>
      <c r="I385" s="4" cm="1">
        <f t="array" ref="I385">INDEX(Data!E$2:E$368,$A385)</f>
        <v>763</v>
      </c>
      <c r="J385" s="4" cm="1">
        <f t="array" ref="J385">INDEX(Data!F$2:F$368,$A385)</f>
        <v>71</v>
      </c>
      <c r="K385" s="4" cm="1">
        <f t="array" ref="K385">INDEX(Data!G$2:G$368,$A385)</f>
        <v>292</v>
      </c>
      <c r="L385" s="4" cm="1">
        <f t="array" ref="L385">INDEX(Data!H$2:H$368,$A385)</f>
        <v>337</v>
      </c>
      <c r="M385" s="4" cm="1">
        <f t="array" ref="M385">INDEX(Data!I$2:I$368,$A385)</f>
        <v>85</v>
      </c>
      <c r="N385" s="4" cm="1">
        <f t="array" ref="N385">INDEX(Data!J$2:J$368,$A385)</f>
        <v>280</v>
      </c>
      <c r="O385" s="4" cm="1">
        <f t="array" ref="O385">INDEX(Data!K$2:K$368,$A385)</f>
        <v>162</v>
      </c>
      <c r="P385" s="4" cm="1">
        <f t="array" ref="P385">INDEX(Data!L$2:L$368,$A385)</f>
        <v>103</v>
      </c>
      <c r="Q385" s="4" cm="1">
        <f t="array" ref="Q385">INDEX(Data!M$2:M$368,$A385)</f>
        <v>110</v>
      </c>
      <c r="R385" s="4" cm="1">
        <f t="array" ref="R385">INDEX(Data!N$2:N$368,$A385)</f>
        <v>59</v>
      </c>
      <c r="S385" s="4" cm="1">
        <f t="array" ref="S385">INDEX(Data!O$2:O$368,$A385)</f>
        <v>248</v>
      </c>
      <c r="T385" s="4" cm="1">
        <f t="array" ref="T385">INDEX(Data!P$2:P$368,$A385)</f>
        <v>99</v>
      </c>
      <c r="U385" s="4" cm="1">
        <f t="array" ref="U385">INDEX(Data!Q$2:Q$368,$A385)</f>
        <v>31</v>
      </c>
      <c r="V385" s="4" cm="1">
        <f t="array" ref="V385">INDEX(Data!R$2:R$368,$A385)</f>
        <v>54</v>
      </c>
      <c r="W385" s="4" cm="1">
        <f t="array" ref="W385">INDEX(Data!S$2:S$368,$A385)</f>
        <v>45</v>
      </c>
      <c r="X385" s="4" cm="1">
        <f t="array" ref="X385">INDEX(Data!T$2:T$368,$A385)</f>
        <v>49</v>
      </c>
      <c r="Y385" s="4" cm="1">
        <f t="array" ref="Y385">INDEX(Data!U$2:U$368,$A385)</f>
        <v>21</v>
      </c>
      <c r="Z385" s="4" cm="1">
        <f t="array" ref="Z385">INDEX(Data!V$2:V$368,$A385)</f>
        <v>49</v>
      </c>
      <c r="AA385" s="4" cm="1">
        <f t="array" ref="AA385">INDEX(Data!W$2:W$368,$A385)</f>
        <v>7</v>
      </c>
      <c r="AB385" s="4" cm="1">
        <f t="array" ref="AB385">INDEX(Data!X$2:X$368,$A385)</f>
        <v>49</v>
      </c>
      <c r="AC385" s="4" cm="1">
        <f t="array" ref="AC385">INDEX(Data!Y$2:Y$368,$A385)</f>
        <v>42</v>
      </c>
      <c r="AD385" s="4" cm="1">
        <f t="array" ref="AD385">INDEX(Data!Z$2:Z$368,$A385)</f>
        <v>0</v>
      </c>
      <c r="AE385" s="4" cm="1">
        <f t="array" ref="AE385">INDEX(Data!AA$2:AA$368,$A385)</f>
        <v>21</v>
      </c>
      <c r="AF385" s="4" cm="1">
        <f t="array" ref="AF385">INDEX(Data!AB$2:AB$368,$A385)</f>
        <v>35</v>
      </c>
      <c r="AG385" s="4" cm="1">
        <f t="array" ref="AG385">INDEX(Data!AC$2:AC$368,$A385)</f>
        <v>21</v>
      </c>
      <c r="AH385" s="4" cm="1">
        <f t="array" ref="AH385">INDEX(Data!AD$2:AD$368,$A385)</f>
        <v>0</v>
      </c>
      <c r="AI385" s="4" cm="1">
        <f t="array" ref="AI385">INDEX(Data!AE$2:AE$368,$A385)</f>
        <v>21</v>
      </c>
      <c r="AJ385" s="4" cm="1">
        <f t="array" ref="AJ385">INDEX(Data!AF$2:AF$368,$A385)</f>
        <v>0</v>
      </c>
      <c r="AK385" s="4" cm="1">
        <f t="array" ref="AK385">INDEX(Data!AG$2:AG$368,$A385)</f>
        <v>7</v>
      </c>
      <c r="AL385" s="4" cm="1">
        <f t="array" ref="AL385">INDEX(Data!AH$2:AH$368,$A385)</f>
        <v>14</v>
      </c>
      <c r="AM385" s="4" cm="1">
        <f t="array" ref="AM385">INDEX(Data!AI$2:AI$368,$A385)</f>
        <v>28</v>
      </c>
      <c r="AN385" s="4" cm="1">
        <f t="array" ref="AN385">INDEX(Data!AJ$2:AJ$368,$A385)</f>
        <v>35</v>
      </c>
      <c r="AO385" s="4" cm="1">
        <f t="array" ref="AO385">INDEX(Data!AK$2:AK$368,$A385)</f>
        <v>35</v>
      </c>
      <c r="AP385" s="4" cm="1">
        <f t="array" ref="AP385">INDEX(Data!AL$2:AL$368,$A385)</f>
        <v>7</v>
      </c>
      <c r="AQ385" s="4" cm="1">
        <f t="array" ref="AQ385">INDEX(Data!AM$2:AM$368,$A385)</f>
        <v>0</v>
      </c>
      <c r="AR385" s="4" cm="1">
        <f t="array" ref="AR385">INDEX(Data!AN$2:AN$368,$A385)</f>
        <v>14</v>
      </c>
      <c r="AS385" s="4" cm="1">
        <f t="array" ref="AS385">INDEX(Data!AO$2:AO$368,$A385)</f>
        <v>14</v>
      </c>
      <c r="AT385" s="4" cm="1">
        <f t="array" ref="AT385">INDEX(Data!AP$2:AP$368,$A385)</f>
        <v>71</v>
      </c>
      <c r="AU385" s="4" cm="1">
        <f t="array" ref="AU385">INDEX(Data!AQ$2:AQ$368,$A385)</f>
        <v>21</v>
      </c>
      <c r="AV385" s="4" cm="1">
        <f t="array" ref="AV385">INDEX(Data!AR$2:AR$368,$A385)</f>
        <v>42</v>
      </c>
      <c r="AW385" s="4" cm="1">
        <f t="array" ref="AW385">INDEX(Data!AS$2:AS$368,$A385)</f>
        <v>14</v>
      </c>
      <c r="AX385" s="4" cm="1">
        <f t="array" ref="AX385">INDEX(Data!AT$2:AT$368,$A385)</f>
        <v>0</v>
      </c>
      <c r="AY385" s="4" cm="1">
        <f t="array" ref="AY385">INDEX(Data!AU$2:AU$368,$A385)</f>
        <v>28</v>
      </c>
      <c r="AZ385" s="4" cm="1">
        <f t="array" ref="AZ385">INDEX(Data!AV$2:AV$368,$A385)</f>
        <v>21</v>
      </c>
      <c r="BA385" s="4" cm="1">
        <f t="array" ref="BA385">INDEX(Data!AW$2:AW$368,$A385)</f>
        <v>7</v>
      </c>
      <c r="BB385" s="4" cm="1">
        <f t="array" ref="BB385">INDEX(Data!AX$2:AX$368,$A385)</f>
        <v>41</v>
      </c>
    </row>
    <row r="386" spans="1:54" x14ac:dyDescent="0.25">
      <c r="A386">
        <v>353</v>
      </c>
      <c r="B386" s="3">
        <v>45644</v>
      </c>
      <c r="C386" s="4">
        <v>2024</v>
      </c>
      <c r="D386" s="4" t="s">
        <v>15</v>
      </c>
      <c r="E386" s="4">
        <v>18</v>
      </c>
      <c r="F386" s="4" cm="1">
        <f t="array" ref="F386">INDEX(Data!B$2:B$368,$A386)</f>
        <v>1194</v>
      </c>
      <c r="G386" s="4" cm="1">
        <f t="array" ref="G386">INDEX(Data!C$2:C$368,$A386)</f>
        <v>719</v>
      </c>
      <c r="H386" s="4" cm="1">
        <f t="array" ref="H386">INDEX(Data!D$2:D$368,$A386)</f>
        <v>489</v>
      </c>
      <c r="I386" s="4" cm="1">
        <f t="array" ref="I386">INDEX(Data!E$2:E$368,$A386)</f>
        <v>562</v>
      </c>
      <c r="J386" s="4" cm="1">
        <f t="array" ref="J386">INDEX(Data!F$2:F$368,$A386)</f>
        <v>143</v>
      </c>
      <c r="K386" s="4" cm="1">
        <f t="array" ref="K386">INDEX(Data!G$2:G$368,$A386)</f>
        <v>309</v>
      </c>
      <c r="L386" s="4" cm="1">
        <f t="array" ref="L386">INDEX(Data!H$2:H$368,$A386)</f>
        <v>231</v>
      </c>
      <c r="M386" s="4" cm="1">
        <f t="array" ref="M386">INDEX(Data!I$2:I$368,$A386)</f>
        <v>179</v>
      </c>
      <c r="N386" s="4" cm="1">
        <f t="array" ref="N386">INDEX(Data!J$2:J$368,$A386)</f>
        <v>355</v>
      </c>
      <c r="O386" s="4" cm="1">
        <f t="array" ref="O386">INDEX(Data!K$2:K$368,$A386)</f>
        <v>103</v>
      </c>
      <c r="P386" s="4" cm="1">
        <f t="array" ref="P386">INDEX(Data!L$2:L$368,$A386)</f>
        <v>66</v>
      </c>
      <c r="Q386" s="4" cm="1">
        <f t="array" ref="Q386">INDEX(Data!M$2:M$368,$A386)</f>
        <v>103</v>
      </c>
      <c r="R386" s="4" cm="1">
        <f t="array" ref="R386">INDEX(Data!N$2:N$368,$A386)</f>
        <v>66</v>
      </c>
      <c r="S386" s="4" cm="1">
        <f t="array" ref="S386">INDEX(Data!O$2:O$368,$A386)</f>
        <v>172</v>
      </c>
      <c r="T386" s="4" cm="1">
        <f t="array" ref="T386">INDEX(Data!P$2:P$368,$A386)</f>
        <v>40</v>
      </c>
      <c r="U386" s="4" cm="1">
        <f t="array" ref="U386">INDEX(Data!Q$2:Q$368,$A386)</f>
        <v>40</v>
      </c>
      <c r="V386" s="4" cm="1">
        <f t="array" ref="V386">INDEX(Data!R$2:R$368,$A386)</f>
        <v>49</v>
      </c>
      <c r="W386" s="4" cm="1">
        <f t="array" ref="W386">INDEX(Data!S$2:S$368,$A386)</f>
        <v>200</v>
      </c>
      <c r="X386" s="4" cm="1">
        <f t="array" ref="X386">INDEX(Data!T$2:T$368,$A386)</f>
        <v>100</v>
      </c>
      <c r="Y386" s="4" cm="1">
        <f t="array" ref="Y386">INDEX(Data!U$2:U$368,$A386)</f>
        <v>21</v>
      </c>
      <c r="Z386" s="4" cm="1">
        <f t="array" ref="Z386">INDEX(Data!V$2:V$368,$A386)</f>
        <v>28</v>
      </c>
      <c r="AA386" s="4" cm="1">
        <f t="array" ref="AA386">INDEX(Data!W$2:W$368,$A386)</f>
        <v>7</v>
      </c>
      <c r="AB386" s="4" cm="1">
        <f t="array" ref="AB386">INDEX(Data!X$2:X$368,$A386)</f>
        <v>19</v>
      </c>
      <c r="AC386" s="4" cm="1">
        <f t="array" ref="AC386">INDEX(Data!Y$2:Y$368,$A386)</f>
        <v>50</v>
      </c>
      <c r="AD386" s="4" cm="1">
        <f t="array" ref="AD386">INDEX(Data!Z$2:Z$368,$A386)</f>
        <v>14</v>
      </c>
      <c r="AE386" s="4" cm="1">
        <f t="array" ref="AE386">INDEX(Data!AA$2:AA$368,$A386)</f>
        <v>14</v>
      </c>
      <c r="AF386" s="4" cm="1">
        <f t="array" ref="AF386">INDEX(Data!AB$2:AB$368,$A386)</f>
        <v>28</v>
      </c>
      <c r="AG386" s="4" cm="1">
        <f t="array" ref="AG386">INDEX(Data!AC$2:AC$368,$A386)</f>
        <v>14</v>
      </c>
      <c r="AH386" s="4" cm="1">
        <f t="array" ref="AH386">INDEX(Data!AD$2:AD$368,$A386)</f>
        <v>7</v>
      </c>
      <c r="AI386" s="4" cm="1">
        <f t="array" ref="AI386">INDEX(Data!AE$2:AE$368,$A386)</f>
        <v>21</v>
      </c>
      <c r="AJ386" s="4" cm="1">
        <f t="array" ref="AJ386">INDEX(Data!AF$2:AF$368,$A386)</f>
        <v>7</v>
      </c>
      <c r="AK386" s="4" cm="1">
        <f t="array" ref="AK386">INDEX(Data!AG$2:AG$368,$A386)</f>
        <v>21</v>
      </c>
      <c r="AL386" s="4" cm="1">
        <f t="array" ref="AL386">INDEX(Data!AH$2:AH$368,$A386)</f>
        <v>7</v>
      </c>
      <c r="AM386" s="4" cm="1">
        <f t="array" ref="AM386">INDEX(Data!AI$2:AI$368,$A386)</f>
        <v>57</v>
      </c>
      <c r="AN386" s="4" cm="1">
        <f t="array" ref="AN386">INDEX(Data!AJ$2:AJ$368,$A386)</f>
        <v>43</v>
      </c>
      <c r="AO386" s="4" cm="1">
        <f t="array" ref="AO386">INDEX(Data!AK$2:AK$368,$A386)</f>
        <v>7</v>
      </c>
      <c r="AP386" s="4" cm="1">
        <f t="array" ref="AP386">INDEX(Data!AL$2:AL$368,$A386)</f>
        <v>21</v>
      </c>
      <c r="AQ386" s="4" cm="1">
        <f t="array" ref="AQ386">INDEX(Data!AM$2:AM$368,$A386)</f>
        <v>7</v>
      </c>
      <c r="AR386" s="4" cm="1">
        <f t="array" ref="AR386">INDEX(Data!AN$2:AN$368,$A386)</f>
        <v>0</v>
      </c>
      <c r="AS386" s="4" cm="1">
        <f t="array" ref="AS386">INDEX(Data!AO$2:AO$368,$A386)</f>
        <v>7</v>
      </c>
      <c r="AT386" s="4" cm="1">
        <f t="array" ref="AT386">INDEX(Data!AP$2:AP$368,$A386)</f>
        <v>57</v>
      </c>
      <c r="AU386" s="4" cm="1">
        <f t="array" ref="AU386">INDEX(Data!AQ$2:AQ$368,$A386)</f>
        <v>14</v>
      </c>
      <c r="AV386" s="4" cm="1">
        <f t="array" ref="AV386">INDEX(Data!AR$2:AR$368,$A386)</f>
        <v>43</v>
      </c>
      <c r="AW386" s="4" cm="1">
        <f t="array" ref="AW386">INDEX(Data!AS$2:AS$368,$A386)</f>
        <v>35</v>
      </c>
      <c r="AX386" s="4" cm="1">
        <f t="array" ref="AX386">INDEX(Data!AT$2:AT$368,$A386)</f>
        <v>7</v>
      </c>
      <c r="AY386" s="4" cm="1">
        <f t="array" ref="AY386">INDEX(Data!AU$2:AU$368,$A386)</f>
        <v>14</v>
      </c>
      <c r="AZ386" s="4" cm="1">
        <f t="array" ref="AZ386">INDEX(Data!AV$2:AV$368,$A386)</f>
        <v>28</v>
      </c>
      <c r="BA386" s="4" cm="1">
        <f t="array" ref="BA386">INDEX(Data!AW$2:AW$368,$A386)</f>
        <v>21</v>
      </c>
      <c r="BB386" s="4" cm="1">
        <f t="array" ref="BB386">INDEX(Data!AX$2:AX$368,$A386)</f>
        <v>0</v>
      </c>
    </row>
    <row r="387" spans="1:54" x14ac:dyDescent="0.25">
      <c r="A387">
        <v>354</v>
      </c>
      <c r="B387" s="3">
        <v>45645</v>
      </c>
      <c r="C387" s="4">
        <v>2024</v>
      </c>
      <c r="D387" s="4" t="s">
        <v>15</v>
      </c>
      <c r="E387" s="4">
        <v>19</v>
      </c>
      <c r="F387" s="4" cm="1">
        <f t="array" ref="F387">INDEX(Data!B$2:B$368,$A387)</f>
        <v>1188</v>
      </c>
      <c r="G387" s="4" cm="1">
        <f t="array" ref="G387">INDEX(Data!C$2:C$368,$A387)</f>
        <v>731</v>
      </c>
      <c r="H387" s="4" cm="1">
        <f t="array" ref="H387">INDEX(Data!D$2:D$368,$A387)</f>
        <v>237</v>
      </c>
      <c r="I387" s="4" cm="1">
        <f t="array" ref="I387">INDEX(Data!E$2:E$368,$A387)</f>
        <v>690</v>
      </c>
      <c r="J387" s="4" cm="1">
        <f t="array" ref="J387">INDEX(Data!F$2:F$368,$A387)</f>
        <v>261</v>
      </c>
      <c r="K387" s="4" cm="1">
        <f t="array" ref="K387">INDEX(Data!G$2:G$368,$A387)</f>
        <v>168</v>
      </c>
      <c r="L387" s="4" cm="1">
        <f t="array" ref="L387">INDEX(Data!H$2:H$368,$A387)</f>
        <v>432</v>
      </c>
      <c r="M387" s="4" cm="1">
        <f t="array" ref="M387">INDEX(Data!I$2:I$368,$A387)</f>
        <v>131</v>
      </c>
      <c r="N387" s="4" cm="1">
        <f t="array" ref="N387">INDEX(Data!J$2:J$368,$A387)</f>
        <v>294</v>
      </c>
      <c r="O387" s="4" cm="1">
        <f t="array" ref="O387">INDEX(Data!K$2:K$368,$A387)</f>
        <v>58</v>
      </c>
      <c r="P387" s="4" cm="1">
        <f t="array" ref="P387">INDEX(Data!L$2:L$368,$A387)</f>
        <v>95</v>
      </c>
      <c r="Q387" s="4" cm="1">
        <f t="array" ref="Q387">INDEX(Data!M$2:M$368,$A387)</f>
        <v>36</v>
      </c>
      <c r="R387" s="4" cm="1">
        <f t="array" ref="R387">INDEX(Data!N$2:N$368,$A387)</f>
        <v>51</v>
      </c>
      <c r="S387" s="4" cm="1">
        <f t="array" ref="S387">INDEX(Data!O$2:O$368,$A387)</f>
        <v>185</v>
      </c>
      <c r="T387" s="4" cm="1">
        <f t="array" ref="T387">INDEX(Data!P$2:P$368,$A387)</f>
        <v>121</v>
      </c>
      <c r="U387" s="4" cm="1">
        <f t="array" ref="U387">INDEX(Data!Q$2:Q$368,$A387)</f>
        <v>49</v>
      </c>
      <c r="V387" s="4" cm="1">
        <f t="array" ref="V387">INDEX(Data!R$2:R$368,$A387)</f>
        <v>40</v>
      </c>
      <c r="W387" s="4" cm="1">
        <f t="array" ref="W387">INDEX(Data!S$2:S$368,$A387)</f>
        <v>259</v>
      </c>
      <c r="X387" s="4" cm="1">
        <f t="array" ref="X387">INDEX(Data!T$2:T$368,$A387)</f>
        <v>51</v>
      </c>
      <c r="Y387" s="4" cm="1">
        <f t="array" ref="Y387">INDEX(Data!U$2:U$368,$A387)</f>
        <v>21</v>
      </c>
      <c r="Z387" s="4" cm="1">
        <f t="array" ref="Z387">INDEX(Data!V$2:V$368,$A387)</f>
        <v>43</v>
      </c>
      <c r="AA387" s="4" cm="1">
        <f t="array" ref="AA387">INDEX(Data!W$2:W$368,$A387)</f>
        <v>0</v>
      </c>
      <c r="AB387" s="4" cm="1">
        <f t="array" ref="AB387">INDEX(Data!X$2:X$368,$A387)</f>
        <v>109</v>
      </c>
      <c r="AC387" s="4" cm="1">
        <f t="array" ref="AC387">INDEX(Data!Y$2:Y$368,$A387)</f>
        <v>36</v>
      </c>
      <c r="AD387" s="4" cm="1">
        <f t="array" ref="AD387">INDEX(Data!Z$2:Z$368,$A387)</f>
        <v>21</v>
      </c>
      <c r="AE387" s="4" cm="1">
        <f t="array" ref="AE387">INDEX(Data!AA$2:AA$368,$A387)</f>
        <v>0</v>
      </c>
      <c r="AF387" s="4" cm="1">
        <f t="array" ref="AF387">INDEX(Data!AB$2:AB$368,$A387)</f>
        <v>14</v>
      </c>
      <c r="AG387" s="4" cm="1">
        <f t="array" ref="AG387">INDEX(Data!AC$2:AC$368,$A387)</f>
        <v>0</v>
      </c>
      <c r="AH387" s="4" cm="1">
        <f t="array" ref="AH387">INDEX(Data!AD$2:AD$368,$A387)</f>
        <v>7</v>
      </c>
      <c r="AI387" s="4" cm="1">
        <f t="array" ref="AI387">INDEX(Data!AE$2:AE$368,$A387)</f>
        <v>21</v>
      </c>
      <c r="AJ387" s="4" cm="1">
        <f t="array" ref="AJ387">INDEX(Data!AF$2:AF$368,$A387)</f>
        <v>0</v>
      </c>
      <c r="AK387" s="4" cm="1">
        <f t="array" ref="AK387">INDEX(Data!AG$2:AG$368,$A387)</f>
        <v>0</v>
      </c>
      <c r="AL387" s="4" cm="1">
        <f t="array" ref="AL387">INDEX(Data!AH$2:AH$368,$A387)</f>
        <v>21</v>
      </c>
      <c r="AM387" s="4" cm="1">
        <f t="array" ref="AM387">INDEX(Data!AI$2:AI$368,$A387)</f>
        <v>43</v>
      </c>
      <c r="AN387" s="4" cm="1">
        <f t="array" ref="AN387">INDEX(Data!AJ$2:AJ$368,$A387)</f>
        <v>14</v>
      </c>
      <c r="AO387" s="4" cm="1">
        <f t="array" ref="AO387">INDEX(Data!AK$2:AK$368,$A387)</f>
        <v>14</v>
      </c>
      <c r="AP387" s="4" cm="1">
        <f t="array" ref="AP387">INDEX(Data!AL$2:AL$368,$A387)</f>
        <v>7</v>
      </c>
      <c r="AQ387" s="4" cm="1">
        <f t="array" ref="AQ387">INDEX(Data!AM$2:AM$368,$A387)</f>
        <v>0</v>
      </c>
      <c r="AR387" s="4" cm="1">
        <f t="array" ref="AR387">INDEX(Data!AN$2:AN$368,$A387)</f>
        <v>0</v>
      </c>
      <c r="AS387" s="4" cm="1">
        <f t="array" ref="AS387">INDEX(Data!AO$2:AO$368,$A387)</f>
        <v>29</v>
      </c>
      <c r="AT387" s="4" cm="1">
        <f t="array" ref="AT387">INDEX(Data!AP$2:AP$368,$A387)</f>
        <v>51</v>
      </c>
      <c r="AU387" s="4" cm="1">
        <f t="array" ref="AU387">INDEX(Data!AQ$2:AQ$368,$A387)</f>
        <v>14</v>
      </c>
      <c r="AV387" s="4" cm="1">
        <f t="array" ref="AV387">INDEX(Data!AR$2:AR$368,$A387)</f>
        <v>43</v>
      </c>
      <c r="AW387" s="4" cm="1">
        <f t="array" ref="AW387">INDEX(Data!AS$2:AS$368,$A387)</f>
        <v>29</v>
      </c>
      <c r="AX387" s="4" cm="1">
        <f t="array" ref="AX387">INDEX(Data!AT$2:AT$368,$A387)</f>
        <v>0</v>
      </c>
      <c r="AY387" s="4" cm="1">
        <f t="array" ref="AY387">INDEX(Data!AU$2:AU$368,$A387)</f>
        <v>14</v>
      </c>
      <c r="AZ387" s="4" cm="1">
        <f t="array" ref="AZ387">INDEX(Data!AV$2:AV$368,$A387)</f>
        <v>21</v>
      </c>
      <c r="BA387" s="4" cm="1">
        <f t="array" ref="BA387">INDEX(Data!AW$2:AW$368,$A387)</f>
        <v>0</v>
      </c>
      <c r="BB387" s="4" cm="1">
        <f t="array" ref="BB387">INDEX(Data!AX$2:AX$368,$A387)</f>
        <v>108</v>
      </c>
    </row>
    <row r="388" spans="1:54" x14ac:dyDescent="0.25">
      <c r="A388">
        <v>355</v>
      </c>
      <c r="B388" s="3">
        <v>45646</v>
      </c>
      <c r="C388" s="4">
        <v>2024</v>
      </c>
      <c r="D388" s="4" t="s">
        <v>15</v>
      </c>
      <c r="E388" s="4">
        <v>20</v>
      </c>
      <c r="F388" s="4" cm="1">
        <f t="array" ref="F388">INDEX(Data!B$2:B$368,$A388)</f>
        <v>1173</v>
      </c>
      <c r="G388" s="4" cm="1">
        <f t="array" ref="G388">INDEX(Data!C$2:C$368,$A388)</f>
        <v>754</v>
      </c>
      <c r="H388" s="4" cm="1">
        <f t="array" ref="H388">INDEX(Data!D$2:D$368,$A388)</f>
        <v>492</v>
      </c>
      <c r="I388" s="4" cm="1">
        <f t="array" ref="I388">INDEX(Data!E$2:E$368,$A388)</f>
        <v>517</v>
      </c>
      <c r="J388" s="4" cm="1">
        <f t="array" ref="J388">INDEX(Data!F$2:F$368,$A388)</f>
        <v>164</v>
      </c>
      <c r="K388" s="4" cm="1">
        <f t="array" ref="K388">INDEX(Data!G$2:G$368,$A388)</f>
        <v>286</v>
      </c>
      <c r="L388" s="4" cm="1">
        <f t="array" ref="L388">INDEX(Data!H$2:H$368,$A388)</f>
        <v>333</v>
      </c>
      <c r="M388" s="4" cm="1">
        <f t="array" ref="M388">INDEX(Data!I$2:I$368,$A388)</f>
        <v>135</v>
      </c>
      <c r="N388" s="4" cm="1">
        <f t="array" ref="N388">INDEX(Data!J$2:J$368,$A388)</f>
        <v>378</v>
      </c>
      <c r="O388" s="4" cm="1">
        <f t="array" ref="O388">INDEX(Data!K$2:K$368,$A388)</f>
        <v>232</v>
      </c>
      <c r="P388" s="4" cm="1">
        <f t="array" ref="P388">INDEX(Data!L$2:L$368,$A388)</f>
        <v>94</v>
      </c>
      <c r="Q388" s="4" cm="1">
        <f t="array" ref="Q388">INDEX(Data!M$2:M$368,$A388)</f>
        <v>43</v>
      </c>
      <c r="R388" s="4" cm="1">
        <f t="array" ref="R388">INDEX(Data!N$2:N$368,$A388)</f>
        <v>50</v>
      </c>
      <c r="S388" s="4" cm="1">
        <f t="array" ref="S388">INDEX(Data!O$2:O$368,$A388)</f>
        <v>151</v>
      </c>
      <c r="T388" s="4" cm="1">
        <f t="array" ref="T388">INDEX(Data!P$2:P$368,$A388)</f>
        <v>115</v>
      </c>
      <c r="U388" s="4" cm="1">
        <f t="array" ref="U388">INDEX(Data!Q$2:Q$368,$A388)</f>
        <v>66</v>
      </c>
      <c r="V388" s="4" cm="1">
        <f t="array" ref="V388">INDEX(Data!R$2:R$368,$A388)</f>
        <v>44</v>
      </c>
      <c r="W388" s="4" cm="1">
        <f t="array" ref="W388">INDEX(Data!S$2:S$368,$A388)</f>
        <v>0</v>
      </c>
      <c r="X388" s="4" cm="1">
        <f t="array" ref="X388">INDEX(Data!T$2:T$368,$A388)</f>
        <v>30</v>
      </c>
      <c r="Y388" s="4" cm="1">
        <f t="array" ref="Y388">INDEX(Data!U$2:U$368,$A388)</f>
        <v>22</v>
      </c>
      <c r="Z388" s="4" cm="1">
        <f t="array" ref="Z388">INDEX(Data!V$2:V$368,$A388)</f>
        <v>45</v>
      </c>
      <c r="AA388" s="4" cm="1">
        <f t="array" ref="AA388">INDEX(Data!W$2:W$368,$A388)</f>
        <v>15</v>
      </c>
      <c r="AB388" s="4" cm="1">
        <f t="array" ref="AB388">INDEX(Data!X$2:X$368,$A388)</f>
        <v>60</v>
      </c>
      <c r="AC388" s="4" cm="1">
        <f t="array" ref="AC388">INDEX(Data!Y$2:Y$368,$A388)</f>
        <v>37</v>
      </c>
      <c r="AD388" s="4" cm="1">
        <f t="array" ref="AD388">INDEX(Data!Z$2:Z$368,$A388)</f>
        <v>0</v>
      </c>
      <c r="AE388" s="4" cm="1">
        <f t="array" ref="AE388">INDEX(Data!AA$2:AA$368,$A388)</f>
        <v>7</v>
      </c>
      <c r="AF388" s="4" cm="1">
        <f t="array" ref="AF388">INDEX(Data!AB$2:AB$368,$A388)</f>
        <v>22</v>
      </c>
      <c r="AG388" s="4" cm="1">
        <f t="array" ref="AG388">INDEX(Data!AC$2:AC$368,$A388)</f>
        <v>15</v>
      </c>
      <c r="AH388" s="4" cm="1">
        <f t="array" ref="AH388">INDEX(Data!AD$2:AD$368,$A388)</f>
        <v>0</v>
      </c>
      <c r="AI388" s="4" cm="1">
        <f t="array" ref="AI388">INDEX(Data!AE$2:AE$368,$A388)</f>
        <v>15</v>
      </c>
      <c r="AJ388" s="4" cm="1">
        <f t="array" ref="AJ388">INDEX(Data!AF$2:AF$368,$A388)</f>
        <v>15</v>
      </c>
      <c r="AK388" s="4" cm="1">
        <f t="array" ref="AK388">INDEX(Data!AG$2:AG$368,$A388)</f>
        <v>22</v>
      </c>
      <c r="AL388" s="4" cm="1">
        <f t="array" ref="AL388">INDEX(Data!AH$2:AH$368,$A388)</f>
        <v>0</v>
      </c>
      <c r="AM388" s="4" cm="1">
        <f t="array" ref="AM388">INDEX(Data!AI$2:AI$368,$A388)</f>
        <v>67</v>
      </c>
      <c r="AN388" s="4" cm="1">
        <f t="array" ref="AN388">INDEX(Data!AJ$2:AJ$368,$A388)</f>
        <v>37</v>
      </c>
      <c r="AO388" s="4" cm="1">
        <f t="array" ref="AO388">INDEX(Data!AK$2:AK$368,$A388)</f>
        <v>30</v>
      </c>
      <c r="AP388" s="4" cm="1">
        <f t="array" ref="AP388">INDEX(Data!AL$2:AL$368,$A388)</f>
        <v>7</v>
      </c>
      <c r="AQ388" s="4" cm="1">
        <f t="array" ref="AQ388">INDEX(Data!AM$2:AM$368,$A388)</f>
        <v>0</v>
      </c>
      <c r="AR388" s="4" cm="1">
        <f t="array" ref="AR388">INDEX(Data!AN$2:AN$368,$A388)</f>
        <v>30</v>
      </c>
      <c r="AS388" s="4" cm="1">
        <f t="array" ref="AS388">INDEX(Data!AO$2:AO$368,$A388)</f>
        <v>22</v>
      </c>
      <c r="AT388" s="4" cm="1">
        <f t="array" ref="AT388">INDEX(Data!AP$2:AP$368,$A388)</f>
        <v>52</v>
      </c>
      <c r="AU388" s="4" cm="1">
        <f t="array" ref="AU388">INDEX(Data!AQ$2:AQ$368,$A388)</f>
        <v>22</v>
      </c>
      <c r="AV388" s="4" cm="1">
        <f t="array" ref="AV388">INDEX(Data!AR$2:AR$368,$A388)</f>
        <v>60</v>
      </c>
      <c r="AW388" s="4" cm="1">
        <f t="array" ref="AW388">INDEX(Data!AS$2:AS$368,$A388)</f>
        <v>15</v>
      </c>
      <c r="AX388" s="4" cm="1">
        <f t="array" ref="AX388">INDEX(Data!AT$2:AT$368,$A388)</f>
        <v>7</v>
      </c>
      <c r="AY388" s="4" cm="1">
        <f t="array" ref="AY388">INDEX(Data!AU$2:AU$368,$A388)</f>
        <v>22</v>
      </c>
      <c r="AZ388" s="4" cm="1">
        <f t="array" ref="AZ388">INDEX(Data!AV$2:AV$368,$A388)</f>
        <v>15</v>
      </c>
      <c r="BA388" s="4" cm="1">
        <f t="array" ref="BA388">INDEX(Data!AW$2:AW$368,$A388)</f>
        <v>7</v>
      </c>
      <c r="BB388" s="4" cm="1">
        <f t="array" ref="BB388">INDEX(Data!AX$2:AX$368,$A388)</f>
        <v>56</v>
      </c>
    </row>
    <row r="389" spans="1:54" x14ac:dyDescent="0.25">
      <c r="A389">
        <v>356</v>
      </c>
      <c r="B389" s="3">
        <v>45647</v>
      </c>
      <c r="C389" s="4">
        <v>2024</v>
      </c>
      <c r="D389" s="4" t="s">
        <v>15</v>
      </c>
      <c r="E389" s="4">
        <v>21</v>
      </c>
      <c r="F389" s="4" cm="1">
        <f t="array" ref="F389">INDEX(Data!B$2:B$368,$A389)</f>
        <v>1150</v>
      </c>
      <c r="G389" s="4" cm="1">
        <f t="array" ref="G389">INDEX(Data!C$2:C$368,$A389)</f>
        <v>787</v>
      </c>
      <c r="H389" s="4" cm="1">
        <f t="array" ref="H389">INDEX(Data!D$2:D$368,$A389)</f>
        <v>230</v>
      </c>
      <c r="I389" s="4" cm="1">
        <f t="array" ref="I389">INDEX(Data!E$2:E$368,$A389)</f>
        <v>656</v>
      </c>
      <c r="J389" s="4" cm="1">
        <f t="array" ref="J389">INDEX(Data!F$2:F$368,$A389)</f>
        <v>264</v>
      </c>
      <c r="K389" s="4" cm="1">
        <f t="array" ref="K389">INDEX(Data!G$2:G$368,$A389)</f>
        <v>228</v>
      </c>
      <c r="L389" s="4" cm="1">
        <f t="array" ref="L389">INDEX(Data!H$2:H$368,$A389)</f>
        <v>371</v>
      </c>
      <c r="M389" s="4" cm="1">
        <f t="array" ref="M389">INDEX(Data!I$2:I$368,$A389)</f>
        <v>188</v>
      </c>
      <c r="N389" s="4" cm="1">
        <f t="array" ref="N389">INDEX(Data!J$2:J$368,$A389)</f>
        <v>336</v>
      </c>
      <c r="O389" s="4" cm="1">
        <f t="array" ref="O389">INDEX(Data!K$2:K$368,$A389)</f>
        <v>178</v>
      </c>
      <c r="P389" s="4" cm="1">
        <f t="array" ref="P389">INDEX(Data!L$2:L$368,$A389)</f>
        <v>99</v>
      </c>
      <c r="Q389" s="4" cm="1">
        <f t="array" ref="Q389">INDEX(Data!M$2:M$368,$A389)</f>
        <v>106</v>
      </c>
      <c r="R389" s="4" cm="1">
        <f t="array" ref="R389">INDEX(Data!N$2:N$368,$A389)</f>
        <v>35</v>
      </c>
      <c r="S389" s="4" cm="1">
        <f t="array" ref="S389">INDEX(Data!O$2:O$368,$A389)</f>
        <v>196</v>
      </c>
      <c r="T389" s="4" cm="1">
        <f t="array" ref="T389">INDEX(Data!P$2:P$368,$A389)</f>
        <v>96</v>
      </c>
      <c r="U389" s="4" cm="1">
        <f t="array" ref="U389">INDEX(Data!Q$2:Q$368,$A389)</f>
        <v>43</v>
      </c>
      <c r="V389" s="4" cm="1">
        <f t="array" ref="V389">INDEX(Data!R$2:R$368,$A389)</f>
        <v>61</v>
      </c>
      <c r="W389" s="4" cm="1">
        <f t="array" ref="W389">INDEX(Data!S$2:S$368,$A389)</f>
        <v>0</v>
      </c>
      <c r="X389" s="4" cm="1">
        <f t="array" ref="X389">INDEX(Data!T$2:T$368,$A389)</f>
        <v>55</v>
      </c>
      <c r="Y389" s="4" cm="1">
        <f t="array" ref="Y389">INDEX(Data!U$2:U$368,$A389)</f>
        <v>0</v>
      </c>
      <c r="Z389" s="4" cm="1">
        <f t="array" ref="Z389">INDEX(Data!V$2:V$368,$A389)</f>
        <v>55</v>
      </c>
      <c r="AA389" s="4" cm="1">
        <f t="array" ref="AA389">INDEX(Data!W$2:W$368,$A389)</f>
        <v>7</v>
      </c>
      <c r="AB389" s="4" cm="1">
        <f t="array" ref="AB389">INDEX(Data!X$2:X$368,$A389)</f>
        <v>86</v>
      </c>
      <c r="AC389" s="4" cm="1">
        <f t="array" ref="AC389">INDEX(Data!Y$2:Y$368,$A389)</f>
        <v>47</v>
      </c>
      <c r="AD389" s="4" cm="1">
        <f t="array" ref="AD389">INDEX(Data!Z$2:Z$368,$A389)</f>
        <v>7</v>
      </c>
      <c r="AE389" s="4" cm="1">
        <f t="array" ref="AE389">INDEX(Data!AA$2:AA$368,$A389)</f>
        <v>0</v>
      </c>
      <c r="AF389" s="4" cm="1">
        <f t="array" ref="AF389">INDEX(Data!AB$2:AB$368,$A389)</f>
        <v>23</v>
      </c>
      <c r="AG389" s="4" cm="1">
        <f t="array" ref="AG389">INDEX(Data!AC$2:AC$368,$A389)</f>
        <v>7</v>
      </c>
      <c r="AH389" s="4" cm="1">
        <f t="array" ref="AH389">INDEX(Data!AD$2:AD$368,$A389)</f>
        <v>0</v>
      </c>
      <c r="AI389" s="4" cm="1">
        <f t="array" ref="AI389">INDEX(Data!AE$2:AE$368,$A389)</f>
        <v>39</v>
      </c>
      <c r="AJ389" s="4" cm="1">
        <f t="array" ref="AJ389">INDEX(Data!AF$2:AF$368,$A389)</f>
        <v>7</v>
      </c>
      <c r="AK389" s="4" cm="1">
        <f t="array" ref="AK389">INDEX(Data!AG$2:AG$368,$A389)</f>
        <v>23</v>
      </c>
      <c r="AL389" s="4" cm="1">
        <f t="array" ref="AL389">INDEX(Data!AH$2:AH$368,$A389)</f>
        <v>0</v>
      </c>
      <c r="AM389" s="4" cm="1">
        <f t="array" ref="AM389">INDEX(Data!AI$2:AI$368,$A389)</f>
        <v>47</v>
      </c>
      <c r="AN389" s="4" cm="1">
        <f t="array" ref="AN389">INDEX(Data!AJ$2:AJ$368,$A389)</f>
        <v>47</v>
      </c>
      <c r="AO389" s="4" cm="1">
        <f t="array" ref="AO389">INDEX(Data!AK$2:AK$368,$A389)</f>
        <v>39</v>
      </c>
      <c r="AP389" s="4" cm="1">
        <f t="array" ref="AP389">INDEX(Data!AL$2:AL$368,$A389)</f>
        <v>7</v>
      </c>
      <c r="AQ389" s="4" cm="1">
        <f t="array" ref="AQ389">INDEX(Data!AM$2:AM$368,$A389)</f>
        <v>7</v>
      </c>
      <c r="AR389" s="4" cm="1">
        <f t="array" ref="AR389">INDEX(Data!AN$2:AN$368,$A389)</f>
        <v>7</v>
      </c>
      <c r="AS389" s="4" cm="1">
        <f t="array" ref="AS389">INDEX(Data!AO$2:AO$368,$A389)</f>
        <v>31</v>
      </c>
      <c r="AT389" s="4" cm="1">
        <f t="array" ref="AT389">INDEX(Data!AP$2:AP$368,$A389)</f>
        <v>86</v>
      </c>
      <c r="AU389" s="4" cm="1">
        <f t="array" ref="AU389">INDEX(Data!AQ$2:AQ$368,$A389)</f>
        <v>23</v>
      </c>
      <c r="AV389" s="4" cm="1">
        <f t="array" ref="AV389">INDEX(Data!AR$2:AR$368,$A389)</f>
        <v>47</v>
      </c>
      <c r="AW389" s="4" cm="1">
        <f t="array" ref="AW389">INDEX(Data!AS$2:AS$368,$A389)</f>
        <v>7</v>
      </c>
      <c r="AX389" s="4" cm="1">
        <f t="array" ref="AX389">INDEX(Data!AT$2:AT$368,$A389)</f>
        <v>0</v>
      </c>
      <c r="AY389" s="4" cm="1">
        <f t="array" ref="AY389">INDEX(Data!AU$2:AU$368,$A389)</f>
        <v>15</v>
      </c>
      <c r="AZ389" s="4" cm="1">
        <f t="array" ref="AZ389">INDEX(Data!AV$2:AV$368,$A389)</f>
        <v>23</v>
      </c>
      <c r="BA389" s="4" cm="1">
        <f t="array" ref="BA389">INDEX(Data!AW$2:AW$368,$A389)</f>
        <v>31</v>
      </c>
      <c r="BB389" s="4" cm="1">
        <f t="array" ref="BB389">INDEX(Data!AX$2:AX$368,$A389)</f>
        <v>14</v>
      </c>
    </row>
    <row r="390" spans="1:54" x14ac:dyDescent="0.25">
      <c r="A390">
        <v>357</v>
      </c>
      <c r="B390" s="3">
        <v>45648</v>
      </c>
      <c r="C390" s="4">
        <v>2024</v>
      </c>
      <c r="D390" s="4" t="s">
        <v>15</v>
      </c>
      <c r="E390" s="4">
        <v>22</v>
      </c>
      <c r="F390" s="4" cm="1">
        <f t="array" ref="F390">INDEX(Data!B$2:B$368,$A390)</f>
        <v>1119</v>
      </c>
      <c r="G390" s="4" cm="1">
        <f t="array" ref="G390">INDEX(Data!C$2:C$368,$A390)</f>
        <v>823</v>
      </c>
      <c r="H390" s="4" cm="1">
        <f t="array" ref="H390">INDEX(Data!D$2:D$368,$A390)</f>
        <v>537</v>
      </c>
      <c r="I390" s="4" cm="1">
        <f t="array" ref="I390">INDEX(Data!E$2:E$368,$A390)</f>
        <v>515</v>
      </c>
      <c r="J390" s="4" cm="1">
        <f t="array" ref="J390">INDEX(Data!F$2:F$368,$A390)</f>
        <v>67</v>
      </c>
      <c r="K390" s="4" cm="1">
        <f t="array" ref="K390">INDEX(Data!G$2:G$368,$A390)</f>
        <v>378</v>
      </c>
      <c r="L390" s="4" cm="1">
        <f t="array" ref="L390">INDEX(Data!H$2:H$368,$A390)</f>
        <v>363</v>
      </c>
      <c r="M390" s="4" cm="1">
        <f t="array" ref="M390">INDEX(Data!I$2:I$368,$A390)</f>
        <v>82</v>
      </c>
      <c r="N390" s="4" cm="1">
        <f t="array" ref="N390">INDEX(Data!J$2:J$368,$A390)</f>
        <v>242</v>
      </c>
      <c r="O390" s="4" cm="1">
        <f t="array" ref="O390">INDEX(Data!K$2:K$368,$A390)</f>
        <v>145</v>
      </c>
      <c r="P390" s="4" cm="1">
        <f t="array" ref="P390">INDEX(Data!L$2:L$368,$A390)</f>
        <v>55</v>
      </c>
      <c r="Q390" s="4" cm="1">
        <f t="array" ref="Q390">INDEX(Data!M$2:M$368,$A390)</f>
        <v>62</v>
      </c>
      <c r="R390" s="4" cm="1">
        <f t="array" ref="R390">INDEX(Data!N$2:N$368,$A390)</f>
        <v>41</v>
      </c>
      <c r="S390" s="4" cm="1">
        <f t="array" ref="S390">INDEX(Data!O$2:O$368,$A390)</f>
        <v>233</v>
      </c>
      <c r="T390" s="4" cm="1">
        <f t="array" ref="T390">INDEX(Data!P$2:P$368,$A390)</f>
        <v>25</v>
      </c>
      <c r="U390" s="4" cm="1">
        <f t="array" ref="U390">INDEX(Data!Q$2:Q$368,$A390)</f>
        <v>46</v>
      </c>
      <c r="V390" s="4" cm="1">
        <f t="array" ref="V390">INDEX(Data!R$2:R$368,$A390)</f>
        <v>59</v>
      </c>
      <c r="W390" s="4" cm="1">
        <f t="array" ref="W390">INDEX(Data!S$2:S$368,$A390)</f>
        <v>211</v>
      </c>
      <c r="X390" s="4" cm="1">
        <f t="array" ref="X390">INDEX(Data!T$2:T$368,$A390)</f>
        <v>49</v>
      </c>
      <c r="Y390" s="4" cm="1">
        <f t="array" ref="Y390">INDEX(Data!U$2:U$368,$A390)</f>
        <v>0</v>
      </c>
      <c r="Z390" s="4" cm="1">
        <f t="array" ref="Z390">INDEX(Data!V$2:V$368,$A390)</f>
        <v>32</v>
      </c>
      <c r="AA390" s="4" cm="1">
        <f t="array" ref="AA390">INDEX(Data!W$2:W$368,$A390)</f>
        <v>16</v>
      </c>
      <c r="AB390" s="4" cm="1">
        <f t="array" ref="AB390">INDEX(Data!X$2:X$368,$A390)</f>
        <v>106</v>
      </c>
      <c r="AC390" s="4" cm="1">
        <f t="array" ref="AC390">INDEX(Data!Y$2:Y$368,$A390)</f>
        <v>74</v>
      </c>
      <c r="AD390" s="4" cm="1">
        <f t="array" ref="AD390">INDEX(Data!Z$2:Z$368,$A390)</f>
        <v>0</v>
      </c>
      <c r="AE390" s="4" cm="1">
        <f t="array" ref="AE390">INDEX(Data!AA$2:AA$368,$A390)</f>
        <v>8</v>
      </c>
      <c r="AF390" s="4" cm="1">
        <f t="array" ref="AF390">INDEX(Data!AB$2:AB$368,$A390)</f>
        <v>16</v>
      </c>
      <c r="AG390" s="4" cm="1">
        <f t="array" ref="AG390">INDEX(Data!AC$2:AC$368,$A390)</f>
        <v>24</v>
      </c>
      <c r="AH390" s="4" cm="1">
        <f t="array" ref="AH390">INDEX(Data!AD$2:AD$368,$A390)</f>
        <v>8</v>
      </c>
      <c r="AI390" s="4" cm="1">
        <f t="array" ref="AI390">INDEX(Data!AE$2:AE$368,$A390)</f>
        <v>16</v>
      </c>
      <c r="AJ390" s="4" cm="1">
        <f t="array" ref="AJ390">INDEX(Data!AF$2:AF$368,$A390)</f>
        <v>8</v>
      </c>
      <c r="AK390" s="4" cm="1">
        <f t="array" ref="AK390">INDEX(Data!AG$2:AG$368,$A390)</f>
        <v>8</v>
      </c>
      <c r="AL390" s="4" cm="1">
        <f t="array" ref="AL390">INDEX(Data!AH$2:AH$368,$A390)</f>
        <v>16</v>
      </c>
      <c r="AM390" s="4" cm="1">
        <f t="array" ref="AM390">INDEX(Data!AI$2:AI$368,$A390)</f>
        <v>57</v>
      </c>
      <c r="AN390" s="4" cm="1">
        <f t="array" ref="AN390">INDEX(Data!AJ$2:AJ$368,$A390)</f>
        <v>24</v>
      </c>
      <c r="AO390" s="4" cm="1">
        <f t="array" ref="AO390">INDEX(Data!AK$2:AK$368,$A390)</f>
        <v>16</v>
      </c>
      <c r="AP390" s="4" cm="1">
        <f t="array" ref="AP390">INDEX(Data!AL$2:AL$368,$A390)</f>
        <v>8</v>
      </c>
      <c r="AQ390" s="4" cm="1">
        <f t="array" ref="AQ390">INDEX(Data!AM$2:AM$368,$A390)</f>
        <v>8</v>
      </c>
      <c r="AR390" s="4" cm="1">
        <f t="array" ref="AR390">INDEX(Data!AN$2:AN$368,$A390)</f>
        <v>24</v>
      </c>
      <c r="AS390" s="4" cm="1">
        <f t="array" ref="AS390">INDEX(Data!AO$2:AO$368,$A390)</f>
        <v>32</v>
      </c>
      <c r="AT390" s="4" cm="1">
        <f t="array" ref="AT390">INDEX(Data!AP$2:AP$368,$A390)</f>
        <v>90</v>
      </c>
      <c r="AU390" s="4" cm="1">
        <f t="array" ref="AU390">INDEX(Data!AQ$2:AQ$368,$A390)</f>
        <v>24</v>
      </c>
      <c r="AV390" s="4" cm="1">
        <f t="array" ref="AV390">INDEX(Data!AR$2:AR$368,$A390)</f>
        <v>49</v>
      </c>
      <c r="AW390" s="4" cm="1">
        <f t="array" ref="AW390">INDEX(Data!AS$2:AS$368,$A390)</f>
        <v>16</v>
      </c>
      <c r="AX390" s="4" cm="1">
        <f t="array" ref="AX390">INDEX(Data!AT$2:AT$368,$A390)</f>
        <v>8</v>
      </c>
      <c r="AY390" s="4" cm="1">
        <f t="array" ref="AY390">INDEX(Data!AU$2:AU$368,$A390)</f>
        <v>32</v>
      </c>
      <c r="AZ390" s="4" cm="1">
        <f t="array" ref="AZ390">INDEX(Data!AV$2:AV$368,$A390)</f>
        <v>8</v>
      </c>
      <c r="BA390" s="4" cm="1">
        <f t="array" ref="BA390">INDEX(Data!AW$2:AW$368,$A390)</f>
        <v>32</v>
      </c>
      <c r="BB390" s="4" cm="1">
        <f t="array" ref="BB390">INDEX(Data!AX$2:AX$368,$A390)</f>
        <v>14</v>
      </c>
    </row>
    <row r="391" spans="1:54" x14ac:dyDescent="0.25">
      <c r="A391">
        <v>358</v>
      </c>
      <c r="B391" s="3">
        <v>45649</v>
      </c>
      <c r="C391" s="4">
        <v>2024</v>
      </c>
      <c r="D391" s="4" t="s">
        <v>15</v>
      </c>
      <c r="E391" s="4">
        <v>23</v>
      </c>
      <c r="F391" s="4" cm="1">
        <f t="array" ref="F391">INDEX(Data!B$2:B$368,$A391)</f>
        <v>1099</v>
      </c>
      <c r="G391" s="4" cm="1">
        <f t="array" ref="G391">INDEX(Data!C$2:C$368,$A391)</f>
        <v>856</v>
      </c>
      <c r="H391" s="4" cm="1">
        <f t="array" ref="H391">INDEX(Data!D$2:D$368,$A391)</f>
        <v>296</v>
      </c>
      <c r="I391" s="4" cm="1">
        <f t="array" ref="I391">INDEX(Data!E$2:E$368,$A391)</f>
        <v>551</v>
      </c>
      <c r="J391" s="4" cm="1">
        <f t="array" ref="J391">INDEX(Data!F$2:F$368,$A391)</f>
        <v>252</v>
      </c>
      <c r="K391" s="4" cm="1">
        <f t="array" ref="K391">INDEX(Data!G$2:G$368,$A391)</f>
        <v>248</v>
      </c>
      <c r="L391" s="4" cm="1">
        <f t="array" ref="L391">INDEX(Data!H$2:H$368,$A391)</f>
        <v>497</v>
      </c>
      <c r="M391" s="4" cm="1">
        <f t="array" ref="M391">INDEX(Data!I$2:I$368,$A391)</f>
        <v>111</v>
      </c>
      <c r="N391" s="4" cm="1">
        <f t="array" ref="N391">INDEX(Data!J$2:J$368,$A391)</f>
        <v>258</v>
      </c>
      <c r="O391" s="4" cm="1">
        <f t="array" ref="O391">INDEX(Data!K$2:K$368,$A391)</f>
        <v>68</v>
      </c>
      <c r="P391" s="4" cm="1">
        <f t="array" ref="P391">INDEX(Data!L$2:L$368,$A391)</f>
        <v>81</v>
      </c>
      <c r="Q391" s="4" cm="1">
        <f t="array" ref="Q391">INDEX(Data!M$2:M$368,$A391)</f>
        <v>95</v>
      </c>
      <c r="R391" s="4" cm="1">
        <f t="array" ref="R391">INDEX(Data!N$2:N$368,$A391)</f>
        <v>27</v>
      </c>
      <c r="S391" s="4" cm="1">
        <f t="array" ref="S391">INDEX(Data!O$2:O$368,$A391)</f>
        <v>200</v>
      </c>
      <c r="T391" s="4" cm="1">
        <f t="array" ref="T391">INDEX(Data!P$2:P$368,$A391)</f>
        <v>87</v>
      </c>
      <c r="U391" s="4" cm="1">
        <f t="array" ref="U391">INDEX(Data!Q$2:Q$368,$A391)</f>
        <v>41</v>
      </c>
      <c r="V391" s="4" cm="1">
        <f t="array" ref="V391">INDEX(Data!R$2:R$368,$A391)</f>
        <v>20</v>
      </c>
      <c r="W391" s="4" cm="1">
        <f t="array" ref="W391">INDEX(Data!S$2:S$368,$A391)</f>
        <v>222</v>
      </c>
      <c r="X391" s="4" cm="1">
        <f t="array" ref="X391">INDEX(Data!T$2:T$368,$A391)</f>
        <v>111</v>
      </c>
      <c r="Y391" s="4" cm="1">
        <f t="array" ref="Y391">INDEX(Data!U$2:U$368,$A391)</f>
        <v>8</v>
      </c>
      <c r="Z391" s="4" cm="1">
        <f t="array" ref="Z391">INDEX(Data!V$2:V$368,$A391)</f>
        <v>25</v>
      </c>
      <c r="AA391" s="4" cm="1">
        <f t="array" ref="AA391">INDEX(Data!W$2:W$368,$A391)</f>
        <v>17</v>
      </c>
      <c r="AB391" s="4" cm="1">
        <f t="array" ref="AB391">INDEX(Data!X$2:X$368,$A391)</f>
        <v>68</v>
      </c>
      <c r="AC391" s="4" cm="1">
        <f t="array" ref="AC391">INDEX(Data!Y$2:Y$368,$A391)</f>
        <v>59</v>
      </c>
      <c r="AD391" s="4" cm="1">
        <f t="array" ref="AD391">INDEX(Data!Z$2:Z$368,$A391)</f>
        <v>0</v>
      </c>
      <c r="AE391" s="4" cm="1">
        <f t="array" ref="AE391">INDEX(Data!AA$2:AA$368,$A391)</f>
        <v>8</v>
      </c>
      <c r="AF391" s="4" cm="1">
        <f t="array" ref="AF391">INDEX(Data!AB$2:AB$368,$A391)</f>
        <v>34</v>
      </c>
      <c r="AG391" s="4" cm="1">
        <f t="array" ref="AG391">INDEX(Data!AC$2:AC$368,$A391)</f>
        <v>0</v>
      </c>
      <c r="AH391" s="4" cm="1">
        <f t="array" ref="AH391">INDEX(Data!AD$2:AD$368,$A391)</f>
        <v>8</v>
      </c>
      <c r="AI391" s="4" cm="1">
        <f t="array" ref="AI391">INDEX(Data!AE$2:AE$368,$A391)</f>
        <v>8</v>
      </c>
      <c r="AJ391" s="4" cm="1">
        <f t="array" ref="AJ391">INDEX(Data!AF$2:AF$368,$A391)</f>
        <v>17</v>
      </c>
      <c r="AK391" s="4" cm="1">
        <f t="array" ref="AK391">INDEX(Data!AG$2:AG$368,$A391)</f>
        <v>17</v>
      </c>
      <c r="AL391" s="4" cm="1">
        <f t="array" ref="AL391">INDEX(Data!AH$2:AH$368,$A391)</f>
        <v>0</v>
      </c>
      <c r="AM391" s="4" cm="1">
        <f t="array" ref="AM391">INDEX(Data!AI$2:AI$368,$A391)</f>
        <v>68</v>
      </c>
      <c r="AN391" s="4" cm="1">
        <f t="array" ref="AN391">INDEX(Data!AJ$2:AJ$368,$A391)</f>
        <v>17</v>
      </c>
      <c r="AO391" s="4" cm="1">
        <f t="array" ref="AO391">INDEX(Data!AK$2:AK$368,$A391)</f>
        <v>25</v>
      </c>
      <c r="AP391" s="4" cm="1">
        <f t="array" ref="AP391">INDEX(Data!AL$2:AL$368,$A391)</f>
        <v>17</v>
      </c>
      <c r="AQ391" s="4" cm="1">
        <f t="array" ref="AQ391">INDEX(Data!AM$2:AM$368,$A391)</f>
        <v>0</v>
      </c>
      <c r="AR391" s="4" cm="1">
        <f t="array" ref="AR391">INDEX(Data!AN$2:AN$368,$A391)</f>
        <v>8</v>
      </c>
      <c r="AS391" s="4" cm="1">
        <f t="array" ref="AS391">INDEX(Data!AO$2:AO$368,$A391)</f>
        <v>8</v>
      </c>
      <c r="AT391" s="4" cm="1">
        <f t="array" ref="AT391">INDEX(Data!AP$2:AP$368,$A391)</f>
        <v>85</v>
      </c>
      <c r="AU391" s="4" cm="1">
        <f t="array" ref="AU391">INDEX(Data!AQ$2:AQ$368,$A391)</f>
        <v>8</v>
      </c>
      <c r="AV391" s="4" cm="1">
        <f t="array" ref="AV391">INDEX(Data!AR$2:AR$368,$A391)</f>
        <v>34</v>
      </c>
      <c r="AW391" s="4" cm="1">
        <f t="array" ref="AW391">INDEX(Data!AS$2:AS$368,$A391)</f>
        <v>42</v>
      </c>
      <c r="AX391" s="4" cm="1">
        <f t="array" ref="AX391">INDEX(Data!AT$2:AT$368,$A391)</f>
        <v>0</v>
      </c>
      <c r="AY391" s="4" cm="1">
        <f t="array" ref="AY391">INDEX(Data!AU$2:AU$368,$A391)</f>
        <v>25</v>
      </c>
      <c r="AZ391" s="4" cm="1">
        <f t="array" ref="AZ391">INDEX(Data!AV$2:AV$368,$A391)</f>
        <v>0</v>
      </c>
      <c r="BA391" s="4" cm="1">
        <f t="array" ref="BA391">INDEX(Data!AW$2:AW$368,$A391)</f>
        <v>17</v>
      </c>
      <c r="BB391" s="4" cm="1">
        <f t="array" ref="BB391">INDEX(Data!AX$2:AX$368,$A391)</f>
        <v>122</v>
      </c>
    </row>
    <row r="392" spans="1:54" x14ac:dyDescent="0.25">
      <c r="A392">
        <v>359</v>
      </c>
      <c r="B392" s="3">
        <v>45650</v>
      </c>
      <c r="C392" s="4">
        <v>2024</v>
      </c>
      <c r="D392" s="4" t="s">
        <v>15</v>
      </c>
      <c r="E392" s="4">
        <v>24</v>
      </c>
      <c r="F392" s="4" cm="1">
        <f t="array" ref="F392">INDEX(Data!B$2:B$368,$A392)</f>
        <v>1086</v>
      </c>
      <c r="G392" s="4" cm="1">
        <f t="array" ref="G392">INDEX(Data!C$2:C$368,$A392)</f>
        <v>880</v>
      </c>
      <c r="H392" s="4" cm="1">
        <f t="array" ref="H392">INDEX(Data!D$2:D$368,$A392)</f>
        <v>293</v>
      </c>
      <c r="I392" s="4" cm="1">
        <f t="array" ref="I392">INDEX(Data!E$2:E$368,$A392)</f>
        <v>555</v>
      </c>
      <c r="J392" s="4" cm="1">
        <f t="array" ref="J392">INDEX(Data!F$2:F$368,$A392)</f>
        <v>238</v>
      </c>
      <c r="K392" s="4" cm="1">
        <f t="array" ref="K392">INDEX(Data!G$2:G$368,$A392)</f>
        <v>202</v>
      </c>
      <c r="L392" s="4" cm="1">
        <f t="array" ref="L392">INDEX(Data!H$2:H$368,$A392)</f>
        <v>520</v>
      </c>
      <c r="M392" s="4" cm="1">
        <f t="array" ref="M392">INDEX(Data!I$2:I$368,$A392)</f>
        <v>158</v>
      </c>
      <c r="N392" s="4" cm="1">
        <f t="array" ref="N392">INDEX(Data!J$2:J$368,$A392)</f>
        <v>282</v>
      </c>
      <c r="O392" s="4" cm="1">
        <f t="array" ref="O392">INDEX(Data!K$2:K$368,$A392)</f>
        <v>215</v>
      </c>
      <c r="P392" s="4" cm="1">
        <f t="array" ref="P392">INDEX(Data!L$2:L$368,$A392)</f>
        <v>60</v>
      </c>
      <c r="Q392" s="4" cm="1">
        <f t="array" ref="Q392">INDEX(Data!M$2:M$368,$A392)</f>
        <v>94</v>
      </c>
      <c r="R392" s="4" cm="1">
        <f t="array" ref="R392">INDEX(Data!N$2:N$368,$A392)</f>
        <v>53</v>
      </c>
      <c r="S392" s="4" cm="1">
        <f t="array" ref="S392">INDEX(Data!O$2:O$368,$A392)</f>
        <v>198</v>
      </c>
      <c r="T392" s="4" cm="1">
        <f t="array" ref="T392">INDEX(Data!P$2:P$368,$A392)</f>
        <v>119</v>
      </c>
      <c r="U392" s="4" cm="1">
        <f t="array" ref="U392">INDEX(Data!Q$2:Q$368,$A392)</f>
        <v>41</v>
      </c>
      <c r="V392" s="4" cm="1">
        <f t="array" ref="V392">INDEX(Data!R$2:R$368,$A392)</f>
        <v>24</v>
      </c>
      <c r="W392" s="4" cm="1">
        <f t="array" ref="W392">INDEX(Data!S$2:S$368,$A392)</f>
        <v>0</v>
      </c>
      <c r="X392" s="4" cm="1">
        <f t="array" ref="X392">INDEX(Data!T$2:T$368,$A392)</f>
        <v>105</v>
      </c>
      <c r="Y392" s="4" cm="1">
        <f t="array" ref="Y392">INDEX(Data!U$2:U$368,$A392)</f>
        <v>26</v>
      </c>
      <c r="Z392" s="4" cm="1">
        <f t="array" ref="Z392">INDEX(Data!V$2:V$368,$A392)</f>
        <v>44</v>
      </c>
      <c r="AA392" s="4" cm="1">
        <f t="array" ref="AA392">INDEX(Data!W$2:W$368,$A392)</f>
        <v>0</v>
      </c>
      <c r="AB392" s="4" cm="1">
        <f t="array" ref="AB392">INDEX(Data!X$2:X$368,$A392)</f>
        <v>70</v>
      </c>
      <c r="AC392" s="4" cm="1">
        <f t="array" ref="AC392">INDEX(Data!Y$2:Y$368,$A392)</f>
        <v>70</v>
      </c>
      <c r="AD392" s="4" cm="1">
        <f t="array" ref="AD392">INDEX(Data!Z$2:Z$368,$A392)</f>
        <v>0</v>
      </c>
      <c r="AE392" s="4" cm="1">
        <f t="array" ref="AE392">INDEX(Data!AA$2:AA$368,$A392)</f>
        <v>0</v>
      </c>
      <c r="AF392" s="4" cm="1">
        <f t="array" ref="AF392">INDEX(Data!AB$2:AB$368,$A392)</f>
        <v>44</v>
      </c>
      <c r="AG392" s="4" cm="1">
        <f t="array" ref="AG392">INDEX(Data!AC$2:AC$368,$A392)</f>
        <v>17</v>
      </c>
      <c r="AH392" s="4" cm="1">
        <f t="array" ref="AH392">INDEX(Data!AD$2:AD$368,$A392)</f>
        <v>8</v>
      </c>
      <c r="AI392" s="4" cm="1">
        <f t="array" ref="AI392">INDEX(Data!AE$2:AE$368,$A392)</f>
        <v>17</v>
      </c>
      <c r="AJ392" s="4" cm="1">
        <f t="array" ref="AJ392">INDEX(Data!AF$2:AF$368,$A392)</f>
        <v>8</v>
      </c>
      <c r="AK392" s="4" cm="1">
        <f t="array" ref="AK392">INDEX(Data!AG$2:AG$368,$A392)</f>
        <v>26</v>
      </c>
      <c r="AL392" s="4" cm="1">
        <f t="array" ref="AL392">INDEX(Data!AH$2:AH$368,$A392)</f>
        <v>0</v>
      </c>
      <c r="AM392" s="4" cm="1">
        <f t="array" ref="AM392">INDEX(Data!AI$2:AI$368,$A392)</f>
        <v>52</v>
      </c>
      <c r="AN392" s="4" cm="1">
        <f t="array" ref="AN392">INDEX(Data!AJ$2:AJ$368,$A392)</f>
        <v>44</v>
      </c>
      <c r="AO392" s="4" cm="1">
        <f t="array" ref="AO392">INDEX(Data!AK$2:AK$368,$A392)</f>
        <v>8</v>
      </c>
      <c r="AP392" s="4" cm="1">
        <f t="array" ref="AP392">INDEX(Data!AL$2:AL$368,$A392)</f>
        <v>26</v>
      </c>
      <c r="AQ392" s="4" cm="1">
        <f t="array" ref="AQ392">INDEX(Data!AM$2:AM$368,$A392)</f>
        <v>0</v>
      </c>
      <c r="AR392" s="4" cm="1">
        <f t="array" ref="AR392">INDEX(Data!AN$2:AN$368,$A392)</f>
        <v>8</v>
      </c>
      <c r="AS392" s="4" cm="1">
        <f t="array" ref="AS392">INDEX(Data!AO$2:AO$368,$A392)</f>
        <v>17</v>
      </c>
      <c r="AT392" s="4" cm="1">
        <f t="array" ref="AT392">INDEX(Data!AP$2:AP$368,$A392)</f>
        <v>61</v>
      </c>
      <c r="AU392" s="4" cm="1">
        <f t="array" ref="AU392">INDEX(Data!AQ$2:AQ$368,$A392)</f>
        <v>17</v>
      </c>
      <c r="AV392" s="4" cm="1">
        <f t="array" ref="AV392">INDEX(Data!AR$2:AR$368,$A392)</f>
        <v>26</v>
      </c>
      <c r="AW392" s="4" cm="1">
        <f t="array" ref="AW392">INDEX(Data!AS$2:AS$368,$A392)</f>
        <v>35</v>
      </c>
      <c r="AX392" s="4" cm="1">
        <f t="array" ref="AX392">INDEX(Data!AT$2:AT$368,$A392)</f>
        <v>8</v>
      </c>
      <c r="AY392" s="4" cm="1">
        <f t="array" ref="AY392">INDEX(Data!AU$2:AU$368,$A392)</f>
        <v>52</v>
      </c>
      <c r="AZ392" s="4" cm="1">
        <f t="array" ref="AZ392">INDEX(Data!AV$2:AV$368,$A392)</f>
        <v>35</v>
      </c>
      <c r="BA392" s="4" cm="1">
        <f t="array" ref="BA392">INDEX(Data!AW$2:AW$368,$A392)</f>
        <v>26</v>
      </c>
      <c r="BB392" s="4" cm="1">
        <f t="array" ref="BB392">INDEX(Data!AX$2:AX$368,$A392)</f>
        <v>30</v>
      </c>
    </row>
    <row r="393" spans="1:54" x14ac:dyDescent="0.25">
      <c r="A393">
        <v>360</v>
      </c>
      <c r="B393" s="3">
        <v>45651</v>
      </c>
      <c r="C393" s="4">
        <v>2024</v>
      </c>
      <c r="D393" s="4" t="s">
        <v>15</v>
      </c>
      <c r="E393" s="4">
        <v>25</v>
      </c>
      <c r="F393" s="4" cm="1">
        <f t="array" ref="F393">INDEX(Data!B$2:B$368,$A393)</f>
        <v>1085</v>
      </c>
      <c r="G393" s="4" cm="1">
        <f t="array" ref="G393">INDEX(Data!C$2:C$368,$A393)</f>
        <v>902</v>
      </c>
      <c r="H393" s="4" cm="1">
        <f t="array" ref="H393">INDEX(Data!D$2:D$368,$A393)</f>
        <v>260</v>
      </c>
      <c r="I393" s="4" cm="1">
        <f t="array" ref="I393">INDEX(Data!E$2:E$368,$A393)</f>
        <v>576</v>
      </c>
      <c r="J393" s="4" cm="1">
        <f t="array" ref="J393">INDEX(Data!F$2:F$368,$A393)</f>
        <v>249</v>
      </c>
      <c r="K393" s="4" cm="1">
        <f t="array" ref="K393">INDEX(Data!G$2:G$368,$A393)</f>
        <v>423</v>
      </c>
      <c r="L393" s="4" cm="1">
        <f t="array" ref="L393">INDEX(Data!H$2:H$368,$A393)</f>
        <v>335</v>
      </c>
      <c r="M393" s="4" cm="1">
        <f t="array" ref="M393">INDEX(Data!I$2:I$368,$A393)</f>
        <v>144</v>
      </c>
      <c r="N393" s="4" cm="1">
        <f t="array" ref="N393">INDEX(Data!J$2:J$368,$A393)</f>
        <v>269</v>
      </c>
      <c r="O393" s="4" cm="1">
        <f t="array" ref="O393">INDEX(Data!K$2:K$368,$A393)</f>
        <v>188</v>
      </c>
      <c r="P393" s="4" cm="1">
        <f t="array" ref="P393">INDEX(Data!L$2:L$368,$A393)</f>
        <v>60</v>
      </c>
      <c r="Q393" s="4" cm="1">
        <f t="array" ref="Q393">INDEX(Data!M$2:M$368,$A393)</f>
        <v>33</v>
      </c>
      <c r="R393" s="4" cm="1">
        <f t="array" ref="R393">INDEX(Data!N$2:N$368,$A393)</f>
        <v>26</v>
      </c>
      <c r="S393" s="4" cm="1">
        <f t="array" ref="S393">INDEX(Data!O$2:O$368,$A393)</f>
        <v>222</v>
      </c>
      <c r="T393" s="4" cm="1">
        <f t="array" ref="T393">INDEX(Data!P$2:P$368,$A393)</f>
        <v>119</v>
      </c>
      <c r="U393" s="4" cm="1">
        <f t="array" ref="U393">INDEX(Data!Q$2:Q$368,$A393)</f>
        <v>45</v>
      </c>
      <c r="V393" s="4" cm="1">
        <f t="array" ref="V393">INDEX(Data!R$2:R$368,$A393)</f>
        <v>53</v>
      </c>
      <c r="W393" s="4" cm="1">
        <f t="array" ref="W393">INDEX(Data!S$2:S$368,$A393)</f>
        <v>70</v>
      </c>
      <c r="X393" s="4" cm="1">
        <f t="array" ref="X393">INDEX(Data!T$2:T$368,$A393)</f>
        <v>90</v>
      </c>
      <c r="Y393" s="4" cm="1">
        <f t="array" ref="Y393">INDEX(Data!U$2:U$368,$A393)</f>
        <v>0</v>
      </c>
      <c r="Z393" s="4" cm="1">
        <f t="array" ref="Z393">INDEX(Data!V$2:V$368,$A393)</f>
        <v>45</v>
      </c>
      <c r="AA393" s="4" cm="1">
        <f t="array" ref="AA393">INDEX(Data!W$2:W$368,$A393)</f>
        <v>0</v>
      </c>
      <c r="AB393" s="4" cm="1">
        <f t="array" ref="AB393">INDEX(Data!X$2:X$368,$A393)</f>
        <v>135</v>
      </c>
      <c r="AC393" s="4" cm="1">
        <f t="array" ref="AC393">INDEX(Data!Y$2:Y$368,$A393)</f>
        <v>54</v>
      </c>
      <c r="AD393" s="4" cm="1">
        <f t="array" ref="AD393">INDEX(Data!Z$2:Z$368,$A393)</f>
        <v>0</v>
      </c>
      <c r="AE393" s="4" cm="1">
        <f t="array" ref="AE393">INDEX(Data!AA$2:AA$368,$A393)</f>
        <v>0</v>
      </c>
      <c r="AF393" s="4" cm="1">
        <f t="array" ref="AF393">INDEX(Data!AB$2:AB$368,$A393)</f>
        <v>45</v>
      </c>
      <c r="AG393" s="4" cm="1">
        <f t="array" ref="AG393">INDEX(Data!AC$2:AC$368,$A393)</f>
        <v>27</v>
      </c>
      <c r="AH393" s="4" cm="1">
        <f t="array" ref="AH393">INDEX(Data!AD$2:AD$368,$A393)</f>
        <v>0</v>
      </c>
      <c r="AI393" s="4" cm="1">
        <f t="array" ref="AI393">INDEX(Data!AE$2:AE$368,$A393)</f>
        <v>18</v>
      </c>
      <c r="AJ393" s="4" cm="1">
        <f t="array" ref="AJ393">INDEX(Data!AF$2:AF$368,$A393)</f>
        <v>0</v>
      </c>
      <c r="AK393" s="4" cm="1">
        <f t="array" ref="AK393">INDEX(Data!AG$2:AG$368,$A393)</f>
        <v>0</v>
      </c>
      <c r="AL393" s="4" cm="1">
        <f t="array" ref="AL393">INDEX(Data!AH$2:AH$368,$A393)</f>
        <v>18</v>
      </c>
      <c r="AM393" s="4" cm="1">
        <f t="array" ref="AM393">INDEX(Data!AI$2:AI$368,$A393)</f>
        <v>63</v>
      </c>
      <c r="AN393" s="4" cm="1">
        <f t="array" ref="AN393">INDEX(Data!AJ$2:AJ$368,$A393)</f>
        <v>27</v>
      </c>
      <c r="AO393" s="4" cm="1">
        <f t="array" ref="AO393">INDEX(Data!AK$2:AK$368,$A393)</f>
        <v>27</v>
      </c>
      <c r="AP393" s="4" cm="1">
        <f t="array" ref="AP393">INDEX(Data!AL$2:AL$368,$A393)</f>
        <v>0</v>
      </c>
      <c r="AQ393" s="4" cm="1">
        <f t="array" ref="AQ393">INDEX(Data!AM$2:AM$368,$A393)</f>
        <v>0</v>
      </c>
      <c r="AR393" s="4" cm="1">
        <f t="array" ref="AR393">INDEX(Data!AN$2:AN$368,$A393)</f>
        <v>0</v>
      </c>
      <c r="AS393" s="4" cm="1">
        <f t="array" ref="AS393">INDEX(Data!AO$2:AO$368,$A393)</f>
        <v>36</v>
      </c>
      <c r="AT393" s="4" cm="1">
        <f t="array" ref="AT393">INDEX(Data!AP$2:AP$368,$A393)</f>
        <v>99</v>
      </c>
      <c r="AU393" s="4" cm="1">
        <f t="array" ref="AU393">INDEX(Data!AQ$2:AQ$368,$A393)</f>
        <v>9</v>
      </c>
      <c r="AV393" s="4" cm="1">
        <f t="array" ref="AV393">INDEX(Data!AR$2:AR$368,$A393)</f>
        <v>81</v>
      </c>
      <c r="AW393" s="4" cm="1">
        <f t="array" ref="AW393">INDEX(Data!AS$2:AS$368,$A393)</f>
        <v>27</v>
      </c>
      <c r="AX393" s="4" cm="1">
        <f t="array" ref="AX393">INDEX(Data!AT$2:AT$368,$A393)</f>
        <v>9</v>
      </c>
      <c r="AY393" s="4" cm="1">
        <f t="array" ref="AY393">INDEX(Data!AU$2:AU$368,$A393)</f>
        <v>45</v>
      </c>
      <c r="AZ393" s="4" cm="1">
        <f t="array" ref="AZ393">INDEX(Data!AV$2:AV$368,$A393)</f>
        <v>0</v>
      </c>
      <c r="BA393" s="4" cm="1">
        <f t="array" ref="BA393">INDEX(Data!AW$2:AW$368,$A393)</f>
        <v>36</v>
      </c>
      <c r="BB393" s="4" cm="1">
        <f t="array" ref="BB393">INDEX(Data!AX$2:AX$368,$A393)</f>
        <v>11</v>
      </c>
    </row>
    <row r="394" spans="1:54" x14ac:dyDescent="0.25">
      <c r="A394">
        <v>361</v>
      </c>
      <c r="B394" s="3">
        <v>45652</v>
      </c>
      <c r="C394" s="4">
        <v>2024</v>
      </c>
      <c r="D394" s="4" t="s">
        <v>15</v>
      </c>
      <c r="E394" s="4">
        <v>26</v>
      </c>
      <c r="F394" s="4" cm="1">
        <f t="array" ref="F394">INDEX(Data!B$2:B$368,$A394)</f>
        <v>1087</v>
      </c>
      <c r="G394" s="4" cm="1">
        <f t="array" ref="G394">INDEX(Data!C$2:C$368,$A394)</f>
        <v>911</v>
      </c>
      <c r="H394" s="4" cm="1">
        <f t="array" ref="H394">INDEX(Data!D$2:D$368,$A394)</f>
        <v>445</v>
      </c>
      <c r="I394" s="4" cm="1">
        <f t="array" ref="I394">INDEX(Data!E$2:E$368,$A394)</f>
        <v>566</v>
      </c>
      <c r="J394" s="4" cm="1">
        <f t="array" ref="J394">INDEX(Data!F$2:F$368,$A394)</f>
        <v>76</v>
      </c>
      <c r="K394" s="4" cm="1">
        <f t="array" ref="K394">INDEX(Data!G$2:G$368,$A394)</f>
        <v>300</v>
      </c>
      <c r="L394" s="4" cm="1">
        <f t="array" ref="L394">INDEX(Data!H$2:H$368,$A394)</f>
        <v>429</v>
      </c>
      <c r="M394" s="4" cm="1">
        <f t="array" ref="M394">INDEX(Data!I$2:I$368,$A394)</f>
        <v>182</v>
      </c>
      <c r="N394" s="4" cm="1">
        <f t="array" ref="N394">INDEX(Data!J$2:J$368,$A394)</f>
        <v>229</v>
      </c>
      <c r="O394" s="4" cm="1">
        <f t="array" ref="O394">INDEX(Data!K$2:K$368,$A394)</f>
        <v>101</v>
      </c>
      <c r="P394" s="4" cm="1">
        <f t="array" ref="P394">INDEX(Data!L$2:L$368,$A394)</f>
        <v>94</v>
      </c>
      <c r="Q394" s="4" cm="1">
        <f t="array" ref="Q394">INDEX(Data!M$2:M$368,$A394)</f>
        <v>94</v>
      </c>
      <c r="R394" s="4" cm="1">
        <f t="array" ref="R394">INDEX(Data!N$2:N$368,$A394)</f>
        <v>60</v>
      </c>
      <c r="S394" s="4" cm="1">
        <f t="array" ref="S394">INDEX(Data!O$2:O$368,$A394)</f>
        <v>144</v>
      </c>
      <c r="T394" s="4" cm="1">
        <f t="array" ref="T394">INDEX(Data!P$2:P$368,$A394)</f>
        <v>41</v>
      </c>
      <c r="U394" s="4" cm="1">
        <f t="array" ref="U394">INDEX(Data!Q$2:Q$368,$A394)</f>
        <v>41</v>
      </c>
      <c r="V394" s="4" cm="1">
        <f t="array" ref="V394">INDEX(Data!R$2:R$368,$A394)</f>
        <v>28</v>
      </c>
      <c r="W394" s="4" cm="1">
        <f t="array" ref="W394">INDEX(Data!S$2:S$368,$A394)</f>
        <v>255</v>
      </c>
      <c r="X394" s="4" cm="1">
        <f t="array" ref="X394">INDEX(Data!T$2:T$368,$A394)</f>
        <v>54</v>
      </c>
      <c r="Y394" s="4" cm="1">
        <f t="array" ref="Y394">INDEX(Data!U$2:U$368,$A394)</f>
        <v>18</v>
      </c>
      <c r="Z394" s="4" cm="1">
        <f t="array" ref="Z394">INDEX(Data!V$2:V$368,$A394)</f>
        <v>27</v>
      </c>
      <c r="AA394" s="4" cm="1">
        <f t="array" ref="AA394">INDEX(Data!W$2:W$368,$A394)</f>
        <v>9</v>
      </c>
      <c r="AB394" s="4" cm="1">
        <f t="array" ref="AB394">INDEX(Data!X$2:X$368,$A394)</f>
        <v>119</v>
      </c>
      <c r="AC394" s="4" cm="1">
        <f t="array" ref="AC394">INDEX(Data!Y$2:Y$368,$A394)</f>
        <v>45</v>
      </c>
      <c r="AD394" s="4" cm="1">
        <f t="array" ref="AD394">INDEX(Data!Z$2:Z$368,$A394)</f>
        <v>9</v>
      </c>
      <c r="AE394" s="4" cm="1">
        <f t="array" ref="AE394">INDEX(Data!AA$2:AA$368,$A394)</f>
        <v>27</v>
      </c>
      <c r="AF394" s="4" cm="1">
        <f t="array" ref="AF394">INDEX(Data!AB$2:AB$368,$A394)</f>
        <v>27</v>
      </c>
      <c r="AG394" s="4" cm="1">
        <f t="array" ref="AG394">INDEX(Data!AC$2:AC$368,$A394)</f>
        <v>9</v>
      </c>
      <c r="AH394" s="4" cm="1">
        <f t="array" ref="AH394">INDEX(Data!AD$2:AD$368,$A394)</f>
        <v>9</v>
      </c>
      <c r="AI394" s="4" cm="1">
        <f t="array" ref="AI394">INDEX(Data!AE$2:AE$368,$A394)</f>
        <v>27</v>
      </c>
      <c r="AJ394" s="4" cm="1">
        <f t="array" ref="AJ394">INDEX(Data!AF$2:AF$368,$A394)</f>
        <v>0</v>
      </c>
      <c r="AK394" s="4" cm="1">
        <f t="array" ref="AK394">INDEX(Data!AG$2:AG$368,$A394)</f>
        <v>9</v>
      </c>
      <c r="AL394" s="4" cm="1">
        <f t="array" ref="AL394">INDEX(Data!AH$2:AH$368,$A394)</f>
        <v>18</v>
      </c>
      <c r="AM394" s="4" cm="1">
        <f t="array" ref="AM394">INDEX(Data!AI$2:AI$368,$A394)</f>
        <v>81</v>
      </c>
      <c r="AN394" s="4" cm="1">
        <f t="array" ref="AN394">INDEX(Data!AJ$2:AJ$368,$A394)</f>
        <v>45</v>
      </c>
      <c r="AO394" s="4" cm="1">
        <f t="array" ref="AO394">INDEX(Data!AK$2:AK$368,$A394)</f>
        <v>36</v>
      </c>
      <c r="AP394" s="4" cm="1">
        <f t="array" ref="AP394">INDEX(Data!AL$2:AL$368,$A394)</f>
        <v>27</v>
      </c>
      <c r="AQ394" s="4" cm="1">
        <f t="array" ref="AQ394">INDEX(Data!AM$2:AM$368,$A394)</f>
        <v>0</v>
      </c>
      <c r="AR394" s="4" cm="1">
        <f t="array" ref="AR394">INDEX(Data!AN$2:AN$368,$A394)</f>
        <v>36</v>
      </c>
      <c r="AS394" s="4" cm="1">
        <f t="array" ref="AS394">INDEX(Data!AO$2:AO$368,$A394)</f>
        <v>36</v>
      </c>
      <c r="AT394" s="4" cm="1">
        <f t="array" ref="AT394">INDEX(Data!AP$2:AP$368,$A394)</f>
        <v>81</v>
      </c>
      <c r="AU394" s="4" cm="1">
        <f t="array" ref="AU394">INDEX(Data!AQ$2:AQ$368,$A394)</f>
        <v>9</v>
      </c>
      <c r="AV394" s="4" cm="1">
        <f t="array" ref="AV394">INDEX(Data!AR$2:AR$368,$A394)</f>
        <v>36</v>
      </c>
      <c r="AW394" s="4" cm="1">
        <f t="array" ref="AW394">INDEX(Data!AS$2:AS$368,$A394)</f>
        <v>45</v>
      </c>
      <c r="AX394" s="4" cm="1">
        <f t="array" ref="AX394">INDEX(Data!AT$2:AT$368,$A394)</f>
        <v>0</v>
      </c>
      <c r="AY394" s="4" cm="1">
        <f t="array" ref="AY394">INDEX(Data!AU$2:AU$368,$A394)</f>
        <v>45</v>
      </c>
      <c r="AZ394" s="4" cm="1">
        <f t="array" ref="AZ394">INDEX(Data!AV$2:AV$368,$A394)</f>
        <v>0</v>
      </c>
      <c r="BA394" s="4" cm="1">
        <f t="array" ref="BA394">INDEX(Data!AW$2:AW$368,$A394)</f>
        <v>27</v>
      </c>
      <c r="BB394" s="4" cm="1">
        <f t="array" ref="BB394">INDEX(Data!AX$2:AX$368,$A394)</f>
        <v>0</v>
      </c>
    </row>
    <row r="395" spans="1:54" x14ac:dyDescent="0.25">
      <c r="A395">
        <v>362</v>
      </c>
      <c r="B395" s="3">
        <v>45653</v>
      </c>
      <c r="C395" s="4">
        <v>2024</v>
      </c>
      <c r="D395" s="4" t="s">
        <v>15</v>
      </c>
      <c r="E395" s="4">
        <v>27</v>
      </c>
      <c r="F395" s="4" cm="1">
        <f t="array" ref="F395">INDEX(Data!B$2:B$368,$A395)</f>
        <v>1094</v>
      </c>
      <c r="G395" s="4" cm="1">
        <f t="array" ref="G395">INDEX(Data!C$2:C$368,$A395)</f>
        <v>913</v>
      </c>
      <c r="H395" s="4" cm="1">
        <f t="array" ref="H395">INDEX(Data!D$2:D$368,$A395)</f>
        <v>547</v>
      </c>
      <c r="I395" s="4" cm="1">
        <f t="array" ref="I395">INDEX(Data!E$2:E$368,$A395)</f>
        <v>416</v>
      </c>
      <c r="J395" s="4" cm="1">
        <f t="array" ref="J395">INDEX(Data!F$2:F$368,$A395)</f>
        <v>131</v>
      </c>
      <c r="K395" s="4" cm="1">
        <f t="array" ref="K395">INDEX(Data!G$2:G$368,$A395)</f>
        <v>237</v>
      </c>
      <c r="L395" s="4" cm="1">
        <f t="array" ref="L395">INDEX(Data!H$2:H$368,$A395)</f>
        <v>476</v>
      </c>
      <c r="M395" s="4" cm="1">
        <f t="array" ref="M395">INDEX(Data!I$2:I$368,$A395)</f>
        <v>200</v>
      </c>
      <c r="N395" s="4" cm="1">
        <f t="array" ref="N395">INDEX(Data!J$2:J$368,$A395)</f>
        <v>230</v>
      </c>
      <c r="O395" s="4" cm="1">
        <f t="array" ref="O395">INDEX(Data!K$2:K$368,$A395)</f>
        <v>203</v>
      </c>
      <c r="P395" s="4" cm="1">
        <f t="array" ref="P395">INDEX(Data!L$2:L$368,$A395)</f>
        <v>81</v>
      </c>
      <c r="Q395" s="4" cm="1">
        <f t="array" ref="Q395">INDEX(Data!M$2:M$368,$A395)</f>
        <v>94</v>
      </c>
      <c r="R395" s="4" cm="1">
        <f t="array" ref="R395">INDEX(Data!N$2:N$368,$A395)</f>
        <v>40</v>
      </c>
      <c r="S395" s="4" cm="1">
        <f t="array" ref="S395">INDEX(Data!O$2:O$368,$A395)</f>
        <v>216</v>
      </c>
      <c r="T395" s="4" cm="1">
        <f t="array" ref="T395">INDEX(Data!P$2:P$368,$A395)</f>
        <v>33</v>
      </c>
      <c r="U395" s="4" cm="1">
        <f t="array" ref="U395">INDEX(Data!Q$2:Q$368,$A395)</f>
        <v>45</v>
      </c>
      <c r="V395" s="4" cm="1">
        <f t="array" ref="V395">INDEX(Data!R$2:R$368,$A395)</f>
        <v>45</v>
      </c>
      <c r="W395" s="4" cm="1">
        <f t="array" ref="W395">INDEX(Data!S$2:S$368,$A395)</f>
        <v>107</v>
      </c>
      <c r="X395" s="4" cm="1">
        <f t="array" ref="X395">INDEX(Data!T$2:T$368,$A395)</f>
        <v>36</v>
      </c>
      <c r="Y395" s="4" cm="1">
        <f t="array" ref="Y395">INDEX(Data!U$2:U$368,$A395)</f>
        <v>18</v>
      </c>
      <c r="Z395" s="4" cm="1">
        <f t="array" ref="Z395">INDEX(Data!V$2:V$368,$A395)</f>
        <v>54</v>
      </c>
      <c r="AA395" s="4" cm="1">
        <f t="array" ref="AA395">INDEX(Data!W$2:W$368,$A395)</f>
        <v>18</v>
      </c>
      <c r="AB395" s="4" cm="1">
        <f t="array" ref="AB395">INDEX(Data!X$2:X$368,$A395)</f>
        <v>102</v>
      </c>
      <c r="AC395" s="4" cm="1">
        <f t="array" ref="AC395">INDEX(Data!Y$2:Y$368,$A395)</f>
        <v>73</v>
      </c>
      <c r="AD395" s="4" cm="1">
        <f t="array" ref="AD395">INDEX(Data!Z$2:Z$368,$A395)</f>
        <v>9</v>
      </c>
      <c r="AE395" s="4" cm="1">
        <f t="array" ref="AE395">INDEX(Data!AA$2:AA$368,$A395)</f>
        <v>9</v>
      </c>
      <c r="AF395" s="4" cm="1">
        <f t="array" ref="AF395">INDEX(Data!AB$2:AB$368,$A395)</f>
        <v>18</v>
      </c>
      <c r="AG395" s="4" cm="1">
        <f t="array" ref="AG395">INDEX(Data!AC$2:AC$368,$A395)</f>
        <v>18</v>
      </c>
      <c r="AH395" s="4" cm="1">
        <f t="array" ref="AH395">INDEX(Data!AD$2:AD$368,$A395)</f>
        <v>0</v>
      </c>
      <c r="AI395" s="4" cm="1">
        <f t="array" ref="AI395">INDEX(Data!AE$2:AE$368,$A395)</f>
        <v>9</v>
      </c>
      <c r="AJ395" s="4" cm="1">
        <f t="array" ref="AJ395">INDEX(Data!AF$2:AF$368,$A395)</f>
        <v>27</v>
      </c>
      <c r="AK395" s="4" cm="1">
        <f t="array" ref="AK395">INDEX(Data!AG$2:AG$368,$A395)</f>
        <v>27</v>
      </c>
      <c r="AL395" s="4" cm="1">
        <f t="array" ref="AL395">INDEX(Data!AH$2:AH$368,$A395)</f>
        <v>27</v>
      </c>
      <c r="AM395" s="4" cm="1">
        <f t="array" ref="AM395">INDEX(Data!AI$2:AI$368,$A395)</f>
        <v>45</v>
      </c>
      <c r="AN395" s="4" cm="1">
        <f t="array" ref="AN395">INDEX(Data!AJ$2:AJ$368,$A395)</f>
        <v>54</v>
      </c>
      <c r="AO395" s="4" cm="1">
        <f t="array" ref="AO395">INDEX(Data!AK$2:AK$368,$A395)</f>
        <v>36</v>
      </c>
      <c r="AP395" s="4" cm="1">
        <f t="array" ref="AP395">INDEX(Data!AL$2:AL$368,$A395)</f>
        <v>27</v>
      </c>
      <c r="AQ395" s="4" cm="1">
        <f t="array" ref="AQ395">INDEX(Data!AM$2:AM$368,$A395)</f>
        <v>9</v>
      </c>
      <c r="AR395" s="4" cm="1">
        <f t="array" ref="AR395">INDEX(Data!AN$2:AN$368,$A395)</f>
        <v>27</v>
      </c>
      <c r="AS395" s="4" cm="1">
        <f t="array" ref="AS395">INDEX(Data!AO$2:AO$368,$A395)</f>
        <v>9</v>
      </c>
      <c r="AT395" s="4" cm="1">
        <f t="array" ref="AT395">INDEX(Data!AP$2:AP$368,$A395)</f>
        <v>63</v>
      </c>
      <c r="AU395" s="4" cm="1">
        <f t="array" ref="AU395">INDEX(Data!AQ$2:AQ$368,$A395)</f>
        <v>18</v>
      </c>
      <c r="AV395" s="4" cm="1">
        <f t="array" ref="AV395">INDEX(Data!AR$2:AR$368,$A395)</f>
        <v>54</v>
      </c>
      <c r="AW395" s="4" cm="1">
        <f t="array" ref="AW395">INDEX(Data!AS$2:AS$368,$A395)</f>
        <v>45</v>
      </c>
      <c r="AX395" s="4" cm="1">
        <f t="array" ref="AX395">INDEX(Data!AT$2:AT$368,$A395)</f>
        <v>9</v>
      </c>
      <c r="AY395" s="4" cm="1">
        <f t="array" ref="AY395">INDEX(Data!AU$2:AU$368,$A395)</f>
        <v>45</v>
      </c>
      <c r="AZ395" s="4" cm="1">
        <f t="array" ref="AZ395">INDEX(Data!AV$2:AV$368,$A395)</f>
        <v>0</v>
      </c>
      <c r="BA395" s="4" cm="1">
        <f t="array" ref="BA395">INDEX(Data!AW$2:AW$368,$A395)</f>
        <v>27</v>
      </c>
      <c r="BB395" s="4" cm="1">
        <f t="array" ref="BB395">INDEX(Data!AX$2:AX$368,$A395)</f>
        <v>0</v>
      </c>
    </row>
    <row r="396" spans="1:54" x14ac:dyDescent="0.25">
      <c r="A396">
        <v>363</v>
      </c>
      <c r="B396" s="3">
        <v>45654</v>
      </c>
      <c r="C396" s="4">
        <v>2024</v>
      </c>
      <c r="D396" s="4" t="s">
        <v>15</v>
      </c>
      <c r="E396" s="4">
        <v>28</v>
      </c>
      <c r="F396" s="4" cm="1">
        <f t="array" ref="F396">INDEX(Data!B$2:B$368,$A396)</f>
        <v>1106</v>
      </c>
      <c r="G396" s="4" cm="1">
        <f t="array" ref="G396">INDEX(Data!C$2:C$368,$A396)</f>
        <v>907</v>
      </c>
      <c r="H396" s="4" cm="1">
        <f t="array" ref="H396">INDEX(Data!D$2:D$368,$A396)</f>
        <v>409</v>
      </c>
      <c r="I396" s="4" cm="1">
        <f t="array" ref="I396">INDEX(Data!E$2:E$368,$A396)</f>
        <v>576</v>
      </c>
      <c r="J396" s="4" cm="1">
        <f t="array" ref="J396">INDEX(Data!F$2:F$368,$A396)</f>
        <v>121</v>
      </c>
      <c r="K396" s="4" cm="1">
        <f t="array" ref="K396">INDEX(Data!G$2:G$368,$A396)</f>
        <v>444</v>
      </c>
      <c r="L396" s="4" cm="1">
        <f t="array" ref="L396">INDEX(Data!H$2:H$368,$A396)</f>
        <v>391</v>
      </c>
      <c r="M396" s="4" cm="1">
        <f t="array" ref="M396">INDEX(Data!I$2:I$368,$A396)</f>
        <v>72</v>
      </c>
      <c r="N396" s="4" cm="1">
        <f t="array" ref="N396">INDEX(Data!J$2:J$368,$A396)</f>
        <v>246</v>
      </c>
      <c r="O396" s="4" cm="1">
        <f t="array" ref="O396">INDEX(Data!K$2:K$368,$A396)</f>
        <v>61</v>
      </c>
      <c r="P396" s="4" cm="1">
        <f t="array" ref="P396">INDEX(Data!L$2:L$368,$A396)</f>
        <v>54</v>
      </c>
      <c r="Q396" s="4" cm="1">
        <f t="array" ref="Q396">INDEX(Data!M$2:M$368,$A396)</f>
        <v>75</v>
      </c>
      <c r="R396" s="4" cm="1">
        <f t="array" ref="R396">INDEX(Data!N$2:N$368,$A396)</f>
        <v>41</v>
      </c>
      <c r="S396" s="4" cm="1">
        <f t="array" ref="S396">INDEX(Data!O$2:O$368,$A396)</f>
        <v>201</v>
      </c>
      <c r="T396" s="4" cm="1">
        <f t="array" ref="T396">INDEX(Data!P$2:P$368,$A396)</f>
        <v>147</v>
      </c>
      <c r="U396" s="4" cm="1">
        <f t="array" ref="U396">INDEX(Data!Q$2:Q$368,$A396)</f>
        <v>42</v>
      </c>
      <c r="V396" s="4" cm="1">
        <f t="array" ref="V396">INDEX(Data!R$2:R$368,$A396)</f>
        <v>25</v>
      </c>
      <c r="W396" s="4" cm="1">
        <f t="array" ref="W396">INDEX(Data!S$2:S$368,$A396)</f>
        <v>214</v>
      </c>
      <c r="X396" s="4" cm="1">
        <f t="array" ref="X396">INDEX(Data!T$2:T$368,$A396)</f>
        <v>90</v>
      </c>
      <c r="Y396" s="4" cm="1">
        <f t="array" ref="Y396">INDEX(Data!U$2:U$368,$A396)</f>
        <v>0</v>
      </c>
      <c r="Z396" s="4" cm="1">
        <f t="array" ref="Z396">INDEX(Data!V$2:V$368,$A396)</f>
        <v>63</v>
      </c>
      <c r="AA396" s="4" cm="1">
        <f t="array" ref="AA396">INDEX(Data!W$2:W$368,$A396)</f>
        <v>0</v>
      </c>
      <c r="AB396" s="4" cm="1">
        <f t="array" ref="AB396">INDEX(Data!X$2:X$368,$A396)</f>
        <v>126</v>
      </c>
      <c r="AC396" s="4" cm="1">
        <f t="array" ref="AC396">INDEX(Data!Y$2:Y$368,$A396)</f>
        <v>45</v>
      </c>
      <c r="AD396" s="4" cm="1">
        <f t="array" ref="AD396">INDEX(Data!Z$2:Z$368,$A396)</f>
        <v>9</v>
      </c>
      <c r="AE396" s="4" cm="1">
        <f t="array" ref="AE396">INDEX(Data!AA$2:AA$368,$A396)</f>
        <v>27</v>
      </c>
      <c r="AF396" s="4" cm="1">
        <f t="array" ref="AF396">INDEX(Data!AB$2:AB$368,$A396)</f>
        <v>36</v>
      </c>
      <c r="AG396" s="4" cm="1">
        <f t="array" ref="AG396">INDEX(Data!AC$2:AC$368,$A396)</f>
        <v>0</v>
      </c>
      <c r="AH396" s="4" cm="1">
        <f t="array" ref="AH396">INDEX(Data!AD$2:AD$368,$A396)</f>
        <v>9</v>
      </c>
      <c r="AI396" s="4" cm="1">
        <f t="array" ref="AI396">INDEX(Data!AE$2:AE$368,$A396)</f>
        <v>9</v>
      </c>
      <c r="AJ396" s="4" cm="1">
        <f t="array" ref="AJ396">INDEX(Data!AF$2:AF$368,$A396)</f>
        <v>9</v>
      </c>
      <c r="AK396" s="4" cm="1">
        <f t="array" ref="AK396">INDEX(Data!AG$2:AG$368,$A396)</f>
        <v>27</v>
      </c>
      <c r="AL396" s="4" cm="1">
        <f t="array" ref="AL396">INDEX(Data!AH$2:AH$368,$A396)</f>
        <v>27</v>
      </c>
      <c r="AM396" s="4" cm="1">
        <f t="array" ref="AM396">INDEX(Data!AI$2:AI$368,$A396)</f>
        <v>45</v>
      </c>
      <c r="AN396" s="4" cm="1">
        <f t="array" ref="AN396">INDEX(Data!AJ$2:AJ$368,$A396)</f>
        <v>9</v>
      </c>
      <c r="AO396" s="4" cm="1">
        <f t="array" ref="AO396">INDEX(Data!AK$2:AK$368,$A396)</f>
        <v>45</v>
      </c>
      <c r="AP396" s="4" cm="1">
        <f t="array" ref="AP396">INDEX(Data!AL$2:AL$368,$A396)</f>
        <v>0</v>
      </c>
      <c r="AQ396" s="4" cm="1">
        <f t="array" ref="AQ396">INDEX(Data!AM$2:AM$368,$A396)</f>
        <v>9</v>
      </c>
      <c r="AR396" s="4" cm="1">
        <f t="array" ref="AR396">INDEX(Data!AN$2:AN$368,$A396)</f>
        <v>27</v>
      </c>
      <c r="AS396" s="4" cm="1">
        <f t="array" ref="AS396">INDEX(Data!AO$2:AO$368,$A396)</f>
        <v>27</v>
      </c>
      <c r="AT396" s="4" cm="1">
        <f t="array" ref="AT396">INDEX(Data!AP$2:AP$368,$A396)</f>
        <v>72</v>
      </c>
      <c r="AU396" s="4" cm="1">
        <f t="array" ref="AU396">INDEX(Data!AQ$2:AQ$368,$A396)</f>
        <v>27</v>
      </c>
      <c r="AV396" s="4" cm="1">
        <f t="array" ref="AV396">INDEX(Data!AR$2:AR$368,$A396)</f>
        <v>45</v>
      </c>
      <c r="AW396" s="4" cm="1">
        <f t="array" ref="AW396">INDEX(Data!AS$2:AS$368,$A396)</f>
        <v>36</v>
      </c>
      <c r="AX396" s="4" cm="1">
        <f t="array" ref="AX396">INDEX(Data!AT$2:AT$368,$A396)</f>
        <v>0</v>
      </c>
      <c r="AY396" s="4" cm="1">
        <f t="array" ref="AY396">INDEX(Data!AU$2:AU$368,$A396)</f>
        <v>27</v>
      </c>
      <c r="AZ396" s="4" cm="1">
        <f t="array" ref="AZ396">INDEX(Data!AV$2:AV$368,$A396)</f>
        <v>9</v>
      </c>
      <c r="BA396" s="4" cm="1">
        <f t="array" ref="BA396">INDEX(Data!AW$2:AW$368,$A396)</f>
        <v>0</v>
      </c>
      <c r="BB396" s="4" cm="1">
        <f t="array" ref="BB396">INDEX(Data!AX$2:AX$368,$A396)</f>
        <v>52</v>
      </c>
    </row>
    <row r="397" spans="1:54" x14ac:dyDescent="0.25">
      <c r="A397">
        <v>364</v>
      </c>
      <c r="B397" s="3">
        <v>45655</v>
      </c>
      <c r="C397" s="4">
        <v>2024</v>
      </c>
      <c r="D397" s="4" t="s">
        <v>15</v>
      </c>
      <c r="E397" s="4">
        <v>29</v>
      </c>
      <c r="F397" s="4" cm="1">
        <f t="array" ref="F397">INDEX(Data!B$2:B$368,$A397)</f>
        <v>1121</v>
      </c>
      <c r="G397" s="4" cm="1">
        <f t="array" ref="G397">INDEX(Data!C$2:C$368,$A397)</f>
        <v>896</v>
      </c>
      <c r="H397" s="4" cm="1">
        <f t="array" ref="H397">INDEX(Data!D$2:D$368,$A397)</f>
        <v>459</v>
      </c>
      <c r="I397" s="4" cm="1">
        <f t="array" ref="I397">INDEX(Data!E$2:E$368,$A397)</f>
        <v>584</v>
      </c>
      <c r="J397" s="4" cm="1">
        <f t="array" ref="J397">INDEX(Data!F$2:F$368,$A397)</f>
        <v>78</v>
      </c>
      <c r="K397" s="4" cm="1">
        <f t="array" ref="K397">INDEX(Data!G$2:G$368,$A397)</f>
        <v>295</v>
      </c>
      <c r="L397" s="4" cm="1">
        <f t="array" ref="L397">INDEX(Data!H$2:H$368,$A397)</f>
        <v>431</v>
      </c>
      <c r="M397" s="4" cm="1">
        <f t="array" ref="M397">INDEX(Data!I$2:I$368,$A397)</f>
        <v>170</v>
      </c>
      <c r="N397" s="4" cm="1">
        <f t="array" ref="N397">INDEX(Data!J$2:J$368,$A397)</f>
        <v>284</v>
      </c>
      <c r="O397" s="4" cm="1">
        <f t="array" ref="O397">INDEX(Data!K$2:K$368,$A397)</f>
        <v>90</v>
      </c>
      <c r="P397" s="4" cm="1">
        <f t="array" ref="P397">INDEX(Data!L$2:L$368,$A397)</f>
        <v>55</v>
      </c>
      <c r="Q397" s="4" cm="1">
        <f t="array" ref="Q397">INDEX(Data!M$2:M$368,$A397)</f>
        <v>83</v>
      </c>
      <c r="R397" s="4" cm="1">
        <f t="array" ref="R397">INDEX(Data!N$2:N$368,$A397)</f>
        <v>55</v>
      </c>
      <c r="S397" s="4" cm="1">
        <f t="array" ref="S397">INDEX(Data!O$2:O$368,$A397)</f>
        <v>230</v>
      </c>
      <c r="T397" s="4" cm="1">
        <f t="array" ref="T397">INDEX(Data!P$2:P$368,$A397)</f>
        <v>85</v>
      </c>
      <c r="U397" s="4" cm="1">
        <f t="array" ref="U397">INDEX(Data!Q$2:Q$368,$A397)</f>
        <v>42</v>
      </c>
      <c r="V397" s="4" cm="1">
        <f t="array" ref="V397">INDEX(Data!R$2:R$368,$A397)</f>
        <v>46</v>
      </c>
      <c r="W397" s="4" cm="1">
        <f t="array" ref="W397">INDEX(Data!S$2:S$368,$A397)</f>
        <v>151</v>
      </c>
      <c r="X397" s="4" cm="1">
        <f t="array" ref="X397">INDEX(Data!T$2:T$368,$A397)</f>
        <v>125</v>
      </c>
      <c r="Y397" s="4" cm="1">
        <f t="array" ref="Y397">INDEX(Data!U$2:U$368,$A397)</f>
        <v>17</v>
      </c>
      <c r="Z397" s="4" cm="1">
        <f t="array" ref="Z397">INDEX(Data!V$2:V$368,$A397)</f>
        <v>53</v>
      </c>
      <c r="AA397" s="4" cm="1">
        <f t="array" ref="AA397">INDEX(Data!W$2:W$368,$A397)</f>
        <v>17</v>
      </c>
      <c r="AB397" s="4" cm="1">
        <f t="array" ref="AB397">INDEX(Data!X$2:X$368,$A397)</f>
        <v>13</v>
      </c>
      <c r="AC397" s="4" cm="1">
        <f t="array" ref="AC397">INDEX(Data!Y$2:Y$368,$A397)</f>
        <v>53</v>
      </c>
      <c r="AD397" s="4" cm="1">
        <f t="array" ref="AD397">INDEX(Data!Z$2:Z$368,$A397)</f>
        <v>8</v>
      </c>
      <c r="AE397" s="4" cm="1">
        <f t="array" ref="AE397">INDEX(Data!AA$2:AA$368,$A397)</f>
        <v>26</v>
      </c>
      <c r="AF397" s="4" cm="1">
        <f t="array" ref="AF397">INDEX(Data!AB$2:AB$368,$A397)</f>
        <v>26</v>
      </c>
      <c r="AG397" s="4" cm="1">
        <f t="array" ref="AG397">INDEX(Data!AC$2:AC$368,$A397)</f>
        <v>8</v>
      </c>
      <c r="AH397" s="4" cm="1">
        <f t="array" ref="AH397">INDEX(Data!AD$2:AD$368,$A397)</f>
        <v>0</v>
      </c>
      <c r="AI397" s="4" cm="1">
        <f t="array" ref="AI397">INDEX(Data!AE$2:AE$368,$A397)</f>
        <v>35</v>
      </c>
      <c r="AJ397" s="4" cm="1">
        <f t="array" ref="AJ397">INDEX(Data!AF$2:AF$368,$A397)</f>
        <v>8</v>
      </c>
      <c r="AK397" s="4" cm="1">
        <f t="array" ref="AK397">INDEX(Data!AG$2:AG$368,$A397)</f>
        <v>17</v>
      </c>
      <c r="AL397" s="4" cm="1">
        <f t="array" ref="AL397">INDEX(Data!AH$2:AH$368,$A397)</f>
        <v>17</v>
      </c>
      <c r="AM397" s="4" cm="1">
        <f t="array" ref="AM397">INDEX(Data!AI$2:AI$368,$A397)</f>
        <v>53</v>
      </c>
      <c r="AN397" s="4" cm="1">
        <f t="array" ref="AN397">INDEX(Data!AJ$2:AJ$368,$A397)</f>
        <v>44</v>
      </c>
      <c r="AO397" s="4" cm="1">
        <f t="array" ref="AO397">INDEX(Data!AK$2:AK$368,$A397)</f>
        <v>35</v>
      </c>
      <c r="AP397" s="4" cm="1">
        <f t="array" ref="AP397">INDEX(Data!AL$2:AL$368,$A397)</f>
        <v>8</v>
      </c>
      <c r="AQ397" s="4" cm="1">
        <f t="array" ref="AQ397">INDEX(Data!AM$2:AM$368,$A397)</f>
        <v>0</v>
      </c>
      <c r="AR397" s="4" cm="1">
        <f t="array" ref="AR397">INDEX(Data!AN$2:AN$368,$A397)</f>
        <v>35</v>
      </c>
      <c r="AS397" s="4" cm="1">
        <f t="array" ref="AS397">INDEX(Data!AO$2:AO$368,$A397)</f>
        <v>35</v>
      </c>
      <c r="AT397" s="4" cm="1">
        <f t="array" ref="AT397">INDEX(Data!AP$2:AP$368,$A397)</f>
        <v>98</v>
      </c>
      <c r="AU397" s="4" cm="1">
        <f t="array" ref="AU397">INDEX(Data!AQ$2:AQ$368,$A397)</f>
        <v>8</v>
      </c>
      <c r="AV397" s="4" cm="1">
        <f t="array" ref="AV397">INDEX(Data!AR$2:AR$368,$A397)</f>
        <v>62</v>
      </c>
      <c r="AW397" s="4" cm="1">
        <f t="array" ref="AW397">INDEX(Data!AS$2:AS$368,$A397)</f>
        <v>35</v>
      </c>
      <c r="AX397" s="4" cm="1">
        <f t="array" ref="AX397">INDEX(Data!AT$2:AT$368,$A397)</f>
        <v>0</v>
      </c>
      <c r="AY397" s="4" cm="1">
        <f t="array" ref="AY397">INDEX(Data!AU$2:AU$368,$A397)</f>
        <v>17</v>
      </c>
      <c r="AZ397" s="4" cm="1">
        <f t="array" ref="AZ397">INDEX(Data!AV$2:AV$368,$A397)</f>
        <v>17</v>
      </c>
      <c r="BA397" s="4" cm="1">
        <f t="array" ref="BA397">INDEX(Data!AW$2:AW$368,$A397)</f>
        <v>26</v>
      </c>
      <c r="BB397" s="4" cm="1">
        <f t="array" ref="BB397">INDEX(Data!AX$2:AX$368,$A397)</f>
        <v>0</v>
      </c>
    </row>
    <row r="398" spans="1:54" x14ac:dyDescent="0.25">
      <c r="A398">
        <v>365</v>
      </c>
      <c r="B398" s="3">
        <v>45656</v>
      </c>
      <c r="C398" s="4">
        <v>2024</v>
      </c>
      <c r="D398" s="4" t="s">
        <v>15</v>
      </c>
      <c r="E398" s="4">
        <v>30</v>
      </c>
      <c r="F398" s="4" cm="1">
        <f t="array" ref="F398">INDEX(Data!B$2:B$368,$A398)</f>
        <v>1140</v>
      </c>
      <c r="G398" s="4" cm="1">
        <f t="array" ref="G398">INDEX(Data!C$2:C$368,$A398)</f>
        <v>881</v>
      </c>
      <c r="H398" s="4" cm="1">
        <f t="array" ref="H398">INDEX(Data!D$2:D$368,$A398)</f>
        <v>342</v>
      </c>
      <c r="I398" s="4" cm="1">
        <f t="array" ref="I398">INDEX(Data!E$2:E$368,$A398)</f>
        <v>741</v>
      </c>
      <c r="J398" s="4" cm="1">
        <f t="array" ref="J398">INDEX(Data!F$2:F$368,$A398)</f>
        <v>57</v>
      </c>
      <c r="K398" s="4" cm="1">
        <f t="array" ref="K398">INDEX(Data!G$2:G$368,$A398)</f>
        <v>387</v>
      </c>
      <c r="L398" s="4" cm="1">
        <f t="array" ref="L398">INDEX(Data!H$2:H$368,$A398)</f>
        <v>406</v>
      </c>
      <c r="M398" s="4" cm="1">
        <f t="array" ref="M398">INDEX(Data!I$2:I$368,$A398)</f>
        <v>88</v>
      </c>
      <c r="N398" s="4" cm="1">
        <f t="array" ref="N398">INDEX(Data!J$2:J$368,$A398)</f>
        <v>381</v>
      </c>
      <c r="O398" s="4" cm="1">
        <f t="array" ref="O398">INDEX(Data!K$2:K$368,$A398)</f>
        <v>155</v>
      </c>
      <c r="P398" s="4" cm="1">
        <f t="array" ref="P398">INDEX(Data!L$2:L$368,$A398)</f>
        <v>56</v>
      </c>
      <c r="Q398" s="4" cm="1">
        <f t="array" ref="Q398">INDEX(Data!M$2:M$368,$A398)</f>
        <v>63</v>
      </c>
      <c r="R398" s="4" cm="1">
        <f t="array" ref="R398">INDEX(Data!N$2:N$368,$A398)</f>
        <v>14</v>
      </c>
      <c r="S398" s="4" cm="1">
        <f t="array" ref="S398">INDEX(Data!O$2:O$368,$A398)</f>
        <v>207</v>
      </c>
      <c r="T398" s="4" cm="1">
        <f t="array" ref="T398">INDEX(Data!P$2:P$368,$A398)</f>
        <v>112</v>
      </c>
      <c r="U398" s="4" cm="1">
        <f t="array" ref="U398">INDEX(Data!Q$2:Q$368,$A398)</f>
        <v>51</v>
      </c>
      <c r="V398" s="4" cm="1">
        <f t="array" ref="V398">INDEX(Data!R$2:R$368,$A398)</f>
        <v>25</v>
      </c>
      <c r="W398" s="4" cm="1">
        <f t="array" ref="W398">INDEX(Data!S$2:S$368,$A398)</f>
        <v>76</v>
      </c>
      <c r="X398" s="4" cm="1">
        <f t="array" ref="X398">INDEX(Data!T$2:T$368,$A398)</f>
        <v>79</v>
      </c>
      <c r="Y398" s="4" cm="1">
        <f t="array" ref="Y398">INDEX(Data!U$2:U$368,$A398)</f>
        <v>17</v>
      </c>
      <c r="Z398" s="4" cm="1">
        <f t="array" ref="Z398">INDEX(Data!V$2:V$368,$A398)</f>
        <v>52</v>
      </c>
      <c r="AA398" s="4" cm="1">
        <f t="array" ref="AA398">INDEX(Data!W$2:W$368,$A398)</f>
        <v>0</v>
      </c>
      <c r="AB398" s="4" cm="1">
        <f t="array" ref="AB398">INDEX(Data!X$2:X$368,$A398)</f>
        <v>56</v>
      </c>
      <c r="AC398" s="4" cm="1">
        <f t="array" ref="AC398">INDEX(Data!Y$2:Y$368,$A398)</f>
        <v>70</v>
      </c>
      <c r="AD398" s="4" cm="1">
        <f t="array" ref="AD398">INDEX(Data!Z$2:Z$368,$A398)</f>
        <v>26</v>
      </c>
      <c r="AE398" s="4" cm="1">
        <f t="array" ref="AE398">INDEX(Data!AA$2:AA$368,$A398)</f>
        <v>26</v>
      </c>
      <c r="AF398" s="4" cm="1">
        <f t="array" ref="AF398">INDEX(Data!AB$2:AB$368,$A398)</f>
        <v>44</v>
      </c>
      <c r="AG398" s="4" cm="1">
        <f t="array" ref="AG398">INDEX(Data!AC$2:AC$368,$A398)</f>
        <v>8</v>
      </c>
      <c r="AH398" s="4" cm="1">
        <f t="array" ref="AH398">INDEX(Data!AD$2:AD$368,$A398)</f>
        <v>8</v>
      </c>
      <c r="AI398" s="4" cm="1">
        <f t="array" ref="AI398">INDEX(Data!AE$2:AE$368,$A398)</f>
        <v>35</v>
      </c>
      <c r="AJ398" s="4" cm="1">
        <f t="array" ref="AJ398">INDEX(Data!AF$2:AF$368,$A398)</f>
        <v>8</v>
      </c>
      <c r="AK398" s="4" cm="1">
        <f t="array" ref="AK398">INDEX(Data!AG$2:AG$368,$A398)</f>
        <v>17</v>
      </c>
      <c r="AL398" s="4" cm="1">
        <f t="array" ref="AL398">INDEX(Data!AH$2:AH$368,$A398)</f>
        <v>26</v>
      </c>
      <c r="AM398" s="4" cm="1">
        <f t="array" ref="AM398">INDEX(Data!AI$2:AI$368,$A398)</f>
        <v>35</v>
      </c>
      <c r="AN398" s="4" cm="1">
        <f t="array" ref="AN398">INDEX(Data!AJ$2:AJ$368,$A398)</f>
        <v>8</v>
      </c>
      <c r="AO398" s="4" cm="1">
        <f t="array" ref="AO398">INDEX(Data!AK$2:AK$368,$A398)</f>
        <v>17</v>
      </c>
      <c r="AP398" s="4" cm="1">
        <f t="array" ref="AP398">INDEX(Data!AL$2:AL$368,$A398)</f>
        <v>0</v>
      </c>
      <c r="AQ398" s="4" cm="1">
        <f t="array" ref="AQ398">INDEX(Data!AM$2:AM$368,$A398)</f>
        <v>0</v>
      </c>
      <c r="AR398" s="4" cm="1">
        <f t="array" ref="AR398">INDEX(Data!AN$2:AN$368,$A398)</f>
        <v>0</v>
      </c>
      <c r="AS398" s="4" cm="1">
        <f t="array" ref="AS398">INDEX(Data!AO$2:AO$368,$A398)</f>
        <v>26</v>
      </c>
      <c r="AT398" s="4" cm="1">
        <f t="array" ref="AT398">INDEX(Data!AP$2:AP$368,$A398)</f>
        <v>96</v>
      </c>
      <c r="AU398" s="4" cm="1">
        <f t="array" ref="AU398">INDEX(Data!AQ$2:AQ$368,$A398)</f>
        <v>17</v>
      </c>
      <c r="AV398" s="4" cm="1">
        <f t="array" ref="AV398">INDEX(Data!AR$2:AR$368,$A398)</f>
        <v>44</v>
      </c>
      <c r="AW398" s="4" cm="1">
        <f t="array" ref="AW398">INDEX(Data!AS$2:AS$368,$A398)</f>
        <v>44</v>
      </c>
      <c r="AX398" s="4" cm="1">
        <f t="array" ref="AX398">INDEX(Data!AT$2:AT$368,$A398)</f>
        <v>0</v>
      </c>
      <c r="AY398" s="4" cm="1">
        <f t="array" ref="AY398">INDEX(Data!AU$2:AU$368,$A398)</f>
        <v>52</v>
      </c>
      <c r="AZ398" s="4" cm="1">
        <f t="array" ref="AZ398">INDEX(Data!AV$2:AV$368,$A398)</f>
        <v>35</v>
      </c>
      <c r="BA398" s="4" cm="1">
        <f t="array" ref="BA398">INDEX(Data!AW$2:AW$368,$A398)</f>
        <v>35</v>
      </c>
      <c r="BB398" s="4" cm="1">
        <f t="array" ref="BB398">INDEX(Data!AX$2:AX$368,$A398)</f>
        <v>0</v>
      </c>
    </row>
    <row r="399" spans="1:54" x14ac:dyDescent="0.25">
      <c r="A399">
        <v>366</v>
      </c>
      <c r="B399" s="3">
        <v>45657</v>
      </c>
      <c r="C399" s="4">
        <v>2024</v>
      </c>
      <c r="D399" s="4" t="s">
        <v>15</v>
      </c>
      <c r="E399" s="4">
        <v>31</v>
      </c>
      <c r="F399" s="4" cm="1">
        <f t="array" ref="F399">INDEX(Data!B$2:B$368,$A399)</f>
        <v>1140</v>
      </c>
      <c r="G399" s="4" cm="1">
        <f t="array" ref="G399">INDEX(Data!C$2:C$368,$A399)</f>
        <v>881</v>
      </c>
      <c r="H399" s="4" cm="1">
        <f t="array" ref="H399">INDEX(Data!D$2:D$368,$A399)</f>
        <v>319</v>
      </c>
      <c r="I399" s="4" cm="1">
        <f t="array" ref="I399">INDEX(Data!E$2:E$368,$A399)</f>
        <v>628</v>
      </c>
      <c r="J399" s="4" cm="1">
        <f t="array" ref="J399">INDEX(Data!F$2:F$368,$A399)</f>
        <v>193</v>
      </c>
      <c r="K399" s="4" cm="1">
        <f t="array" ref="K399">INDEX(Data!G$2:G$368,$A399)</f>
        <v>308</v>
      </c>
      <c r="L399" s="4" cm="1">
        <f t="array" ref="L399">INDEX(Data!H$2:H$368,$A399)</f>
        <v>415</v>
      </c>
      <c r="M399" s="4" cm="1">
        <f t="array" ref="M399">INDEX(Data!I$2:I$368,$A399)</f>
        <v>158</v>
      </c>
      <c r="N399" s="4" cm="1">
        <f t="array" ref="N399">INDEX(Data!J$2:J$368,$A399)</f>
        <v>348</v>
      </c>
      <c r="O399" s="4" cm="1">
        <f t="array" ref="O399">INDEX(Data!K$2:K$368,$A399)</f>
        <v>226</v>
      </c>
      <c r="P399" s="4" cm="1">
        <f t="array" ref="P399">INDEX(Data!L$2:L$368,$A399)</f>
        <v>63</v>
      </c>
      <c r="Q399" s="4" cm="1">
        <f t="array" ref="Q399">INDEX(Data!M$2:M$368,$A399)</f>
        <v>84</v>
      </c>
      <c r="R399" s="4" cm="1">
        <f t="array" ref="R399">INDEX(Data!N$2:N$368,$A399)</f>
        <v>35</v>
      </c>
      <c r="S399" s="4" cm="1">
        <f t="array" ref="S399">INDEX(Data!O$2:O$368,$A399)</f>
        <v>186</v>
      </c>
      <c r="T399" s="4" cm="1">
        <f t="array" ref="T399">INDEX(Data!P$2:P$368,$A399)</f>
        <v>95</v>
      </c>
      <c r="U399" s="4" cm="1">
        <f t="array" ref="U399">INDEX(Data!Q$2:Q$368,$A399)</f>
        <v>60</v>
      </c>
      <c r="V399" s="4" cm="1">
        <f t="array" ref="V399">INDEX(Data!R$2:R$368,$A399)</f>
        <v>43</v>
      </c>
      <c r="W399" s="4" cm="1">
        <f t="array" ref="W399">INDEX(Data!S$2:S$368,$A399)</f>
        <v>0</v>
      </c>
      <c r="X399" s="4" cm="1">
        <f t="array" ref="X399">INDEX(Data!T$2:T$368,$A399)</f>
        <v>35</v>
      </c>
      <c r="Y399" s="4" cm="1">
        <f t="array" ref="Y399">INDEX(Data!U$2:U$368,$A399)</f>
        <v>0</v>
      </c>
      <c r="Z399" s="4" cm="1">
        <f t="array" ref="Z399">INDEX(Data!V$2:V$368,$A399)</f>
        <v>26</v>
      </c>
      <c r="AA399" s="4" cm="1">
        <f t="array" ref="AA399">INDEX(Data!W$2:W$368,$A399)</f>
        <v>0</v>
      </c>
      <c r="AB399" s="4" cm="1">
        <f t="array" ref="AB399">INDEX(Data!X$2:X$368,$A399)</f>
        <v>61</v>
      </c>
      <c r="AC399" s="4" cm="1">
        <f t="array" ref="AC399">INDEX(Data!Y$2:Y$368,$A399)</f>
        <v>79</v>
      </c>
      <c r="AD399" s="4" cm="1">
        <f t="array" ref="AD399">INDEX(Data!Z$2:Z$368,$A399)</f>
        <v>0</v>
      </c>
      <c r="AE399" s="4" cm="1">
        <f t="array" ref="AE399">INDEX(Data!AA$2:AA$368,$A399)</f>
        <v>17</v>
      </c>
      <c r="AF399" s="4" cm="1">
        <f t="array" ref="AF399">INDEX(Data!AB$2:AB$368,$A399)</f>
        <v>44</v>
      </c>
      <c r="AG399" s="4" cm="1">
        <f t="array" ref="AG399">INDEX(Data!AC$2:AC$368,$A399)</f>
        <v>0</v>
      </c>
      <c r="AH399" s="4" cm="1">
        <f t="array" ref="AH399">INDEX(Data!AD$2:AD$368,$A399)</f>
        <v>8</v>
      </c>
      <c r="AI399" s="4" cm="1">
        <f t="array" ref="AI399">INDEX(Data!AE$2:AE$368,$A399)</f>
        <v>26</v>
      </c>
      <c r="AJ399" s="4" cm="1">
        <f t="array" ref="AJ399">INDEX(Data!AF$2:AF$368,$A399)</f>
        <v>0</v>
      </c>
      <c r="AK399" s="4" cm="1">
        <f t="array" ref="AK399">INDEX(Data!AG$2:AG$368,$A399)</f>
        <v>17</v>
      </c>
      <c r="AL399" s="4" cm="1">
        <f t="array" ref="AL399">INDEX(Data!AH$2:AH$368,$A399)</f>
        <v>17</v>
      </c>
      <c r="AM399" s="4" cm="1">
        <f t="array" ref="AM399">INDEX(Data!AI$2:AI$368,$A399)</f>
        <v>79</v>
      </c>
      <c r="AN399" s="4" cm="1">
        <f t="array" ref="AN399">INDEX(Data!AJ$2:AJ$368,$A399)</f>
        <v>61</v>
      </c>
      <c r="AO399" s="4" cm="1">
        <f t="array" ref="AO399">INDEX(Data!AK$2:AK$368,$A399)</f>
        <v>17</v>
      </c>
      <c r="AP399" s="4" cm="1">
        <f t="array" ref="AP399">INDEX(Data!AL$2:AL$368,$A399)</f>
        <v>0</v>
      </c>
      <c r="AQ399" s="4" cm="1">
        <f t="array" ref="AQ399">INDEX(Data!AM$2:AM$368,$A399)</f>
        <v>0</v>
      </c>
      <c r="AR399" s="4" cm="1">
        <f t="array" ref="AR399">INDEX(Data!AN$2:AN$368,$A399)</f>
        <v>8</v>
      </c>
      <c r="AS399" s="4" cm="1">
        <f t="array" ref="AS399">INDEX(Data!AO$2:AO$368,$A399)</f>
        <v>26</v>
      </c>
      <c r="AT399" s="4" cm="1">
        <f t="array" ref="AT399">INDEX(Data!AP$2:AP$368,$A399)</f>
        <v>61</v>
      </c>
      <c r="AU399" s="4" cm="1">
        <f t="array" ref="AU399">INDEX(Data!AQ$2:AQ$368,$A399)</f>
        <v>26</v>
      </c>
      <c r="AV399" s="4" cm="1">
        <f t="array" ref="AV399">INDEX(Data!AR$2:AR$368,$A399)</f>
        <v>35</v>
      </c>
      <c r="AW399" s="4" cm="1">
        <f t="array" ref="AW399">INDEX(Data!AS$2:AS$368,$A399)</f>
        <v>17</v>
      </c>
      <c r="AX399" s="4" cm="1">
        <f t="array" ref="AX399">INDEX(Data!AT$2:AT$368,$A399)</f>
        <v>8</v>
      </c>
      <c r="AY399" s="4" cm="1">
        <f t="array" ref="AY399">INDEX(Data!AU$2:AU$368,$A399)</f>
        <v>61</v>
      </c>
      <c r="AZ399" s="4" cm="1">
        <f t="array" ref="AZ399">INDEX(Data!AV$2:AV$368,$A399)</f>
        <v>35</v>
      </c>
      <c r="BA399" s="4" cm="1">
        <f t="array" ref="BA399">INDEX(Data!AW$2:AW$368,$A399)</f>
        <v>26</v>
      </c>
      <c r="BB399" s="4" cm="1">
        <f t="array" ref="BB399">INDEX(Data!AX$2:AX$368,$A399)</f>
        <v>91</v>
      </c>
    </row>
  </sheetData>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882A-B261-4A06-A182-3A6864378F0C}">
  <dimension ref="A1:XFB368"/>
  <sheetViews>
    <sheetView zoomScaleNormal="100" workbookViewId="0">
      <pane xSplit="1" topLeftCell="B1" activePane="topRight" state="frozen"/>
      <selection pane="topRight" activeCell="B1" sqref="B1"/>
    </sheetView>
  </sheetViews>
  <sheetFormatPr defaultRowHeight="15" x14ac:dyDescent="0.25"/>
  <cols>
    <col min="1" max="1" width="10.42578125" customWidth="1"/>
    <col min="4" max="4" width="10.28515625" customWidth="1"/>
    <col min="5" max="5" width="7.5703125" customWidth="1"/>
    <col min="6" max="6" width="8.140625" customWidth="1"/>
    <col min="7" max="7" width="10.140625" customWidth="1"/>
    <col min="8" max="8" width="8.7109375" customWidth="1"/>
    <col min="9" max="9" width="6.85546875" customWidth="1"/>
    <col min="10" max="14" width="15.7109375" customWidth="1"/>
    <col min="15" max="18" width="13.7109375" customWidth="1"/>
    <col min="19" max="19" width="17" customWidth="1"/>
    <col min="20" max="20" width="8.7109375" customWidth="1"/>
    <col min="21" max="23" width="12.7109375" customWidth="1"/>
    <col min="24" max="24" width="8.85546875" customWidth="1"/>
    <col min="25" max="25" width="12.7109375" customWidth="1"/>
    <col min="26" max="26" width="10.7109375" customWidth="1"/>
    <col min="27" max="29" width="12.7109375" customWidth="1"/>
    <col min="30" max="30" width="8.5703125" customWidth="1"/>
    <col min="31" max="31" width="12.7109375" customWidth="1"/>
    <col min="32" max="32" width="8.28515625" customWidth="1"/>
    <col min="33" max="36" width="12.7109375" customWidth="1"/>
    <col min="37" max="37" width="9.85546875" customWidth="1"/>
    <col min="38" max="38" width="8.7109375" customWidth="1"/>
    <col min="39" max="39" width="8.5703125" customWidth="1"/>
    <col min="40" max="40" width="10.42578125" customWidth="1"/>
    <col min="41" max="41" width="9.85546875" customWidth="1"/>
    <col min="43" max="43" width="9.85546875" customWidth="1"/>
    <col min="44" max="44" width="10.7109375" customWidth="1"/>
    <col min="46" max="46" width="15.28515625" customWidth="1"/>
    <col min="47" max="47" width="10.42578125" customWidth="1"/>
    <col min="50" max="50" width="10.85546875" customWidth="1"/>
    <col min="51" max="51" width="16.42578125" customWidth="1"/>
    <col min="52" max="52" width="11.5703125" customWidth="1"/>
    <col min="53" max="53" width="11.28515625" customWidth="1"/>
    <col min="54" max="54" width="11.140625" customWidth="1"/>
    <col min="55" max="55" width="11.42578125" customWidth="1"/>
    <col min="56" max="56" width="12" customWidth="1"/>
    <col min="57" max="57" width="9.85546875" customWidth="1"/>
    <col min="59" max="59" width="9.7109375" customWidth="1"/>
    <col min="60" max="60" width="9.42578125" bestFit="1" customWidth="1"/>
    <col min="61" max="62" width="9.5703125" bestFit="1" customWidth="1"/>
  </cols>
  <sheetData>
    <row r="1" spans="1:66" ht="28.15" customHeight="1" x14ac:dyDescent="0.25">
      <c r="A1" s="2" t="s">
        <v>0</v>
      </c>
      <c r="B1" s="2" t="s">
        <v>17</v>
      </c>
      <c r="C1" s="2" t="s">
        <v>16</v>
      </c>
      <c r="D1" s="35" t="s">
        <v>29</v>
      </c>
      <c r="E1" s="35" t="s">
        <v>28</v>
      </c>
      <c r="F1" s="35" t="s">
        <v>30</v>
      </c>
      <c r="G1" s="35" t="s">
        <v>26</v>
      </c>
      <c r="H1" s="35" t="s">
        <v>25</v>
      </c>
      <c r="I1" s="35" t="s">
        <v>27</v>
      </c>
      <c r="J1" s="34" t="s">
        <v>171</v>
      </c>
      <c r="K1" s="34" t="s">
        <v>172</v>
      </c>
      <c r="L1" s="34" t="s">
        <v>178</v>
      </c>
      <c r="M1" s="34" t="s">
        <v>179</v>
      </c>
      <c r="N1" s="34" t="s">
        <v>180</v>
      </c>
      <c r="O1" s="34" t="s">
        <v>173</v>
      </c>
      <c r="P1" s="34" t="s">
        <v>174</v>
      </c>
      <c r="Q1" s="34" t="s">
        <v>175</v>
      </c>
      <c r="R1" s="34" t="s">
        <v>176</v>
      </c>
      <c r="S1" s="34" t="s">
        <v>177</v>
      </c>
      <c r="T1" s="36" t="s">
        <v>76</v>
      </c>
      <c r="U1" s="36" t="s">
        <v>77</v>
      </c>
      <c r="V1" s="36" t="s">
        <v>111</v>
      </c>
      <c r="W1" s="36" t="s">
        <v>101</v>
      </c>
      <c r="X1" s="36" t="s">
        <v>78</v>
      </c>
      <c r="Y1" s="36" t="s">
        <v>107</v>
      </c>
      <c r="Z1" s="36" t="s">
        <v>109</v>
      </c>
      <c r="AA1" s="36" t="s">
        <v>79</v>
      </c>
      <c r="AB1" s="36" t="s">
        <v>108</v>
      </c>
      <c r="AC1" s="36" t="s">
        <v>113</v>
      </c>
      <c r="AD1" s="36" t="s">
        <v>80</v>
      </c>
      <c r="AE1" s="36" t="s">
        <v>110</v>
      </c>
      <c r="AF1" s="36" t="s">
        <v>81</v>
      </c>
      <c r="AG1" s="36" t="s">
        <v>82</v>
      </c>
      <c r="AH1" s="36" t="s">
        <v>83</v>
      </c>
      <c r="AI1" s="36" t="s">
        <v>103</v>
      </c>
      <c r="AJ1" s="36" t="s">
        <v>112</v>
      </c>
      <c r="AK1" s="36" t="s">
        <v>84</v>
      </c>
      <c r="AL1" s="36" t="s">
        <v>85</v>
      </c>
      <c r="AM1" s="36" t="s">
        <v>102</v>
      </c>
      <c r="AN1" s="36" t="s">
        <v>86</v>
      </c>
      <c r="AO1" s="36" t="s">
        <v>87</v>
      </c>
      <c r="AP1" s="37" t="s">
        <v>89</v>
      </c>
      <c r="AQ1" s="37" t="s">
        <v>90</v>
      </c>
      <c r="AR1" s="37" t="s">
        <v>91</v>
      </c>
      <c r="AS1" s="37" t="s">
        <v>92</v>
      </c>
      <c r="AT1" s="37" t="s">
        <v>93</v>
      </c>
      <c r="AU1" s="37" t="s">
        <v>94</v>
      </c>
      <c r="AV1" s="37" t="s">
        <v>100</v>
      </c>
      <c r="AW1" s="37" t="s">
        <v>96</v>
      </c>
      <c r="AX1" s="37" t="s">
        <v>97</v>
      </c>
      <c r="AY1" s="34" t="s">
        <v>224</v>
      </c>
      <c r="AZ1" s="34" t="s">
        <v>225</v>
      </c>
      <c r="BA1" s="34" t="s">
        <v>226</v>
      </c>
      <c r="BB1" s="34" t="s">
        <v>227</v>
      </c>
      <c r="BC1" s="34" t="s">
        <v>228</v>
      </c>
      <c r="BD1" s="34" t="s">
        <v>229</v>
      </c>
      <c r="BE1" s="34" t="s">
        <v>49</v>
      </c>
      <c r="BF1" s="34" t="s">
        <v>50</v>
      </c>
      <c r="BG1" s="34" t="s">
        <v>51</v>
      </c>
      <c r="BH1" s="34" t="s">
        <v>46</v>
      </c>
      <c r="BI1" s="39" t="s">
        <v>141</v>
      </c>
      <c r="BJ1" s="39" t="s">
        <v>142</v>
      </c>
      <c r="BK1" s="39" t="s">
        <v>143</v>
      </c>
      <c r="BL1" s="39" t="s">
        <v>144</v>
      </c>
      <c r="BM1" s="38" t="s">
        <v>239</v>
      </c>
      <c r="BN1" s="2" t="s">
        <v>39</v>
      </c>
    </row>
    <row r="2" spans="1:66" ht="15" customHeight="1" x14ac:dyDescent="0.25">
      <c r="A2" s="3">
        <v>45292</v>
      </c>
      <c r="B2">
        <v>496</v>
      </c>
      <c r="C2">
        <v>575</v>
      </c>
      <c r="D2">
        <v>243</v>
      </c>
      <c r="E2">
        <v>189</v>
      </c>
      <c r="F2">
        <v>64</v>
      </c>
      <c r="G2">
        <v>172</v>
      </c>
      <c r="H2">
        <v>271</v>
      </c>
      <c r="I2">
        <v>132</v>
      </c>
      <c r="J2">
        <v>104</v>
      </c>
      <c r="K2">
        <v>58</v>
      </c>
      <c r="L2">
        <v>27</v>
      </c>
      <c r="M2">
        <v>46</v>
      </c>
      <c r="N2">
        <v>9</v>
      </c>
      <c r="O2">
        <v>82</v>
      </c>
      <c r="P2">
        <v>62</v>
      </c>
      <c r="Q2">
        <v>22</v>
      </c>
      <c r="R2">
        <v>24</v>
      </c>
      <c r="S2">
        <v>62</v>
      </c>
      <c r="T2">
        <v>46</v>
      </c>
      <c r="U2">
        <v>0</v>
      </c>
      <c r="V2">
        <v>23</v>
      </c>
      <c r="W2">
        <v>11</v>
      </c>
      <c r="X2">
        <v>34</v>
      </c>
      <c r="Y2">
        <v>34</v>
      </c>
      <c r="Z2">
        <v>11</v>
      </c>
      <c r="AA2">
        <v>5</v>
      </c>
      <c r="AB2">
        <v>28</v>
      </c>
      <c r="AC2">
        <v>0</v>
      </c>
      <c r="AD2">
        <v>0</v>
      </c>
      <c r="AE2">
        <v>5</v>
      </c>
      <c r="AF2">
        <v>5</v>
      </c>
      <c r="AG2">
        <v>17</v>
      </c>
      <c r="AH2">
        <v>17</v>
      </c>
      <c r="AI2">
        <v>23</v>
      </c>
      <c r="AJ2">
        <v>34</v>
      </c>
      <c r="AK2">
        <v>11</v>
      </c>
      <c r="AL2">
        <v>17</v>
      </c>
      <c r="AM2">
        <v>0</v>
      </c>
      <c r="AN2">
        <v>0</v>
      </c>
      <c r="AO2">
        <v>17</v>
      </c>
      <c r="AP2">
        <v>51</v>
      </c>
      <c r="AQ2">
        <v>5</v>
      </c>
      <c r="AR2">
        <v>17</v>
      </c>
      <c r="AS2">
        <v>11</v>
      </c>
      <c r="AT2">
        <v>5</v>
      </c>
      <c r="AU2">
        <v>17</v>
      </c>
      <c r="AV2">
        <v>0</v>
      </c>
      <c r="AW2">
        <v>17</v>
      </c>
      <c r="AX2">
        <v>114</v>
      </c>
      <c r="AY2" s="11">
        <v>0</v>
      </c>
      <c r="AZ2" s="11">
        <v>0</v>
      </c>
      <c r="BA2" s="11">
        <v>0</v>
      </c>
      <c r="BB2" s="11">
        <v>0</v>
      </c>
      <c r="BC2" s="11">
        <v>0</v>
      </c>
      <c r="BD2" s="11">
        <v>0</v>
      </c>
      <c r="BE2" s="11">
        <v>50000</v>
      </c>
      <c r="BF2" s="11">
        <v>20000</v>
      </c>
      <c r="BG2" s="11">
        <v>8000</v>
      </c>
      <c r="BH2" s="11">
        <v>25000</v>
      </c>
      <c r="BI2" s="11">
        <v>11891</v>
      </c>
      <c r="BJ2" s="11">
        <v>3480</v>
      </c>
      <c r="BK2" s="11">
        <v>4930</v>
      </c>
      <c r="BL2" s="11">
        <v>1741</v>
      </c>
      <c r="BM2">
        <v>29000</v>
      </c>
      <c r="BN2">
        <v>3796</v>
      </c>
    </row>
    <row r="3" spans="1:66" x14ac:dyDescent="0.25">
      <c r="A3" s="3">
        <v>45293</v>
      </c>
      <c r="B3">
        <v>516</v>
      </c>
      <c r="C3">
        <v>585</v>
      </c>
      <c r="D3">
        <v>268</v>
      </c>
      <c r="E3">
        <v>218</v>
      </c>
      <c r="F3">
        <v>30</v>
      </c>
      <c r="G3">
        <v>286</v>
      </c>
      <c r="H3">
        <v>259</v>
      </c>
      <c r="I3">
        <v>40</v>
      </c>
      <c r="J3">
        <v>118</v>
      </c>
      <c r="K3">
        <v>19</v>
      </c>
      <c r="L3">
        <v>38</v>
      </c>
      <c r="M3">
        <v>19</v>
      </c>
      <c r="N3">
        <v>6</v>
      </c>
      <c r="O3">
        <v>88</v>
      </c>
      <c r="P3">
        <v>27</v>
      </c>
      <c r="Q3">
        <v>19</v>
      </c>
      <c r="R3">
        <v>29</v>
      </c>
      <c r="S3">
        <v>153</v>
      </c>
      <c r="T3">
        <v>76</v>
      </c>
      <c r="U3">
        <v>17</v>
      </c>
      <c r="V3">
        <v>29</v>
      </c>
      <c r="W3">
        <v>0</v>
      </c>
      <c r="X3">
        <v>46</v>
      </c>
      <c r="Y3">
        <v>29</v>
      </c>
      <c r="Z3">
        <v>0</v>
      </c>
      <c r="AA3">
        <v>17</v>
      </c>
      <c r="AB3">
        <v>29</v>
      </c>
      <c r="AC3">
        <v>11</v>
      </c>
      <c r="AD3">
        <v>5</v>
      </c>
      <c r="AE3">
        <v>23</v>
      </c>
      <c r="AF3">
        <v>11</v>
      </c>
      <c r="AG3">
        <v>0</v>
      </c>
      <c r="AH3">
        <v>0</v>
      </c>
      <c r="AI3">
        <v>23</v>
      </c>
      <c r="AJ3">
        <v>23</v>
      </c>
      <c r="AK3">
        <v>5</v>
      </c>
      <c r="AL3">
        <v>11</v>
      </c>
      <c r="AM3">
        <v>5</v>
      </c>
      <c r="AN3">
        <v>17</v>
      </c>
      <c r="AO3">
        <v>17</v>
      </c>
      <c r="AP3">
        <v>64</v>
      </c>
      <c r="AQ3">
        <v>17</v>
      </c>
      <c r="AR3">
        <v>40</v>
      </c>
      <c r="AS3">
        <v>29</v>
      </c>
      <c r="AT3">
        <v>0</v>
      </c>
      <c r="AU3">
        <v>23</v>
      </c>
      <c r="AV3">
        <v>11</v>
      </c>
      <c r="AW3">
        <v>5</v>
      </c>
      <c r="AX3">
        <v>2</v>
      </c>
      <c r="AY3" s="11">
        <v>0</v>
      </c>
      <c r="AZ3" s="11">
        <v>0</v>
      </c>
      <c r="BA3" s="11">
        <v>0</v>
      </c>
      <c r="BB3" s="11">
        <v>0</v>
      </c>
      <c r="BC3" s="11">
        <v>0</v>
      </c>
      <c r="BD3" s="11">
        <v>0</v>
      </c>
      <c r="BE3" s="11">
        <v>50000</v>
      </c>
      <c r="BF3" s="11">
        <v>20000</v>
      </c>
      <c r="BG3" s="11">
        <v>8000</v>
      </c>
      <c r="BH3" s="11">
        <v>25000</v>
      </c>
      <c r="BI3" s="11">
        <v>11891</v>
      </c>
      <c r="BJ3" s="11">
        <v>3480</v>
      </c>
      <c r="BK3" s="11">
        <v>4930</v>
      </c>
      <c r="BL3" s="11">
        <v>1741</v>
      </c>
      <c r="BM3">
        <v>29000</v>
      </c>
      <c r="BN3">
        <v>4881</v>
      </c>
    </row>
    <row r="4" spans="1:66" x14ac:dyDescent="0.25">
      <c r="A4" s="3">
        <v>45294</v>
      </c>
      <c r="B4">
        <v>539</v>
      </c>
      <c r="C4">
        <v>610</v>
      </c>
      <c r="D4">
        <v>285</v>
      </c>
      <c r="E4">
        <v>131</v>
      </c>
      <c r="F4">
        <v>123</v>
      </c>
      <c r="G4">
        <v>244</v>
      </c>
      <c r="H4">
        <v>318</v>
      </c>
      <c r="I4">
        <v>48</v>
      </c>
      <c r="J4">
        <v>177</v>
      </c>
      <c r="K4">
        <v>106</v>
      </c>
      <c r="L4">
        <v>23</v>
      </c>
      <c r="M4">
        <v>16</v>
      </c>
      <c r="N4">
        <v>20</v>
      </c>
      <c r="O4">
        <v>83</v>
      </c>
      <c r="P4">
        <v>18</v>
      </c>
      <c r="Q4">
        <v>28</v>
      </c>
      <c r="R4">
        <v>28</v>
      </c>
      <c r="S4">
        <v>40</v>
      </c>
      <c r="T4">
        <v>61</v>
      </c>
      <c r="U4">
        <v>6</v>
      </c>
      <c r="V4">
        <v>36</v>
      </c>
      <c r="W4">
        <v>6</v>
      </c>
      <c r="X4">
        <v>61</v>
      </c>
      <c r="Y4">
        <v>48</v>
      </c>
      <c r="Z4">
        <v>0</v>
      </c>
      <c r="AA4">
        <v>18</v>
      </c>
      <c r="AB4">
        <v>36</v>
      </c>
      <c r="AC4">
        <v>6</v>
      </c>
      <c r="AD4">
        <v>6</v>
      </c>
      <c r="AE4">
        <v>24</v>
      </c>
      <c r="AF4">
        <v>12</v>
      </c>
      <c r="AG4">
        <v>12</v>
      </c>
      <c r="AH4">
        <v>12</v>
      </c>
      <c r="AI4">
        <v>54</v>
      </c>
      <c r="AJ4">
        <v>30</v>
      </c>
      <c r="AK4">
        <v>30</v>
      </c>
      <c r="AL4">
        <v>18</v>
      </c>
      <c r="AM4">
        <v>6</v>
      </c>
      <c r="AN4">
        <v>6</v>
      </c>
      <c r="AO4">
        <v>24</v>
      </c>
      <c r="AP4">
        <v>0</v>
      </c>
      <c r="AQ4">
        <v>18</v>
      </c>
      <c r="AR4">
        <v>14</v>
      </c>
      <c r="AS4">
        <v>24</v>
      </c>
      <c r="AT4">
        <v>0</v>
      </c>
      <c r="AU4">
        <v>30</v>
      </c>
      <c r="AV4">
        <v>12</v>
      </c>
      <c r="AW4">
        <v>0</v>
      </c>
      <c r="AX4">
        <v>0</v>
      </c>
      <c r="AY4" s="11">
        <v>0</v>
      </c>
      <c r="AZ4" s="11">
        <v>0</v>
      </c>
      <c r="BA4" s="11">
        <v>0</v>
      </c>
      <c r="BB4" s="11">
        <v>0</v>
      </c>
      <c r="BC4" s="11">
        <v>0</v>
      </c>
      <c r="BD4" s="11">
        <v>0</v>
      </c>
      <c r="BE4" s="11">
        <v>50000</v>
      </c>
      <c r="BF4" s="11">
        <v>20000</v>
      </c>
      <c r="BG4" s="11">
        <v>8000</v>
      </c>
      <c r="BH4" s="11">
        <v>25000</v>
      </c>
      <c r="BI4" s="11">
        <v>11891</v>
      </c>
      <c r="BJ4" s="11">
        <v>3480</v>
      </c>
      <c r="BK4" s="11">
        <v>4930</v>
      </c>
      <c r="BL4" s="11">
        <v>1741</v>
      </c>
      <c r="BM4">
        <v>29000</v>
      </c>
      <c r="BN4">
        <v>4766</v>
      </c>
    </row>
    <row r="5" spans="1:66" x14ac:dyDescent="0.25">
      <c r="A5" s="3">
        <v>45295</v>
      </c>
      <c r="B5">
        <v>557</v>
      </c>
      <c r="C5">
        <v>641</v>
      </c>
      <c r="D5">
        <v>150</v>
      </c>
      <c r="E5">
        <v>307</v>
      </c>
      <c r="F5">
        <v>100</v>
      </c>
      <c r="G5">
        <v>262</v>
      </c>
      <c r="H5">
        <v>219</v>
      </c>
      <c r="I5">
        <v>160</v>
      </c>
      <c r="J5">
        <v>176</v>
      </c>
      <c r="K5">
        <v>69</v>
      </c>
      <c r="L5">
        <v>31</v>
      </c>
      <c r="M5">
        <v>24</v>
      </c>
      <c r="N5">
        <v>31</v>
      </c>
      <c r="O5">
        <v>103</v>
      </c>
      <c r="P5">
        <v>52</v>
      </c>
      <c r="Q5">
        <v>27</v>
      </c>
      <c r="R5">
        <v>29</v>
      </c>
      <c r="S5">
        <v>15</v>
      </c>
      <c r="T5">
        <v>44</v>
      </c>
      <c r="U5">
        <v>12</v>
      </c>
      <c r="V5">
        <v>38</v>
      </c>
      <c r="W5">
        <v>6</v>
      </c>
      <c r="X5">
        <v>44</v>
      </c>
      <c r="Y5">
        <v>57</v>
      </c>
      <c r="Z5">
        <v>19</v>
      </c>
      <c r="AA5">
        <v>0</v>
      </c>
      <c r="AB5">
        <v>38</v>
      </c>
      <c r="AC5">
        <v>6</v>
      </c>
      <c r="AD5">
        <v>0</v>
      </c>
      <c r="AE5">
        <v>19</v>
      </c>
      <c r="AF5">
        <v>19</v>
      </c>
      <c r="AG5">
        <v>19</v>
      </c>
      <c r="AH5">
        <v>0</v>
      </c>
      <c r="AI5">
        <v>38</v>
      </c>
      <c r="AJ5">
        <v>19</v>
      </c>
      <c r="AK5">
        <v>32</v>
      </c>
      <c r="AL5">
        <v>12</v>
      </c>
      <c r="AM5">
        <v>6</v>
      </c>
      <c r="AN5">
        <v>12</v>
      </c>
      <c r="AO5">
        <v>6</v>
      </c>
      <c r="AP5">
        <v>57</v>
      </c>
      <c r="AQ5">
        <v>19</v>
      </c>
      <c r="AR5">
        <v>25</v>
      </c>
      <c r="AS5">
        <v>19</v>
      </c>
      <c r="AT5">
        <v>6</v>
      </c>
      <c r="AU5">
        <v>19</v>
      </c>
      <c r="AV5">
        <v>19</v>
      </c>
      <c r="AW5">
        <v>19</v>
      </c>
      <c r="AX5">
        <v>12</v>
      </c>
      <c r="AY5" s="11">
        <v>0</v>
      </c>
      <c r="AZ5" s="11">
        <v>0</v>
      </c>
      <c r="BA5" s="11">
        <v>0</v>
      </c>
      <c r="BB5" s="11">
        <v>0</v>
      </c>
      <c r="BC5" s="11">
        <v>0</v>
      </c>
      <c r="BD5" s="11">
        <v>0</v>
      </c>
      <c r="BE5" s="11">
        <v>50000</v>
      </c>
      <c r="BF5" s="11">
        <v>20000</v>
      </c>
      <c r="BG5" s="11">
        <v>8000</v>
      </c>
      <c r="BH5" s="11">
        <v>25000</v>
      </c>
      <c r="BI5" s="11">
        <v>11891</v>
      </c>
      <c r="BJ5" s="11">
        <v>3480</v>
      </c>
      <c r="BK5" s="11">
        <v>4930</v>
      </c>
      <c r="BL5" s="11">
        <v>1741</v>
      </c>
      <c r="BM5">
        <v>29000</v>
      </c>
      <c r="BN5">
        <v>788</v>
      </c>
    </row>
    <row r="6" spans="1:66" x14ac:dyDescent="0.25">
      <c r="A6" s="3">
        <v>45296</v>
      </c>
      <c r="B6">
        <v>575</v>
      </c>
      <c r="C6">
        <v>667</v>
      </c>
      <c r="D6">
        <v>132</v>
      </c>
      <c r="E6">
        <v>415</v>
      </c>
      <c r="F6">
        <v>28</v>
      </c>
      <c r="G6">
        <v>153</v>
      </c>
      <c r="H6">
        <v>374</v>
      </c>
      <c r="I6">
        <v>140</v>
      </c>
      <c r="J6">
        <v>171</v>
      </c>
      <c r="K6">
        <v>99</v>
      </c>
      <c r="L6">
        <v>42</v>
      </c>
      <c r="M6">
        <v>35</v>
      </c>
      <c r="N6">
        <v>21</v>
      </c>
      <c r="O6">
        <v>93</v>
      </c>
      <c r="P6">
        <v>43</v>
      </c>
      <c r="Q6">
        <v>24</v>
      </c>
      <c r="R6">
        <v>21</v>
      </c>
      <c r="S6">
        <v>26</v>
      </c>
      <c r="T6">
        <v>60</v>
      </c>
      <c r="U6">
        <v>0</v>
      </c>
      <c r="V6">
        <v>46</v>
      </c>
      <c r="W6">
        <v>20</v>
      </c>
      <c r="X6">
        <v>93</v>
      </c>
      <c r="Y6">
        <v>53</v>
      </c>
      <c r="Z6">
        <v>20</v>
      </c>
      <c r="AA6">
        <v>0</v>
      </c>
      <c r="AB6">
        <v>13</v>
      </c>
      <c r="AC6">
        <v>20</v>
      </c>
      <c r="AD6">
        <v>0</v>
      </c>
      <c r="AE6">
        <v>6</v>
      </c>
      <c r="AF6">
        <v>13</v>
      </c>
      <c r="AG6">
        <v>0</v>
      </c>
      <c r="AH6">
        <v>0</v>
      </c>
      <c r="AI6">
        <v>26</v>
      </c>
      <c r="AJ6">
        <v>46</v>
      </c>
      <c r="AK6">
        <v>13</v>
      </c>
      <c r="AL6">
        <v>0</v>
      </c>
      <c r="AM6">
        <v>0</v>
      </c>
      <c r="AN6">
        <v>26</v>
      </c>
      <c r="AO6">
        <v>20</v>
      </c>
      <c r="AP6">
        <v>73</v>
      </c>
      <c r="AQ6">
        <v>6</v>
      </c>
      <c r="AR6">
        <v>20</v>
      </c>
      <c r="AS6">
        <v>20</v>
      </c>
      <c r="AT6">
        <v>0</v>
      </c>
      <c r="AU6">
        <v>26</v>
      </c>
      <c r="AV6">
        <v>0</v>
      </c>
      <c r="AW6">
        <v>20</v>
      </c>
      <c r="AX6">
        <v>27</v>
      </c>
      <c r="AY6" s="11">
        <v>0</v>
      </c>
      <c r="AZ6" s="11">
        <v>0</v>
      </c>
      <c r="BA6" s="11">
        <v>0</v>
      </c>
      <c r="BB6" s="11">
        <v>0</v>
      </c>
      <c r="BC6" s="11">
        <v>0</v>
      </c>
      <c r="BD6" s="11">
        <v>0</v>
      </c>
      <c r="BE6" s="11">
        <v>50000</v>
      </c>
      <c r="BF6" s="11">
        <v>20000</v>
      </c>
      <c r="BG6" s="11">
        <v>8000</v>
      </c>
      <c r="BH6" s="11">
        <v>23668</v>
      </c>
      <c r="BI6" s="11">
        <v>11891</v>
      </c>
      <c r="BJ6" s="11">
        <v>3480</v>
      </c>
      <c r="BK6" s="11">
        <v>4930</v>
      </c>
      <c r="BL6" s="11">
        <v>1741</v>
      </c>
      <c r="BM6">
        <v>29000</v>
      </c>
      <c r="BN6">
        <v>4853</v>
      </c>
    </row>
    <row r="7" spans="1:66" x14ac:dyDescent="0.25">
      <c r="A7" s="3">
        <v>45297</v>
      </c>
      <c r="B7">
        <v>586</v>
      </c>
      <c r="C7">
        <v>685</v>
      </c>
      <c r="D7">
        <v>175</v>
      </c>
      <c r="E7">
        <v>335</v>
      </c>
      <c r="F7">
        <v>76</v>
      </c>
      <c r="G7">
        <v>212</v>
      </c>
      <c r="H7">
        <v>336</v>
      </c>
      <c r="I7">
        <v>137</v>
      </c>
      <c r="J7">
        <v>134</v>
      </c>
      <c r="K7">
        <v>21</v>
      </c>
      <c r="L7">
        <v>47</v>
      </c>
      <c r="M7">
        <v>29</v>
      </c>
      <c r="N7">
        <v>14</v>
      </c>
      <c r="O7">
        <v>120</v>
      </c>
      <c r="P7">
        <v>77</v>
      </c>
      <c r="Q7">
        <v>28</v>
      </c>
      <c r="R7">
        <v>11</v>
      </c>
      <c r="S7">
        <v>105</v>
      </c>
      <c r="T7">
        <v>75</v>
      </c>
      <c r="U7">
        <v>6</v>
      </c>
      <c r="V7">
        <v>34</v>
      </c>
      <c r="W7">
        <v>13</v>
      </c>
      <c r="X7">
        <v>63</v>
      </c>
      <c r="Y7">
        <v>47</v>
      </c>
      <c r="Z7">
        <v>20</v>
      </c>
      <c r="AA7">
        <v>0</v>
      </c>
      <c r="AB7">
        <v>34</v>
      </c>
      <c r="AC7">
        <v>6</v>
      </c>
      <c r="AD7">
        <v>0</v>
      </c>
      <c r="AE7">
        <v>27</v>
      </c>
      <c r="AF7">
        <v>0</v>
      </c>
      <c r="AG7">
        <v>6</v>
      </c>
      <c r="AH7">
        <v>13</v>
      </c>
      <c r="AI7">
        <v>47</v>
      </c>
      <c r="AJ7">
        <v>47</v>
      </c>
      <c r="AK7">
        <v>27</v>
      </c>
      <c r="AL7">
        <v>6</v>
      </c>
      <c r="AM7">
        <v>0</v>
      </c>
      <c r="AN7">
        <v>6</v>
      </c>
      <c r="AO7">
        <v>13</v>
      </c>
      <c r="AP7">
        <v>68</v>
      </c>
      <c r="AQ7">
        <v>13</v>
      </c>
      <c r="AR7">
        <v>34</v>
      </c>
      <c r="AS7">
        <v>13</v>
      </c>
      <c r="AT7">
        <v>6</v>
      </c>
      <c r="AU7">
        <v>41</v>
      </c>
      <c r="AV7">
        <v>0</v>
      </c>
      <c r="AW7">
        <v>20</v>
      </c>
      <c r="AX7">
        <v>0</v>
      </c>
      <c r="AY7" s="11">
        <v>0</v>
      </c>
      <c r="AZ7" s="11">
        <v>0</v>
      </c>
      <c r="BA7" s="11">
        <v>0</v>
      </c>
      <c r="BB7" s="11">
        <v>0</v>
      </c>
      <c r="BC7" s="11">
        <v>0</v>
      </c>
      <c r="BD7" s="11">
        <v>0</v>
      </c>
      <c r="BE7" s="11">
        <v>50000</v>
      </c>
      <c r="BF7" s="11">
        <v>20000</v>
      </c>
      <c r="BG7" s="11">
        <v>8000</v>
      </c>
      <c r="BH7" s="11">
        <v>23668</v>
      </c>
      <c r="BI7" s="11">
        <v>11891</v>
      </c>
      <c r="BJ7" s="11">
        <v>3480</v>
      </c>
      <c r="BK7" s="11">
        <v>4930</v>
      </c>
      <c r="BL7" s="11">
        <v>1741</v>
      </c>
      <c r="BM7">
        <v>29000</v>
      </c>
      <c r="BN7">
        <v>3534</v>
      </c>
    </row>
    <row r="8" spans="1:66" x14ac:dyDescent="0.25">
      <c r="A8" s="3">
        <v>45298</v>
      </c>
      <c r="B8">
        <v>597</v>
      </c>
      <c r="C8">
        <v>690</v>
      </c>
      <c r="D8">
        <v>310</v>
      </c>
      <c r="E8">
        <v>162</v>
      </c>
      <c r="F8">
        <v>125</v>
      </c>
      <c r="G8">
        <v>282</v>
      </c>
      <c r="H8">
        <v>353</v>
      </c>
      <c r="I8">
        <v>55</v>
      </c>
      <c r="J8">
        <v>166</v>
      </c>
      <c r="K8">
        <v>122</v>
      </c>
      <c r="L8">
        <v>37</v>
      </c>
      <c r="M8">
        <v>22</v>
      </c>
      <c r="N8">
        <v>18</v>
      </c>
      <c r="O8">
        <v>77</v>
      </c>
      <c r="P8">
        <v>74</v>
      </c>
      <c r="Q8">
        <v>27</v>
      </c>
      <c r="R8">
        <v>34</v>
      </c>
      <c r="S8">
        <v>20</v>
      </c>
      <c r="T8">
        <v>75</v>
      </c>
      <c r="U8">
        <v>0</v>
      </c>
      <c r="V8">
        <v>27</v>
      </c>
      <c r="W8">
        <v>6</v>
      </c>
      <c r="X8">
        <v>75</v>
      </c>
      <c r="Y8">
        <v>48</v>
      </c>
      <c r="Z8">
        <v>6</v>
      </c>
      <c r="AA8">
        <v>13</v>
      </c>
      <c r="AB8">
        <v>41</v>
      </c>
      <c r="AC8">
        <v>20</v>
      </c>
      <c r="AD8">
        <v>0</v>
      </c>
      <c r="AE8">
        <v>6</v>
      </c>
      <c r="AF8">
        <v>20</v>
      </c>
      <c r="AG8">
        <v>0</v>
      </c>
      <c r="AH8">
        <v>13</v>
      </c>
      <c r="AI8">
        <v>48</v>
      </c>
      <c r="AJ8">
        <v>6</v>
      </c>
      <c r="AK8">
        <v>6</v>
      </c>
      <c r="AL8">
        <v>0</v>
      </c>
      <c r="AM8">
        <v>0</v>
      </c>
      <c r="AN8">
        <v>13</v>
      </c>
      <c r="AO8">
        <v>6</v>
      </c>
      <c r="AP8">
        <v>55</v>
      </c>
      <c r="AQ8">
        <v>6</v>
      </c>
      <c r="AR8">
        <v>48</v>
      </c>
      <c r="AS8">
        <v>6</v>
      </c>
      <c r="AT8">
        <v>6</v>
      </c>
      <c r="AU8">
        <v>20</v>
      </c>
      <c r="AV8">
        <v>0</v>
      </c>
      <c r="AW8">
        <v>0</v>
      </c>
      <c r="AX8">
        <v>120</v>
      </c>
      <c r="AY8" s="11">
        <v>0</v>
      </c>
      <c r="AZ8" s="11">
        <v>0</v>
      </c>
      <c r="BA8" s="11">
        <v>0</v>
      </c>
      <c r="BB8" s="11">
        <v>0</v>
      </c>
      <c r="BC8" s="11">
        <v>0</v>
      </c>
      <c r="BD8" s="11">
        <v>0</v>
      </c>
      <c r="BE8" s="11">
        <v>50000</v>
      </c>
      <c r="BF8" s="11">
        <v>20000</v>
      </c>
      <c r="BG8" s="11">
        <v>8000</v>
      </c>
      <c r="BH8" s="11">
        <v>23668</v>
      </c>
      <c r="BI8" s="11">
        <v>11891</v>
      </c>
      <c r="BJ8" s="11">
        <v>3480</v>
      </c>
      <c r="BK8" s="11">
        <v>4930</v>
      </c>
      <c r="BL8" s="11">
        <v>1741</v>
      </c>
      <c r="BM8">
        <v>29000</v>
      </c>
      <c r="BN8">
        <v>7918</v>
      </c>
    </row>
    <row r="9" spans="1:66" x14ac:dyDescent="0.25">
      <c r="A9" s="3">
        <v>45299</v>
      </c>
      <c r="B9">
        <v>604</v>
      </c>
      <c r="C9">
        <v>684</v>
      </c>
      <c r="D9">
        <v>217</v>
      </c>
      <c r="E9">
        <v>273</v>
      </c>
      <c r="F9">
        <v>114</v>
      </c>
      <c r="G9">
        <v>307</v>
      </c>
      <c r="H9">
        <v>316</v>
      </c>
      <c r="I9">
        <v>61</v>
      </c>
      <c r="J9">
        <v>149</v>
      </c>
      <c r="K9">
        <v>101</v>
      </c>
      <c r="L9">
        <v>48</v>
      </c>
      <c r="M9">
        <v>37</v>
      </c>
      <c r="N9">
        <v>7</v>
      </c>
      <c r="O9">
        <v>126</v>
      </c>
      <c r="P9">
        <v>59</v>
      </c>
      <c r="Q9">
        <v>25</v>
      </c>
      <c r="R9">
        <v>11</v>
      </c>
      <c r="S9">
        <v>41</v>
      </c>
      <c r="T9">
        <v>54</v>
      </c>
      <c r="U9">
        <v>13</v>
      </c>
      <c r="V9">
        <v>47</v>
      </c>
      <c r="W9">
        <v>13</v>
      </c>
      <c r="X9">
        <v>9</v>
      </c>
      <c r="Y9">
        <v>54</v>
      </c>
      <c r="Z9">
        <v>13</v>
      </c>
      <c r="AA9">
        <v>20</v>
      </c>
      <c r="AB9">
        <v>13</v>
      </c>
      <c r="AC9">
        <v>13</v>
      </c>
      <c r="AD9">
        <v>0</v>
      </c>
      <c r="AE9">
        <v>34</v>
      </c>
      <c r="AF9">
        <v>20</v>
      </c>
      <c r="AG9">
        <v>6</v>
      </c>
      <c r="AH9">
        <v>20</v>
      </c>
      <c r="AI9">
        <v>41</v>
      </c>
      <c r="AJ9">
        <v>34</v>
      </c>
      <c r="AK9">
        <v>34</v>
      </c>
      <c r="AL9">
        <v>20</v>
      </c>
      <c r="AM9">
        <v>6</v>
      </c>
      <c r="AN9">
        <v>13</v>
      </c>
      <c r="AO9">
        <v>13</v>
      </c>
      <c r="AP9">
        <v>61</v>
      </c>
      <c r="AQ9">
        <v>13</v>
      </c>
      <c r="AR9">
        <v>27</v>
      </c>
      <c r="AS9">
        <v>34</v>
      </c>
      <c r="AT9">
        <v>6</v>
      </c>
      <c r="AU9">
        <v>41</v>
      </c>
      <c r="AV9">
        <v>6</v>
      </c>
      <c r="AW9">
        <v>6</v>
      </c>
      <c r="AX9">
        <v>0</v>
      </c>
      <c r="AY9" s="11">
        <v>0</v>
      </c>
      <c r="AZ9" s="11">
        <v>0</v>
      </c>
      <c r="BA9" s="11">
        <v>0</v>
      </c>
      <c r="BB9" s="11">
        <v>0</v>
      </c>
      <c r="BC9" s="11">
        <v>0</v>
      </c>
      <c r="BD9" s="11">
        <v>0</v>
      </c>
      <c r="BE9" s="11">
        <v>50000</v>
      </c>
      <c r="BF9" s="11">
        <v>20000</v>
      </c>
      <c r="BG9" s="11">
        <v>8000</v>
      </c>
      <c r="BH9" s="11">
        <v>23668</v>
      </c>
      <c r="BI9" s="11">
        <v>11891</v>
      </c>
      <c r="BJ9" s="11">
        <v>3480</v>
      </c>
      <c r="BK9" s="11">
        <v>4930</v>
      </c>
      <c r="BL9" s="11">
        <v>1741</v>
      </c>
      <c r="BM9">
        <v>29000</v>
      </c>
      <c r="BN9">
        <v>520</v>
      </c>
    </row>
    <row r="10" spans="1:66" x14ac:dyDescent="0.25">
      <c r="A10" s="3">
        <v>45300</v>
      </c>
      <c r="B10">
        <v>606</v>
      </c>
      <c r="C10">
        <v>664</v>
      </c>
      <c r="D10">
        <v>284</v>
      </c>
      <c r="E10">
        <v>262</v>
      </c>
      <c r="F10">
        <v>60</v>
      </c>
      <c r="G10">
        <v>232</v>
      </c>
      <c r="H10">
        <v>346</v>
      </c>
      <c r="I10">
        <v>86</v>
      </c>
      <c r="J10">
        <v>157</v>
      </c>
      <c r="K10">
        <v>127</v>
      </c>
      <c r="L10">
        <v>56</v>
      </c>
      <c r="M10">
        <v>26</v>
      </c>
      <c r="N10">
        <v>33</v>
      </c>
      <c r="O10">
        <v>89</v>
      </c>
      <c r="P10">
        <v>64</v>
      </c>
      <c r="Q10">
        <v>20</v>
      </c>
      <c r="R10">
        <v>34</v>
      </c>
      <c r="S10">
        <v>0</v>
      </c>
      <c r="T10">
        <v>86</v>
      </c>
      <c r="U10">
        <v>0</v>
      </c>
      <c r="V10">
        <v>19</v>
      </c>
      <c r="W10">
        <v>19</v>
      </c>
      <c r="X10">
        <v>59</v>
      </c>
      <c r="Y10">
        <v>59</v>
      </c>
      <c r="Z10">
        <v>19</v>
      </c>
      <c r="AA10">
        <v>6</v>
      </c>
      <c r="AB10">
        <v>39</v>
      </c>
      <c r="AC10">
        <v>0</v>
      </c>
      <c r="AD10">
        <v>0</v>
      </c>
      <c r="AE10">
        <v>19</v>
      </c>
      <c r="AF10">
        <v>19</v>
      </c>
      <c r="AG10">
        <v>19</v>
      </c>
      <c r="AH10">
        <v>6</v>
      </c>
      <c r="AI10">
        <v>46</v>
      </c>
      <c r="AJ10">
        <v>6</v>
      </c>
      <c r="AK10">
        <v>26</v>
      </c>
      <c r="AL10">
        <v>0</v>
      </c>
      <c r="AM10">
        <v>6</v>
      </c>
      <c r="AN10">
        <v>19</v>
      </c>
      <c r="AO10">
        <v>13</v>
      </c>
      <c r="AP10">
        <v>66</v>
      </c>
      <c r="AQ10">
        <v>19</v>
      </c>
      <c r="AR10">
        <v>19</v>
      </c>
      <c r="AS10">
        <v>13</v>
      </c>
      <c r="AT10">
        <v>0</v>
      </c>
      <c r="AU10">
        <v>13</v>
      </c>
      <c r="AV10">
        <v>19</v>
      </c>
      <c r="AW10">
        <v>0</v>
      </c>
      <c r="AX10">
        <v>30</v>
      </c>
      <c r="AY10" s="11">
        <v>0</v>
      </c>
      <c r="AZ10" s="11">
        <v>0</v>
      </c>
      <c r="BA10" s="11">
        <v>0</v>
      </c>
      <c r="BB10" s="11">
        <v>0</v>
      </c>
      <c r="BC10" s="11">
        <v>0</v>
      </c>
      <c r="BD10" s="11">
        <v>0</v>
      </c>
      <c r="BE10" s="11">
        <v>50000</v>
      </c>
      <c r="BF10" s="11">
        <v>20000</v>
      </c>
      <c r="BG10" s="11">
        <v>8000</v>
      </c>
      <c r="BH10" s="11">
        <v>23668</v>
      </c>
      <c r="BI10" s="11">
        <v>11891</v>
      </c>
      <c r="BJ10" s="11">
        <v>3480</v>
      </c>
      <c r="BK10" s="11">
        <v>4930</v>
      </c>
      <c r="BL10" s="11">
        <v>1741</v>
      </c>
      <c r="BM10">
        <v>29000</v>
      </c>
      <c r="BN10">
        <v>6207</v>
      </c>
    </row>
    <row r="11" spans="1:66" x14ac:dyDescent="0.25">
      <c r="A11" s="3">
        <v>45301</v>
      </c>
      <c r="B11">
        <v>602</v>
      </c>
      <c r="C11">
        <v>625</v>
      </c>
      <c r="D11">
        <v>258</v>
      </c>
      <c r="E11">
        <v>314</v>
      </c>
      <c r="F11">
        <v>30</v>
      </c>
      <c r="G11">
        <v>131</v>
      </c>
      <c r="H11">
        <v>451</v>
      </c>
      <c r="I11">
        <v>43</v>
      </c>
      <c r="J11">
        <v>160</v>
      </c>
      <c r="K11">
        <v>97</v>
      </c>
      <c r="L11">
        <v>52</v>
      </c>
      <c r="M11">
        <v>18</v>
      </c>
      <c r="N11">
        <v>14</v>
      </c>
      <c r="O11">
        <v>86</v>
      </c>
      <c r="P11">
        <v>16</v>
      </c>
      <c r="Q11">
        <v>18</v>
      </c>
      <c r="R11">
        <v>13</v>
      </c>
      <c r="S11">
        <v>128</v>
      </c>
      <c r="T11">
        <v>25</v>
      </c>
      <c r="U11">
        <v>0</v>
      </c>
      <c r="V11">
        <v>43</v>
      </c>
      <c r="W11">
        <v>18</v>
      </c>
      <c r="X11">
        <v>75</v>
      </c>
      <c r="Y11">
        <v>56</v>
      </c>
      <c r="Z11">
        <v>18</v>
      </c>
      <c r="AA11">
        <v>0</v>
      </c>
      <c r="AB11">
        <v>12</v>
      </c>
      <c r="AC11">
        <v>0</v>
      </c>
      <c r="AD11">
        <v>0</v>
      </c>
      <c r="AE11">
        <v>6</v>
      </c>
      <c r="AF11">
        <v>6</v>
      </c>
      <c r="AG11">
        <v>0</v>
      </c>
      <c r="AH11">
        <v>6</v>
      </c>
      <c r="AI11">
        <v>43</v>
      </c>
      <c r="AJ11">
        <v>43</v>
      </c>
      <c r="AK11">
        <v>6</v>
      </c>
      <c r="AL11">
        <v>12</v>
      </c>
      <c r="AM11">
        <v>0</v>
      </c>
      <c r="AN11">
        <v>12</v>
      </c>
      <c r="AO11">
        <v>18</v>
      </c>
      <c r="AP11">
        <v>62</v>
      </c>
      <c r="AQ11">
        <v>12</v>
      </c>
      <c r="AR11">
        <v>50</v>
      </c>
      <c r="AS11">
        <v>31</v>
      </c>
      <c r="AT11">
        <v>0</v>
      </c>
      <c r="AU11">
        <v>25</v>
      </c>
      <c r="AV11">
        <v>0</v>
      </c>
      <c r="AW11">
        <v>12</v>
      </c>
      <c r="AX11">
        <v>34</v>
      </c>
      <c r="AY11" s="11">
        <v>0</v>
      </c>
      <c r="AZ11" s="11">
        <v>0</v>
      </c>
      <c r="BA11" s="11">
        <v>0</v>
      </c>
      <c r="BB11" s="11">
        <v>0</v>
      </c>
      <c r="BC11" s="11">
        <v>0</v>
      </c>
      <c r="BD11" s="11">
        <v>0</v>
      </c>
      <c r="BE11" s="11">
        <v>50000</v>
      </c>
      <c r="BF11" s="11">
        <v>20000</v>
      </c>
      <c r="BG11" s="11">
        <v>8000</v>
      </c>
      <c r="BH11" s="11">
        <v>23668</v>
      </c>
      <c r="BI11" s="11">
        <v>11891</v>
      </c>
      <c r="BJ11" s="11">
        <v>3480</v>
      </c>
      <c r="BK11" s="11">
        <v>4930</v>
      </c>
      <c r="BL11" s="11">
        <v>1741</v>
      </c>
      <c r="BM11">
        <v>29000</v>
      </c>
      <c r="BN11">
        <v>4999</v>
      </c>
    </row>
    <row r="12" spans="1:66" x14ac:dyDescent="0.25">
      <c r="A12" s="3">
        <v>45302</v>
      </c>
      <c r="B12">
        <v>584</v>
      </c>
      <c r="C12">
        <v>588</v>
      </c>
      <c r="D12">
        <v>186</v>
      </c>
      <c r="E12">
        <v>334</v>
      </c>
      <c r="F12">
        <v>64</v>
      </c>
      <c r="G12">
        <v>158</v>
      </c>
      <c r="H12">
        <v>313</v>
      </c>
      <c r="I12">
        <v>117</v>
      </c>
      <c r="J12">
        <v>188</v>
      </c>
      <c r="K12">
        <v>86</v>
      </c>
      <c r="L12">
        <v>36</v>
      </c>
      <c r="M12">
        <v>18</v>
      </c>
      <c r="N12">
        <v>18</v>
      </c>
      <c r="O12">
        <v>79</v>
      </c>
      <c r="P12">
        <v>17</v>
      </c>
      <c r="Q12">
        <v>33</v>
      </c>
      <c r="R12">
        <v>19</v>
      </c>
      <c r="S12">
        <v>90</v>
      </c>
      <c r="T12">
        <v>58</v>
      </c>
      <c r="U12">
        <v>0</v>
      </c>
      <c r="V12">
        <v>35</v>
      </c>
      <c r="W12">
        <v>17</v>
      </c>
      <c r="X12">
        <v>23</v>
      </c>
      <c r="Y12">
        <v>35</v>
      </c>
      <c r="Z12">
        <v>11</v>
      </c>
      <c r="AA12">
        <v>5</v>
      </c>
      <c r="AB12">
        <v>17</v>
      </c>
      <c r="AC12">
        <v>17</v>
      </c>
      <c r="AD12">
        <v>5</v>
      </c>
      <c r="AE12">
        <v>17</v>
      </c>
      <c r="AF12">
        <v>5</v>
      </c>
      <c r="AG12">
        <v>5</v>
      </c>
      <c r="AH12">
        <v>17</v>
      </c>
      <c r="AI12">
        <v>52</v>
      </c>
      <c r="AJ12">
        <v>23</v>
      </c>
      <c r="AK12">
        <v>23</v>
      </c>
      <c r="AL12">
        <v>11</v>
      </c>
      <c r="AM12">
        <v>0</v>
      </c>
      <c r="AN12">
        <v>23</v>
      </c>
      <c r="AO12">
        <v>17</v>
      </c>
      <c r="AP12">
        <v>41</v>
      </c>
      <c r="AQ12">
        <v>5</v>
      </c>
      <c r="AR12">
        <v>52</v>
      </c>
      <c r="AS12">
        <v>11</v>
      </c>
      <c r="AT12">
        <v>0</v>
      </c>
      <c r="AU12">
        <v>29</v>
      </c>
      <c r="AV12">
        <v>17</v>
      </c>
      <c r="AW12">
        <v>17</v>
      </c>
      <c r="AX12">
        <v>0</v>
      </c>
      <c r="AY12" s="11">
        <v>0</v>
      </c>
      <c r="AZ12" s="11">
        <v>0</v>
      </c>
      <c r="BA12" s="11">
        <v>0</v>
      </c>
      <c r="BB12" s="11">
        <v>0</v>
      </c>
      <c r="BC12" s="11">
        <v>0</v>
      </c>
      <c r="BD12" s="11">
        <v>0</v>
      </c>
      <c r="BE12" s="11">
        <v>50000</v>
      </c>
      <c r="BF12" s="11">
        <v>20000</v>
      </c>
      <c r="BG12" s="11">
        <v>8000</v>
      </c>
      <c r="BH12" s="11">
        <v>23668</v>
      </c>
      <c r="BI12" s="11">
        <v>11891</v>
      </c>
      <c r="BJ12" s="11">
        <v>3480</v>
      </c>
      <c r="BK12" s="11">
        <v>4930</v>
      </c>
      <c r="BL12" s="11">
        <v>1741</v>
      </c>
      <c r="BM12">
        <v>29000</v>
      </c>
      <c r="BN12">
        <v>1124</v>
      </c>
    </row>
    <row r="13" spans="1:66" x14ac:dyDescent="0.25">
      <c r="A13" s="3">
        <v>45303</v>
      </c>
      <c r="B13">
        <v>560</v>
      </c>
      <c r="C13">
        <v>575</v>
      </c>
      <c r="D13">
        <v>123</v>
      </c>
      <c r="E13">
        <v>348</v>
      </c>
      <c r="F13">
        <v>89</v>
      </c>
      <c r="G13">
        <v>149</v>
      </c>
      <c r="H13">
        <v>369</v>
      </c>
      <c r="I13">
        <v>57</v>
      </c>
      <c r="J13">
        <v>156</v>
      </c>
      <c r="K13">
        <v>27</v>
      </c>
      <c r="L13">
        <v>34</v>
      </c>
      <c r="M13">
        <v>24</v>
      </c>
      <c r="N13">
        <v>24</v>
      </c>
      <c r="O13">
        <v>85</v>
      </c>
      <c r="P13">
        <v>36</v>
      </c>
      <c r="Q13">
        <v>19</v>
      </c>
      <c r="R13">
        <v>29</v>
      </c>
      <c r="S13">
        <v>126</v>
      </c>
      <c r="T13">
        <v>63</v>
      </c>
      <c r="U13">
        <v>17</v>
      </c>
      <c r="V13">
        <v>40</v>
      </c>
      <c r="W13">
        <v>5</v>
      </c>
      <c r="X13">
        <v>33</v>
      </c>
      <c r="Y13">
        <v>51</v>
      </c>
      <c r="Z13">
        <v>17</v>
      </c>
      <c r="AA13">
        <v>17</v>
      </c>
      <c r="AB13">
        <v>11</v>
      </c>
      <c r="AC13">
        <v>5</v>
      </c>
      <c r="AD13">
        <v>0</v>
      </c>
      <c r="AE13">
        <v>17</v>
      </c>
      <c r="AF13">
        <v>11</v>
      </c>
      <c r="AG13">
        <v>17</v>
      </c>
      <c r="AH13">
        <v>0</v>
      </c>
      <c r="AI13">
        <v>28</v>
      </c>
      <c r="AJ13">
        <v>23</v>
      </c>
      <c r="AK13">
        <v>28</v>
      </c>
      <c r="AL13">
        <v>0</v>
      </c>
      <c r="AM13">
        <v>0</v>
      </c>
      <c r="AN13">
        <v>5</v>
      </c>
      <c r="AO13">
        <v>17</v>
      </c>
      <c r="AP13">
        <v>40</v>
      </c>
      <c r="AQ13">
        <v>17</v>
      </c>
      <c r="AR13">
        <v>51</v>
      </c>
      <c r="AS13">
        <v>11</v>
      </c>
      <c r="AT13">
        <v>0</v>
      </c>
      <c r="AU13">
        <v>11</v>
      </c>
      <c r="AV13">
        <v>17</v>
      </c>
      <c r="AW13">
        <v>23</v>
      </c>
      <c r="AX13">
        <v>0</v>
      </c>
      <c r="AY13" s="11">
        <v>0</v>
      </c>
      <c r="AZ13" s="11">
        <v>0</v>
      </c>
      <c r="BA13" s="11">
        <v>0</v>
      </c>
      <c r="BB13" s="11">
        <v>0</v>
      </c>
      <c r="BC13" s="11">
        <v>0</v>
      </c>
      <c r="BD13" s="11">
        <v>0</v>
      </c>
      <c r="BE13" s="11">
        <v>50000</v>
      </c>
      <c r="BF13" s="11">
        <v>10000</v>
      </c>
      <c r="BG13" s="11">
        <v>5000</v>
      </c>
      <c r="BH13" s="11">
        <v>12386</v>
      </c>
      <c r="BI13" s="11">
        <v>11891</v>
      </c>
      <c r="BJ13" s="11">
        <v>3480</v>
      </c>
      <c r="BK13" s="11">
        <v>4930</v>
      </c>
      <c r="BL13" s="11">
        <v>1741</v>
      </c>
      <c r="BM13">
        <v>29000</v>
      </c>
      <c r="BN13">
        <v>5206</v>
      </c>
    </row>
    <row r="14" spans="1:66" x14ac:dyDescent="0.25">
      <c r="A14" s="3">
        <v>45304</v>
      </c>
      <c r="B14">
        <v>535</v>
      </c>
      <c r="C14">
        <v>570</v>
      </c>
      <c r="D14">
        <v>133</v>
      </c>
      <c r="E14">
        <v>301</v>
      </c>
      <c r="F14">
        <v>101</v>
      </c>
      <c r="G14">
        <v>159</v>
      </c>
      <c r="H14">
        <v>286</v>
      </c>
      <c r="I14">
        <v>125</v>
      </c>
      <c r="J14">
        <v>159</v>
      </c>
      <c r="K14">
        <v>79</v>
      </c>
      <c r="L14">
        <v>39</v>
      </c>
      <c r="M14">
        <v>16</v>
      </c>
      <c r="N14">
        <v>33</v>
      </c>
      <c r="O14">
        <v>95</v>
      </c>
      <c r="P14">
        <v>67</v>
      </c>
      <c r="Q14">
        <v>24</v>
      </c>
      <c r="R14">
        <v>16</v>
      </c>
      <c r="S14">
        <v>7</v>
      </c>
      <c r="T14">
        <v>39</v>
      </c>
      <c r="U14">
        <v>17</v>
      </c>
      <c r="V14">
        <v>34</v>
      </c>
      <c r="W14">
        <v>11</v>
      </c>
      <c r="X14">
        <v>62</v>
      </c>
      <c r="Y14">
        <v>34</v>
      </c>
      <c r="Z14">
        <v>17</v>
      </c>
      <c r="AA14">
        <v>0</v>
      </c>
      <c r="AB14">
        <v>11</v>
      </c>
      <c r="AC14">
        <v>11</v>
      </c>
      <c r="AD14">
        <v>0</v>
      </c>
      <c r="AE14">
        <v>5</v>
      </c>
      <c r="AF14">
        <v>0</v>
      </c>
      <c r="AG14">
        <v>17</v>
      </c>
      <c r="AH14">
        <v>11</v>
      </c>
      <c r="AI14">
        <v>34</v>
      </c>
      <c r="AJ14">
        <v>11</v>
      </c>
      <c r="AK14">
        <v>22</v>
      </c>
      <c r="AL14">
        <v>17</v>
      </c>
      <c r="AM14">
        <v>0</v>
      </c>
      <c r="AN14">
        <v>22</v>
      </c>
      <c r="AO14">
        <v>17</v>
      </c>
      <c r="AP14">
        <v>39</v>
      </c>
      <c r="AQ14">
        <v>5</v>
      </c>
      <c r="AR14">
        <v>17</v>
      </c>
      <c r="AS14">
        <v>17</v>
      </c>
      <c r="AT14">
        <v>0</v>
      </c>
      <c r="AU14">
        <v>34</v>
      </c>
      <c r="AV14">
        <v>17</v>
      </c>
      <c r="AW14">
        <v>22</v>
      </c>
      <c r="AX14">
        <v>27</v>
      </c>
      <c r="AY14" s="11">
        <v>0</v>
      </c>
      <c r="AZ14" s="11">
        <v>0</v>
      </c>
      <c r="BA14" s="11">
        <v>0</v>
      </c>
      <c r="BB14" s="11">
        <v>0</v>
      </c>
      <c r="BC14" s="11">
        <v>0</v>
      </c>
      <c r="BD14" s="11">
        <v>0</v>
      </c>
      <c r="BE14" s="11">
        <v>50000</v>
      </c>
      <c r="BF14" s="11">
        <v>10000</v>
      </c>
      <c r="BG14" s="11">
        <v>5000</v>
      </c>
      <c r="BH14" s="11">
        <v>12386</v>
      </c>
      <c r="BI14" s="11">
        <v>11891</v>
      </c>
      <c r="BJ14" s="11">
        <v>3480</v>
      </c>
      <c r="BK14" s="11">
        <v>4930</v>
      </c>
      <c r="BL14" s="11">
        <v>1741</v>
      </c>
      <c r="BM14">
        <v>29000</v>
      </c>
      <c r="BN14">
        <v>2777</v>
      </c>
    </row>
    <row r="15" spans="1:66" x14ac:dyDescent="0.25">
      <c r="A15" s="3">
        <v>45305</v>
      </c>
      <c r="B15">
        <v>523</v>
      </c>
      <c r="C15">
        <v>571</v>
      </c>
      <c r="D15">
        <v>261</v>
      </c>
      <c r="E15">
        <v>184</v>
      </c>
      <c r="F15">
        <v>78</v>
      </c>
      <c r="G15">
        <v>279</v>
      </c>
      <c r="H15">
        <v>264</v>
      </c>
      <c r="I15">
        <v>28</v>
      </c>
      <c r="J15">
        <v>110</v>
      </c>
      <c r="K15">
        <v>100</v>
      </c>
      <c r="L15">
        <v>25</v>
      </c>
      <c r="M15">
        <v>45</v>
      </c>
      <c r="N15">
        <v>29</v>
      </c>
      <c r="O15">
        <v>83</v>
      </c>
      <c r="P15">
        <v>39</v>
      </c>
      <c r="Q15">
        <v>17</v>
      </c>
      <c r="R15">
        <v>17</v>
      </c>
      <c r="S15">
        <v>58</v>
      </c>
      <c r="T15">
        <v>39</v>
      </c>
      <c r="U15">
        <v>5</v>
      </c>
      <c r="V15">
        <v>17</v>
      </c>
      <c r="W15">
        <v>11</v>
      </c>
      <c r="X15">
        <v>79</v>
      </c>
      <c r="Y15">
        <v>45</v>
      </c>
      <c r="Z15">
        <v>0</v>
      </c>
      <c r="AA15">
        <v>0</v>
      </c>
      <c r="AB15">
        <v>11</v>
      </c>
      <c r="AC15">
        <v>5</v>
      </c>
      <c r="AD15">
        <v>0</v>
      </c>
      <c r="AE15">
        <v>28</v>
      </c>
      <c r="AF15">
        <v>0</v>
      </c>
      <c r="AG15">
        <v>17</v>
      </c>
      <c r="AH15">
        <v>5</v>
      </c>
      <c r="AI15">
        <v>57</v>
      </c>
      <c r="AJ15">
        <v>5</v>
      </c>
      <c r="AK15">
        <v>17</v>
      </c>
      <c r="AL15">
        <v>11</v>
      </c>
      <c r="AM15">
        <v>0</v>
      </c>
      <c r="AN15">
        <v>11</v>
      </c>
      <c r="AO15">
        <v>17</v>
      </c>
      <c r="AP15">
        <v>57</v>
      </c>
      <c r="AQ15">
        <v>11</v>
      </c>
      <c r="AR15">
        <v>45</v>
      </c>
      <c r="AS15">
        <v>11</v>
      </c>
      <c r="AT15">
        <v>5</v>
      </c>
      <c r="AU15">
        <v>22</v>
      </c>
      <c r="AV15">
        <v>5</v>
      </c>
      <c r="AW15">
        <v>0</v>
      </c>
      <c r="AX15">
        <v>35</v>
      </c>
      <c r="AY15" s="11">
        <v>0</v>
      </c>
      <c r="AZ15" s="11">
        <v>0</v>
      </c>
      <c r="BA15" s="11">
        <v>0</v>
      </c>
      <c r="BB15" s="11">
        <v>0</v>
      </c>
      <c r="BC15" s="11">
        <v>0</v>
      </c>
      <c r="BD15" s="11">
        <v>0</v>
      </c>
      <c r="BE15" s="11">
        <v>50000</v>
      </c>
      <c r="BF15" s="11">
        <v>10000</v>
      </c>
      <c r="BG15" s="11">
        <v>5000</v>
      </c>
      <c r="BH15" s="11">
        <v>12386</v>
      </c>
      <c r="BI15" s="11">
        <v>11891</v>
      </c>
      <c r="BJ15" s="11">
        <v>3480</v>
      </c>
      <c r="BK15" s="11">
        <v>4930</v>
      </c>
      <c r="BL15" s="11">
        <v>1741</v>
      </c>
      <c r="BM15">
        <v>29000</v>
      </c>
      <c r="BN15">
        <v>2650</v>
      </c>
    </row>
    <row r="16" spans="1:66" x14ac:dyDescent="0.25">
      <c r="A16" s="3">
        <v>45306</v>
      </c>
      <c r="B16">
        <v>521</v>
      </c>
      <c r="C16">
        <v>585</v>
      </c>
      <c r="D16">
        <v>166</v>
      </c>
      <c r="E16">
        <v>303</v>
      </c>
      <c r="F16">
        <v>52</v>
      </c>
      <c r="G16">
        <v>204</v>
      </c>
      <c r="H16">
        <v>264</v>
      </c>
      <c r="I16">
        <v>117</v>
      </c>
      <c r="J16">
        <v>116</v>
      </c>
      <c r="K16">
        <v>77</v>
      </c>
      <c r="L16">
        <v>45</v>
      </c>
      <c r="M16">
        <v>16</v>
      </c>
      <c r="N16">
        <v>32</v>
      </c>
      <c r="O16">
        <v>108</v>
      </c>
      <c r="P16">
        <v>31</v>
      </c>
      <c r="Q16">
        <v>15</v>
      </c>
      <c r="R16">
        <v>13</v>
      </c>
      <c r="S16">
        <v>68</v>
      </c>
      <c r="T16">
        <v>76</v>
      </c>
      <c r="U16">
        <v>5</v>
      </c>
      <c r="V16">
        <v>17</v>
      </c>
      <c r="W16">
        <v>17</v>
      </c>
      <c r="X16">
        <v>46</v>
      </c>
      <c r="Y16">
        <v>52</v>
      </c>
      <c r="Z16">
        <v>0</v>
      </c>
      <c r="AA16">
        <v>5</v>
      </c>
      <c r="AB16">
        <v>11</v>
      </c>
      <c r="AC16">
        <v>0</v>
      </c>
      <c r="AD16">
        <v>5</v>
      </c>
      <c r="AE16">
        <v>17</v>
      </c>
      <c r="AF16">
        <v>5</v>
      </c>
      <c r="AG16">
        <v>11</v>
      </c>
      <c r="AH16">
        <v>5</v>
      </c>
      <c r="AI16">
        <v>35</v>
      </c>
      <c r="AJ16">
        <v>23</v>
      </c>
      <c r="AK16">
        <v>29</v>
      </c>
      <c r="AL16">
        <v>5</v>
      </c>
      <c r="AM16">
        <v>5</v>
      </c>
      <c r="AN16">
        <v>5</v>
      </c>
      <c r="AO16">
        <v>5</v>
      </c>
      <c r="AP16">
        <v>52</v>
      </c>
      <c r="AQ16">
        <v>11</v>
      </c>
      <c r="AR16">
        <v>17</v>
      </c>
      <c r="AS16">
        <v>23</v>
      </c>
      <c r="AT16">
        <v>0</v>
      </c>
      <c r="AU16">
        <v>5</v>
      </c>
      <c r="AV16">
        <v>5</v>
      </c>
      <c r="AW16">
        <v>17</v>
      </c>
      <c r="AX16">
        <v>76</v>
      </c>
      <c r="AY16" s="11">
        <v>0</v>
      </c>
      <c r="AZ16" s="11">
        <v>0</v>
      </c>
      <c r="BA16" s="11">
        <v>0</v>
      </c>
      <c r="BB16" s="11">
        <v>0</v>
      </c>
      <c r="BC16" s="11">
        <v>0</v>
      </c>
      <c r="BD16" s="11">
        <v>0</v>
      </c>
      <c r="BE16" s="11">
        <v>46500</v>
      </c>
      <c r="BF16" s="11">
        <v>10000</v>
      </c>
      <c r="BG16" s="11">
        <v>8000</v>
      </c>
      <c r="BH16" s="11">
        <v>12386</v>
      </c>
      <c r="BI16" s="11">
        <v>11891</v>
      </c>
      <c r="BJ16" s="11">
        <v>3480</v>
      </c>
      <c r="BK16" s="11">
        <v>4930</v>
      </c>
      <c r="BL16" s="11">
        <v>1741</v>
      </c>
      <c r="BM16">
        <v>29000</v>
      </c>
      <c r="BN16">
        <v>380</v>
      </c>
    </row>
    <row r="17" spans="1:66" x14ac:dyDescent="0.25">
      <c r="A17" s="3">
        <v>45307</v>
      </c>
      <c r="B17">
        <v>526</v>
      </c>
      <c r="C17">
        <v>614</v>
      </c>
      <c r="D17">
        <v>257</v>
      </c>
      <c r="E17">
        <v>175</v>
      </c>
      <c r="F17">
        <v>94</v>
      </c>
      <c r="G17">
        <v>122</v>
      </c>
      <c r="H17">
        <v>456</v>
      </c>
      <c r="I17">
        <v>36</v>
      </c>
      <c r="J17">
        <v>143</v>
      </c>
      <c r="K17">
        <v>45</v>
      </c>
      <c r="L17">
        <v>48</v>
      </c>
      <c r="M17">
        <v>26</v>
      </c>
      <c r="N17">
        <v>29</v>
      </c>
      <c r="O17">
        <v>109</v>
      </c>
      <c r="P17">
        <v>43</v>
      </c>
      <c r="Q17">
        <v>25</v>
      </c>
      <c r="R17">
        <v>15</v>
      </c>
      <c r="S17">
        <v>43</v>
      </c>
      <c r="T17">
        <v>67</v>
      </c>
      <c r="U17">
        <v>18</v>
      </c>
      <c r="V17">
        <v>30</v>
      </c>
      <c r="W17">
        <v>18</v>
      </c>
      <c r="X17">
        <v>5</v>
      </c>
      <c r="Y17">
        <v>42</v>
      </c>
      <c r="Z17">
        <v>0</v>
      </c>
      <c r="AA17">
        <v>18</v>
      </c>
      <c r="AB17">
        <v>30</v>
      </c>
      <c r="AC17">
        <v>12</v>
      </c>
      <c r="AD17">
        <v>0</v>
      </c>
      <c r="AE17">
        <v>18</v>
      </c>
      <c r="AF17">
        <v>12</v>
      </c>
      <c r="AG17">
        <v>12</v>
      </c>
      <c r="AH17">
        <v>0</v>
      </c>
      <c r="AI17">
        <v>55</v>
      </c>
      <c r="AJ17">
        <v>12</v>
      </c>
      <c r="AK17">
        <v>30</v>
      </c>
      <c r="AL17">
        <v>18</v>
      </c>
      <c r="AM17">
        <v>6</v>
      </c>
      <c r="AN17">
        <v>12</v>
      </c>
      <c r="AO17">
        <v>24</v>
      </c>
      <c r="AP17">
        <v>49</v>
      </c>
      <c r="AQ17">
        <v>12</v>
      </c>
      <c r="AR17">
        <v>30</v>
      </c>
      <c r="AS17">
        <v>30</v>
      </c>
      <c r="AT17">
        <v>0</v>
      </c>
      <c r="AU17">
        <v>18</v>
      </c>
      <c r="AV17">
        <v>12</v>
      </c>
      <c r="AW17">
        <v>24</v>
      </c>
      <c r="AX17">
        <v>0</v>
      </c>
      <c r="AY17" s="11">
        <v>0</v>
      </c>
      <c r="AZ17" s="11">
        <v>0</v>
      </c>
      <c r="BA17" s="11">
        <v>0</v>
      </c>
      <c r="BB17" s="11">
        <v>0</v>
      </c>
      <c r="BC17" s="11">
        <v>0</v>
      </c>
      <c r="BD17" s="11">
        <v>0</v>
      </c>
      <c r="BE17" s="11">
        <v>46500</v>
      </c>
      <c r="BF17" s="11">
        <v>10000</v>
      </c>
      <c r="BG17" s="11">
        <v>8000</v>
      </c>
      <c r="BH17" s="11">
        <v>12386</v>
      </c>
      <c r="BI17" s="11">
        <v>11891</v>
      </c>
      <c r="BJ17" s="11">
        <v>3480</v>
      </c>
      <c r="BK17" s="11">
        <v>4930</v>
      </c>
      <c r="BL17" s="11">
        <v>1741</v>
      </c>
      <c r="BM17">
        <v>29000</v>
      </c>
      <c r="BN17">
        <v>6166</v>
      </c>
    </row>
    <row r="18" spans="1:66" x14ac:dyDescent="0.25">
      <c r="A18" s="3">
        <v>45308</v>
      </c>
      <c r="B18">
        <v>536</v>
      </c>
      <c r="C18">
        <v>688</v>
      </c>
      <c r="D18">
        <v>219</v>
      </c>
      <c r="E18">
        <v>189</v>
      </c>
      <c r="F18">
        <v>128</v>
      </c>
      <c r="G18">
        <v>316</v>
      </c>
      <c r="H18">
        <v>242</v>
      </c>
      <c r="I18">
        <v>130</v>
      </c>
      <c r="J18">
        <v>112</v>
      </c>
      <c r="K18">
        <v>116</v>
      </c>
      <c r="L18">
        <v>49</v>
      </c>
      <c r="M18">
        <v>29</v>
      </c>
      <c r="N18">
        <v>19</v>
      </c>
      <c r="O18">
        <v>89</v>
      </c>
      <c r="P18">
        <v>18</v>
      </c>
      <c r="Q18">
        <v>22</v>
      </c>
      <c r="R18">
        <v>12</v>
      </c>
      <c r="S18">
        <v>70</v>
      </c>
      <c r="T18">
        <v>68</v>
      </c>
      <c r="U18">
        <v>6</v>
      </c>
      <c r="V18">
        <v>34</v>
      </c>
      <c r="W18">
        <v>6</v>
      </c>
      <c r="X18">
        <v>15</v>
      </c>
      <c r="Y18">
        <v>48</v>
      </c>
      <c r="Z18">
        <v>13</v>
      </c>
      <c r="AA18">
        <v>20</v>
      </c>
      <c r="AB18">
        <v>34</v>
      </c>
      <c r="AC18">
        <v>20</v>
      </c>
      <c r="AD18">
        <v>6</v>
      </c>
      <c r="AE18">
        <v>34</v>
      </c>
      <c r="AF18">
        <v>13</v>
      </c>
      <c r="AG18">
        <v>13</v>
      </c>
      <c r="AH18">
        <v>6</v>
      </c>
      <c r="AI18">
        <v>55</v>
      </c>
      <c r="AJ18">
        <v>48</v>
      </c>
      <c r="AK18">
        <v>34</v>
      </c>
      <c r="AL18">
        <v>0</v>
      </c>
      <c r="AM18">
        <v>0</v>
      </c>
      <c r="AN18">
        <v>27</v>
      </c>
      <c r="AO18">
        <v>13</v>
      </c>
      <c r="AP18">
        <v>75</v>
      </c>
      <c r="AQ18">
        <v>20</v>
      </c>
      <c r="AR18">
        <v>34</v>
      </c>
      <c r="AS18">
        <v>27</v>
      </c>
      <c r="AT18">
        <v>6</v>
      </c>
      <c r="AU18">
        <v>13</v>
      </c>
      <c r="AV18">
        <v>0</v>
      </c>
      <c r="AW18">
        <v>0</v>
      </c>
      <c r="AX18">
        <v>0</v>
      </c>
      <c r="AY18" s="11">
        <v>0</v>
      </c>
      <c r="AZ18" s="11">
        <v>0</v>
      </c>
      <c r="BA18" s="11">
        <v>0</v>
      </c>
      <c r="BB18" s="11">
        <v>0</v>
      </c>
      <c r="BC18" s="11">
        <v>0</v>
      </c>
      <c r="BD18" s="11">
        <v>0</v>
      </c>
      <c r="BE18" s="11">
        <v>46500</v>
      </c>
      <c r="BF18" s="11">
        <v>10000</v>
      </c>
      <c r="BG18" s="11">
        <v>8000</v>
      </c>
      <c r="BH18" s="11">
        <v>12386</v>
      </c>
      <c r="BI18" s="11">
        <v>11891</v>
      </c>
      <c r="BJ18" s="11">
        <v>3480</v>
      </c>
      <c r="BK18" s="11">
        <v>4930</v>
      </c>
      <c r="BL18" s="11">
        <v>1741</v>
      </c>
      <c r="BM18">
        <v>29000</v>
      </c>
      <c r="BN18">
        <v>2706</v>
      </c>
    </row>
    <row r="19" spans="1:66" x14ac:dyDescent="0.25">
      <c r="A19" s="3">
        <v>45309</v>
      </c>
      <c r="B19">
        <v>553</v>
      </c>
      <c r="C19">
        <v>752</v>
      </c>
      <c r="D19">
        <v>160</v>
      </c>
      <c r="E19">
        <v>299</v>
      </c>
      <c r="F19">
        <v>94</v>
      </c>
      <c r="G19">
        <v>330</v>
      </c>
      <c r="H19">
        <v>265</v>
      </c>
      <c r="I19">
        <v>157</v>
      </c>
      <c r="J19">
        <v>150</v>
      </c>
      <c r="K19">
        <v>68</v>
      </c>
      <c r="L19">
        <v>44</v>
      </c>
      <c r="M19">
        <v>30</v>
      </c>
      <c r="N19">
        <v>6</v>
      </c>
      <c r="O19">
        <v>96</v>
      </c>
      <c r="P19">
        <v>23</v>
      </c>
      <c r="Q19">
        <v>16</v>
      </c>
      <c r="R19">
        <v>31</v>
      </c>
      <c r="S19">
        <v>89</v>
      </c>
      <c r="T19">
        <v>60</v>
      </c>
      <c r="U19">
        <v>7</v>
      </c>
      <c r="V19">
        <v>37</v>
      </c>
      <c r="W19">
        <v>22</v>
      </c>
      <c r="X19">
        <v>67</v>
      </c>
      <c r="Y19">
        <v>60</v>
      </c>
      <c r="Z19">
        <v>0</v>
      </c>
      <c r="AA19">
        <v>0</v>
      </c>
      <c r="AB19">
        <v>15</v>
      </c>
      <c r="AC19">
        <v>22</v>
      </c>
      <c r="AD19">
        <v>0</v>
      </c>
      <c r="AE19">
        <v>7</v>
      </c>
      <c r="AF19">
        <v>7</v>
      </c>
      <c r="AG19">
        <v>22</v>
      </c>
      <c r="AH19">
        <v>0</v>
      </c>
      <c r="AI19">
        <v>45</v>
      </c>
      <c r="AJ19">
        <v>22</v>
      </c>
      <c r="AK19">
        <v>15</v>
      </c>
      <c r="AL19">
        <v>15</v>
      </c>
      <c r="AM19">
        <v>7</v>
      </c>
      <c r="AN19">
        <v>30</v>
      </c>
      <c r="AO19">
        <v>22</v>
      </c>
      <c r="AP19">
        <v>52</v>
      </c>
      <c r="AQ19">
        <v>22</v>
      </c>
      <c r="AR19">
        <v>45</v>
      </c>
      <c r="AS19">
        <v>15</v>
      </c>
      <c r="AT19">
        <v>7</v>
      </c>
      <c r="AU19">
        <v>52</v>
      </c>
      <c r="AV19">
        <v>22</v>
      </c>
      <c r="AW19">
        <v>0</v>
      </c>
      <c r="AX19">
        <v>55</v>
      </c>
      <c r="AY19" s="11">
        <v>0</v>
      </c>
      <c r="AZ19" s="11">
        <v>0</v>
      </c>
      <c r="BA19" s="11">
        <v>0</v>
      </c>
      <c r="BB19" s="11">
        <v>0</v>
      </c>
      <c r="BC19" s="11">
        <v>0</v>
      </c>
      <c r="BD19" s="11">
        <v>0</v>
      </c>
      <c r="BE19" s="11">
        <v>46500</v>
      </c>
      <c r="BF19" s="11">
        <v>20000</v>
      </c>
      <c r="BG19" s="11">
        <v>8000</v>
      </c>
      <c r="BH19" s="11">
        <v>20895</v>
      </c>
      <c r="BI19" s="11">
        <v>11891</v>
      </c>
      <c r="BJ19" s="11">
        <v>3480</v>
      </c>
      <c r="BK19" s="11">
        <v>4930</v>
      </c>
      <c r="BL19" s="11">
        <v>1741</v>
      </c>
      <c r="BM19">
        <v>29000</v>
      </c>
      <c r="BN19">
        <v>2768</v>
      </c>
    </row>
    <row r="20" spans="1:66" x14ac:dyDescent="0.25">
      <c r="A20" s="3">
        <v>45310</v>
      </c>
      <c r="B20">
        <v>573</v>
      </c>
      <c r="C20">
        <v>781</v>
      </c>
      <c r="D20">
        <v>234</v>
      </c>
      <c r="E20">
        <v>231</v>
      </c>
      <c r="F20">
        <v>108</v>
      </c>
      <c r="G20">
        <v>374</v>
      </c>
      <c r="H20">
        <v>345</v>
      </c>
      <c r="I20">
        <v>62</v>
      </c>
      <c r="J20">
        <v>120</v>
      </c>
      <c r="K20">
        <v>88</v>
      </c>
      <c r="L20">
        <v>28</v>
      </c>
      <c r="M20">
        <v>21</v>
      </c>
      <c r="N20">
        <v>35</v>
      </c>
      <c r="O20">
        <v>104</v>
      </c>
      <c r="P20">
        <v>45</v>
      </c>
      <c r="Q20">
        <v>32</v>
      </c>
      <c r="R20">
        <v>30</v>
      </c>
      <c r="S20">
        <v>70</v>
      </c>
      <c r="T20">
        <v>109</v>
      </c>
      <c r="U20">
        <v>7</v>
      </c>
      <c r="V20">
        <v>54</v>
      </c>
      <c r="W20">
        <v>23</v>
      </c>
      <c r="X20">
        <v>70</v>
      </c>
      <c r="Y20">
        <v>62</v>
      </c>
      <c r="Z20">
        <v>23</v>
      </c>
      <c r="AA20">
        <v>23</v>
      </c>
      <c r="AB20">
        <v>23</v>
      </c>
      <c r="AC20">
        <v>23</v>
      </c>
      <c r="AD20">
        <v>0</v>
      </c>
      <c r="AE20">
        <v>31</v>
      </c>
      <c r="AF20">
        <v>15</v>
      </c>
      <c r="AG20">
        <v>15</v>
      </c>
      <c r="AH20">
        <v>23</v>
      </c>
      <c r="AI20">
        <v>39</v>
      </c>
      <c r="AJ20">
        <v>31</v>
      </c>
      <c r="AK20">
        <v>15</v>
      </c>
      <c r="AL20">
        <v>23</v>
      </c>
      <c r="AM20">
        <v>0</v>
      </c>
      <c r="AN20">
        <v>31</v>
      </c>
      <c r="AO20">
        <v>15</v>
      </c>
      <c r="AP20">
        <v>0</v>
      </c>
      <c r="AQ20">
        <v>23</v>
      </c>
      <c r="AR20">
        <v>3</v>
      </c>
      <c r="AS20">
        <v>23</v>
      </c>
      <c r="AT20">
        <v>0</v>
      </c>
      <c r="AU20">
        <v>15</v>
      </c>
      <c r="AV20">
        <v>31</v>
      </c>
      <c r="AW20">
        <v>31</v>
      </c>
      <c r="AX20">
        <v>0</v>
      </c>
      <c r="AY20" s="11">
        <v>0</v>
      </c>
      <c r="AZ20" s="11">
        <v>0</v>
      </c>
      <c r="BA20" s="11">
        <v>0</v>
      </c>
      <c r="BB20" s="11">
        <v>0</v>
      </c>
      <c r="BC20" s="11">
        <v>0</v>
      </c>
      <c r="BD20" s="11">
        <v>0</v>
      </c>
      <c r="BE20" s="11">
        <v>46500</v>
      </c>
      <c r="BF20" s="11">
        <v>20000</v>
      </c>
      <c r="BG20" s="11">
        <v>8000</v>
      </c>
      <c r="BH20" s="11">
        <v>20895</v>
      </c>
      <c r="BI20" s="11">
        <v>11891</v>
      </c>
      <c r="BJ20" s="11">
        <v>3480</v>
      </c>
      <c r="BK20" s="11">
        <v>4930</v>
      </c>
      <c r="BL20" s="11">
        <v>1741</v>
      </c>
      <c r="BM20">
        <v>29000</v>
      </c>
      <c r="BN20">
        <v>1607</v>
      </c>
    </row>
    <row r="21" spans="1:66" x14ac:dyDescent="0.25">
      <c r="A21" s="3">
        <v>45311</v>
      </c>
      <c r="B21">
        <v>599</v>
      </c>
      <c r="C21">
        <v>791</v>
      </c>
      <c r="D21">
        <v>257</v>
      </c>
      <c r="E21">
        <v>313</v>
      </c>
      <c r="F21">
        <v>29</v>
      </c>
      <c r="G21">
        <v>292</v>
      </c>
      <c r="H21">
        <v>373</v>
      </c>
      <c r="I21">
        <v>126</v>
      </c>
      <c r="J21">
        <v>126</v>
      </c>
      <c r="K21">
        <v>107</v>
      </c>
      <c r="L21">
        <v>51</v>
      </c>
      <c r="M21">
        <v>37</v>
      </c>
      <c r="N21">
        <v>29</v>
      </c>
      <c r="O21">
        <v>77</v>
      </c>
      <c r="P21">
        <v>59</v>
      </c>
      <c r="Q21">
        <v>22</v>
      </c>
      <c r="R21">
        <v>25</v>
      </c>
      <c r="S21">
        <v>66</v>
      </c>
      <c r="T21">
        <v>102</v>
      </c>
      <c r="U21">
        <v>7</v>
      </c>
      <c r="V21">
        <v>47</v>
      </c>
      <c r="W21">
        <v>0</v>
      </c>
      <c r="X21">
        <v>90</v>
      </c>
      <c r="Y21">
        <v>39</v>
      </c>
      <c r="Z21">
        <v>15</v>
      </c>
      <c r="AA21">
        <v>7</v>
      </c>
      <c r="AB21">
        <v>39</v>
      </c>
      <c r="AC21">
        <v>15</v>
      </c>
      <c r="AD21">
        <v>0</v>
      </c>
      <c r="AE21">
        <v>31</v>
      </c>
      <c r="AF21">
        <v>23</v>
      </c>
      <c r="AG21">
        <v>7</v>
      </c>
      <c r="AH21">
        <v>23</v>
      </c>
      <c r="AI21">
        <v>63</v>
      </c>
      <c r="AJ21">
        <v>7</v>
      </c>
      <c r="AK21">
        <v>39</v>
      </c>
      <c r="AL21">
        <v>7</v>
      </c>
      <c r="AM21">
        <v>7</v>
      </c>
      <c r="AN21">
        <v>7</v>
      </c>
      <c r="AO21">
        <v>7</v>
      </c>
      <c r="AP21">
        <v>55</v>
      </c>
      <c r="AQ21">
        <v>15</v>
      </c>
      <c r="AR21">
        <v>63</v>
      </c>
      <c r="AS21">
        <v>31</v>
      </c>
      <c r="AT21">
        <v>7</v>
      </c>
      <c r="AU21">
        <v>23</v>
      </c>
      <c r="AV21">
        <v>15</v>
      </c>
      <c r="AW21">
        <v>0</v>
      </c>
      <c r="AX21">
        <v>0</v>
      </c>
      <c r="AY21" s="11">
        <v>0</v>
      </c>
      <c r="AZ21" s="11">
        <v>0</v>
      </c>
      <c r="BA21" s="11">
        <v>0</v>
      </c>
      <c r="BB21" s="11">
        <v>0</v>
      </c>
      <c r="BC21" s="11">
        <v>0</v>
      </c>
      <c r="BD21" s="11">
        <v>0</v>
      </c>
      <c r="BE21" s="11">
        <v>46500</v>
      </c>
      <c r="BF21" s="11">
        <v>20000</v>
      </c>
      <c r="BG21" s="11">
        <v>8000</v>
      </c>
      <c r="BH21" s="11">
        <v>20895</v>
      </c>
      <c r="BI21" s="11">
        <v>11891</v>
      </c>
      <c r="BJ21" s="11">
        <v>3480</v>
      </c>
      <c r="BK21" s="11">
        <v>4930</v>
      </c>
      <c r="BL21" s="11">
        <v>1741</v>
      </c>
      <c r="BM21">
        <v>29000</v>
      </c>
      <c r="BN21">
        <v>6991</v>
      </c>
    </row>
    <row r="22" spans="1:66" x14ac:dyDescent="0.25">
      <c r="A22" s="3">
        <v>45312</v>
      </c>
      <c r="B22">
        <v>625</v>
      </c>
      <c r="C22">
        <v>791</v>
      </c>
      <c r="D22">
        <v>218</v>
      </c>
      <c r="E22">
        <v>314</v>
      </c>
      <c r="F22">
        <v>93</v>
      </c>
      <c r="G22">
        <v>284</v>
      </c>
      <c r="H22">
        <v>420</v>
      </c>
      <c r="I22">
        <v>87</v>
      </c>
      <c r="J22">
        <v>135</v>
      </c>
      <c r="K22">
        <v>112</v>
      </c>
      <c r="L22">
        <v>27</v>
      </c>
      <c r="M22">
        <v>38</v>
      </c>
      <c r="N22">
        <v>11</v>
      </c>
      <c r="O22">
        <v>128</v>
      </c>
      <c r="P22">
        <v>30</v>
      </c>
      <c r="Q22">
        <v>35</v>
      </c>
      <c r="R22">
        <v>21</v>
      </c>
      <c r="S22">
        <v>88</v>
      </c>
      <c r="T22">
        <v>31</v>
      </c>
      <c r="U22">
        <v>0</v>
      </c>
      <c r="V22">
        <v>55</v>
      </c>
      <c r="W22">
        <v>23</v>
      </c>
      <c r="X22">
        <v>79</v>
      </c>
      <c r="Y22">
        <v>71</v>
      </c>
      <c r="Z22">
        <v>15</v>
      </c>
      <c r="AA22">
        <v>7</v>
      </c>
      <c r="AB22">
        <v>39</v>
      </c>
      <c r="AC22">
        <v>0</v>
      </c>
      <c r="AD22">
        <v>7</v>
      </c>
      <c r="AE22">
        <v>7</v>
      </c>
      <c r="AF22">
        <v>7</v>
      </c>
      <c r="AG22">
        <v>23</v>
      </c>
      <c r="AH22">
        <v>15</v>
      </c>
      <c r="AI22">
        <v>39</v>
      </c>
      <c r="AJ22">
        <v>7</v>
      </c>
      <c r="AK22">
        <v>31</v>
      </c>
      <c r="AL22">
        <v>23</v>
      </c>
      <c r="AM22">
        <v>0</v>
      </c>
      <c r="AN22">
        <v>15</v>
      </c>
      <c r="AO22">
        <v>23</v>
      </c>
      <c r="AP22">
        <v>87</v>
      </c>
      <c r="AQ22">
        <v>23</v>
      </c>
      <c r="AR22">
        <v>47</v>
      </c>
      <c r="AS22">
        <v>7</v>
      </c>
      <c r="AT22">
        <v>0</v>
      </c>
      <c r="AU22">
        <v>31</v>
      </c>
      <c r="AV22">
        <v>0</v>
      </c>
      <c r="AW22">
        <v>23</v>
      </c>
      <c r="AX22">
        <v>56</v>
      </c>
      <c r="AY22" s="11">
        <v>0</v>
      </c>
      <c r="AZ22" s="11">
        <v>0</v>
      </c>
      <c r="BA22" s="11">
        <v>0</v>
      </c>
      <c r="BB22" s="11">
        <v>0</v>
      </c>
      <c r="BC22" s="11">
        <v>0</v>
      </c>
      <c r="BD22" s="11">
        <v>0</v>
      </c>
      <c r="BE22" s="11">
        <v>46500</v>
      </c>
      <c r="BF22" s="11">
        <v>20000</v>
      </c>
      <c r="BG22" s="11">
        <v>8000</v>
      </c>
      <c r="BH22" s="11">
        <v>20895</v>
      </c>
      <c r="BI22" s="11">
        <v>11891</v>
      </c>
      <c r="BJ22" s="11">
        <v>3480</v>
      </c>
      <c r="BK22" s="11">
        <v>4930</v>
      </c>
      <c r="BL22" s="11">
        <v>1741</v>
      </c>
      <c r="BM22">
        <v>29000</v>
      </c>
      <c r="BN22">
        <v>7777</v>
      </c>
    </row>
    <row r="23" spans="1:66" x14ac:dyDescent="0.25">
      <c r="A23" s="3">
        <v>45313</v>
      </c>
      <c r="B23">
        <v>644</v>
      </c>
      <c r="C23">
        <v>782</v>
      </c>
      <c r="D23">
        <v>231</v>
      </c>
      <c r="E23">
        <v>343</v>
      </c>
      <c r="F23">
        <v>70</v>
      </c>
      <c r="G23">
        <v>398</v>
      </c>
      <c r="H23">
        <v>236</v>
      </c>
      <c r="I23">
        <v>148</v>
      </c>
      <c r="J23">
        <v>179</v>
      </c>
      <c r="K23">
        <v>103</v>
      </c>
      <c r="L23">
        <v>31</v>
      </c>
      <c r="M23">
        <v>27</v>
      </c>
      <c r="N23">
        <v>39</v>
      </c>
      <c r="O23">
        <v>107</v>
      </c>
      <c r="P23">
        <v>17</v>
      </c>
      <c r="Q23">
        <v>31</v>
      </c>
      <c r="R23">
        <v>19</v>
      </c>
      <c r="S23">
        <v>91</v>
      </c>
      <c r="T23">
        <v>78</v>
      </c>
      <c r="U23">
        <v>7</v>
      </c>
      <c r="V23">
        <v>31</v>
      </c>
      <c r="W23">
        <v>0</v>
      </c>
      <c r="X23">
        <v>70</v>
      </c>
      <c r="Y23">
        <v>39</v>
      </c>
      <c r="Z23">
        <v>15</v>
      </c>
      <c r="AA23">
        <v>23</v>
      </c>
      <c r="AB23">
        <v>31</v>
      </c>
      <c r="AC23">
        <v>0</v>
      </c>
      <c r="AD23">
        <v>7</v>
      </c>
      <c r="AE23">
        <v>15</v>
      </c>
      <c r="AF23">
        <v>15</v>
      </c>
      <c r="AG23">
        <v>0</v>
      </c>
      <c r="AH23">
        <v>0</v>
      </c>
      <c r="AI23">
        <v>54</v>
      </c>
      <c r="AJ23">
        <v>31</v>
      </c>
      <c r="AK23">
        <v>39</v>
      </c>
      <c r="AL23">
        <v>23</v>
      </c>
      <c r="AM23">
        <v>7</v>
      </c>
      <c r="AN23">
        <v>7</v>
      </c>
      <c r="AO23">
        <v>15</v>
      </c>
      <c r="AP23">
        <v>78</v>
      </c>
      <c r="AQ23">
        <v>7</v>
      </c>
      <c r="AR23">
        <v>70</v>
      </c>
      <c r="AS23">
        <v>23</v>
      </c>
      <c r="AT23">
        <v>0</v>
      </c>
      <c r="AU23">
        <v>46</v>
      </c>
      <c r="AV23">
        <v>0</v>
      </c>
      <c r="AW23">
        <v>0</v>
      </c>
      <c r="AX23">
        <v>51</v>
      </c>
      <c r="AY23" s="11">
        <v>0</v>
      </c>
      <c r="AZ23" s="11">
        <v>0</v>
      </c>
      <c r="BA23" s="11">
        <v>0</v>
      </c>
      <c r="BB23" s="11">
        <v>0</v>
      </c>
      <c r="BC23" s="11">
        <v>0</v>
      </c>
      <c r="BD23" s="11">
        <v>0</v>
      </c>
      <c r="BE23" s="11">
        <v>46500</v>
      </c>
      <c r="BF23" s="11">
        <v>20000</v>
      </c>
      <c r="BG23" s="11">
        <v>7698</v>
      </c>
      <c r="BH23" s="11">
        <v>20895</v>
      </c>
      <c r="BI23" s="11">
        <v>11891</v>
      </c>
      <c r="BJ23" s="11">
        <v>3480</v>
      </c>
      <c r="BK23" s="11">
        <v>4930</v>
      </c>
      <c r="BL23" s="11">
        <v>1741</v>
      </c>
      <c r="BM23">
        <v>29000</v>
      </c>
      <c r="BN23">
        <v>854</v>
      </c>
    </row>
    <row r="24" spans="1:66" x14ac:dyDescent="0.25">
      <c r="A24" s="3">
        <v>45314</v>
      </c>
      <c r="B24">
        <v>658</v>
      </c>
      <c r="C24">
        <v>754</v>
      </c>
      <c r="D24">
        <v>269</v>
      </c>
      <c r="E24">
        <v>330</v>
      </c>
      <c r="F24">
        <v>59</v>
      </c>
      <c r="G24">
        <v>218</v>
      </c>
      <c r="H24">
        <v>438</v>
      </c>
      <c r="I24">
        <v>98</v>
      </c>
      <c r="J24">
        <v>216</v>
      </c>
      <c r="K24">
        <v>28</v>
      </c>
      <c r="L24">
        <v>61</v>
      </c>
      <c r="M24">
        <v>32</v>
      </c>
      <c r="N24">
        <v>24</v>
      </c>
      <c r="O24">
        <v>115</v>
      </c>
      <c r="P24">
        <v>80</v>
      </c>
      <c r="Q24">
        <v>37</v>
      </c>
      <c r="R24">
        <v>32</v>
      </c>
      <c r="S24">
        <v>33</v>
      </c>
      <c r="T24">
        <v>45</v>
      </c>
      <c r="U24">
        <v>0</v>
      </c>
      <c r="V24">
        <v>22</v>
      </c>
      <c r="W24">
        <v>7</v>
      </c>
      <c r="X24">
        <v>113</v>
      </c>
      <c r="Y24">
        <v>52</v>
      </c>
      <c r="Z24">
        <v>0</v>
      </c>
      <c r="AA24">
        <v>0</v>
      </c>
      <c r="AB24">
        <v>30</v>
      </c>
      <c r="AC24">
        <v>7</v>
      </c>
      <c r="AD24">
        <v>7</v>
      </c>
      <c r="AE24">
        <v>7</v>
      </c>
      <c r="AF24">
        <v>7</v>
      </c>
      <c r="AG24">
        <v>0</v>
      </c>
      <c r="AH24">
        <v>7</v>
      </c>
      <c r="AI24">
        <v>75</v>
      </c>
      <c r="AJ24">
        <v>30</v>
      </c>
      <c r="AK24">
        <v>7</v>
      </c>
      <c r="AL24">
        <v>0</v>
      </c>
      <c r="AM24">
        <v>7</v>
      </c>
      <c r="AN24">
        <v>22</v>
      </c>
      <c r="AO24">
        <v>7</v>
      </c>
      <c r="AP24">
        <v>82</v>
      </c>
      <c r="AQ24">
        <v>7</v>
      </c>
      <c r="AR24">
        <v>52</v>
      </c>
      <c r="AS24">
        <v>7</v>
      </c>
      <c r="AT24">
        <v>7</v>
      </c>
      <c r="AU24">
        <v>22</v>
      </c>
      <c r="AV24">
        <v>0</v>
      </c>
      <c r="AW24">
        <v>0</v>
      </c>
      <c r="AX24">
        <v>125</v>
      </c>
      <c r="AY24" s="11">
        <v>0</v>
      </c>
      <c r="AZ24" s="11">
        <v>0</v>
      </c>
      <c r="BA24" s="11">
        <v>0</v>
      </c>
      <c r="BB24" s="11">
        <v>0</v>
      </c>
      <c r="BC24" s="11">
        <v>0</v>
      </c>
      <c r="BD24" s="11">
        <v>0</v>
      </c>
      <c r="BE24" s="11">
        <v>46500</v>
      </c>
      <c r="BF24" s="11">
        <v>20000</v>
      </c>
      <c r="BG24" s="11">
        <v>7698</v>
      </c>
      <c r="BH24" s="11">
        <v>20895</v>
      </c>
      <c r="BI24" s="11">
        <v>11891</v>
      </c>
      <c r="BJ24" s="11">
        <v>3480</v>
      </c>
      <c r="BK24" s="11">
        <v>4930</v>
      </c>
      <c r="BL24" s="11">
        <v>1741</v>
      </c>
      <c r="BM24">
        <v>29000</v>
      </c>
      <c r="BN24">
        <v>3497</v>
      </c>
    </row>
    <row r="25" spans="1:66" x14ac:dyDescent="0.25">
      <c r="A25" s="3">
        <v>45315</v>
      </c>
      <c r="B25">
        <v>666</v>
      </c>
      <c r="C25">
        <v>707</v>
      </c>
      <c r="D25">
        <v>186</v>
      </c>
      <c r="E25">
        <v>401</v>
      </c>
      <c r="F25">
        <v>79</v>
      </c>
      <c r="G25">
        <v>367</v>
      </c>
      <c r="H25">
        <v>185</v>
      </c>
      <c r="I25">
        <v>155</v>
      </c>
      <c r="J25">
        <v>148</v>
      </c>
      <c r="K25">
        <v>107</v>
      </c>
      <c r="L25">
        <v>49</v>
      </c>
      <c r="M25">
        <v>41</v>
      </c>
      <c r="N25">
        <v>12</v>
      </c>
      <c r="O25">
        <v>136</v>
      </c>
      <c r="P25">
        <v>73</v>
      </c>
      <c r="Q25">
        <v>32</v>
      </c>
      <c r="R25">
        <v>20</v>
      </c>
      <c r="S25">
        <v>48</v>
      </c>
      <c r="T25">
        <v>42</v>
      </c>
      <c r="U25">
        <v>21</v>
      </c>
      <c r="V25">
        <v>35</v>
      </c>
      <c r="W25">
        <v>0</v>
      </c>
      <c r="X25">
        <v>63</v>
      </c>
      <c r="Y25">
        <v>35</v>
      </c>
      <c r="Z25">
        <v>14</v>
      </c>
      <c r="AA25">
        <v>21</v>
      </c>
      <c r="AB25">
        <v>42</v>
      </c>
      <c r="AC25">
        <v>0</v>
      </c>
      <c r="AD25">
        <v>7</v>
      </c>
      <c r="AE25">
        <v>7</v>
      </c>
      <c r="AF25">
        <v>14</v>
      </c>
      <c r="AG25">
        <v>21</v>
      </c>
      <c r="AH25">
        <v>7</v>
      </c>
      <c r="AI25">
        <v>70</v>
      </c>
      <c r="AJ25">
        <v>14</v>
      </c>
      <c r="AK25">
        <v>28</v>
      </c>
      <c r="AL25">
        <v>21</v>
      </c>
      <c r="AM25">
        <v>7</v>
      </c>
      <c r="AN25">
        <v>0</v>
      </c>
      <c r="AO25">
        <v>28</v>
      </c>
      <c r="AP25">
        <v>63</v>
      </c>
      <c r="AQ25">
        <v>14</v>
      </c>
      <c r="AR25">
        <v>42</v>
      </c>
      <c r="AS25">
        <v>14</v>
      </c>
      <c r="AT25">
        <v>0</v>
      </c>
      <c r="AU25">
        <v>14</v>
      </c>
      <c r="AV25">
        <v>7</v>
      </c>
      <c r="AW25">
        <v>0</v>
      </c>
      <c r="AX25">
        <v>56</v>
      </c>
      <c r="AY25" s="11">
        <v>0</v>
      </c>
      <c r="AZ25" s="11">
        <v>0</v>
      </c>
      <c r="BA25" s="11">
        <v>0</v>
      </c>
      <c r="BB25" s="11">
        <v>0</v>
      </c>
      <c r="BC25" s="11">
        <v>0</v>
      </c>
      <c r="BD25" s="11">
        <v>0</v>
      </c>
      <c r="BE25" s="11">
        <v>46500</v>
      </c>
      <c r="BF25" s="11">
        <v>20000</v>
      </c>
      <c r="BG25" s="11">
        <v>7698</v>
      </c>
      <c r="BH25" s="11">
        <v>25639</v>
      </c>
      <c r="BI25" s="11">
        <v>11891</v>
      </c>
      <c r="BJ25" s="11">
        <v>3480</v>
      </c>
      <c r="BK25" s="11">
        <v>4930</v>
      </c>
      <c r="BL25" s="11">
        <v>1741</v>
      </c>
      <c r="BM25">
        <v>29000</v>
      </c>
      <c r="BN25">
        <v>4507</v>
      </c>
    </row>
    <row r="26" spans="1:66" x14ac:dyDescent="0.25">
      <c r="A26" s="3">
        <v>45316</v>
      </c>
      <c r="B26">
        <v>668</v>
      </c>
      <c r="C26">
        <v>657</v>
      </c>
      <c r="D26">
        <v>187</v>
      </c>
      <c r="E26">
        <v>388</v>
      </c>
      <c r="F26">
        <v>93</v>
      </c>
      <c r="G26">
        <v>243</v>
      </c>
      <c r="H26">
        <v>296</v>
      </c>
      <c r="I26">
        <v>118</v>
      </c>
      <c r="J26">
        <v>194</v>
      </c>
      <c r="K26">
        <v>103</v>
      </c>
      <c r="L26">
        <v>33</v>
      </c>
      <c r="M26">
        <v>49</v>
      </c>
      <c r="N26">
        <v>37</v>
      </c>
      <c r="O26">
        <v>116</v>
      </c>
      <c r="P26">
        <v>73</v>
      </c>
      <c r="Q26">
        <v>20</v>
      </c>
      <c r="R26">
        <v>17</v>
      </c>
      <c r="S26">
        <v>26</v>
      </c>
      <c r="T26">
        <v>65</v>
      </c>
      <c r="U26">
        <v>13</v>
      </c>
      <c r="V26">
        <v>45</v>
      </c>
      <c r="W26">
        <v>13</v>
      </c>
      <c r="X26">
        <v>65</v>
      </c>
      <c r="Y26">
        <v>52</v>
      </c>
      <c r="Z26">
        <v>19</v>
      </c>
      <c r="AA26">
        <v>19</v>
      </c>
      <c r="AB26">
        <v>26</v>
      </c>
      <c r="AC26">
        <v>13</v>
      </c>
      <c r="AD26">
        <v>0</v>
      </c>
      <c r="AE26">
        <v>6</v>
      </c>
      <c r="AF26">
        <v>13</v>
      </c>
      <c r="AG26">
        <v>13</v>
      </c>
      <c r="AH26">
        <v>19</v>
      </c>
      <c r="AI26">
        <v>26</v>
      </c>
      <c r="AJ26">
        <v>45</v>
      </c>
      <c r="AK26">
        <v>32</v>
      </c>
      <c r="AL26">
        <v>13</v>
      </c>
      <c r="AM26">
        <v>6</v>
      </c>
      <c r="AN26">
        <v>13</v>
      </c>
      <c r="AO26">
        <v>19</v>
      </c>
      <c r="AP26">
        <v>0</v>
      </c>
      <c r="AQ26">
        <v>13</v>
      </c>
      <c r="AR26">
        <v>52</v>
      </c>
      <c r="AS26">
        <v>13</v>
      </c>
      <c r="AT26">
        <v>6</v>
      </c>
      <c r="AU26">
        <v>19</v>
      </c>
      <c r="AV26">
        <v>19</v>
      </c>
      <c r="AW26">
        <v>0</v>
      </c>
      <c r="AX26">
        <v>0</v>
      </c>
      <c r="AY26" s="11">
        <v>0</v>
      </c>
      <c r="AZ26" s="11">
        <v>0</v>
      </c>
      <c r="BA26" s="11">
        <v>0</v>
      </c>
      <c r="BB26" s="11">
        <v>0</v>
      </c>
      <c r="BC26" s="11">
        <v>0</v>
      </c>
      <c r="BD26" s="11">
        <v>0</v>
      </c>
      <c r="BE26" s="11">
        <v>46500</v>
      </c>
      <c r="BF26" s="11">
        <v>20000</v>
      </c>
      <c r="BG26" s="11">
        <v>7698</v>
      </c>
      <c r="BH26" s="11">
        <v>25639</v>
      </c>
      <c r="BI26" s="11">
        <v>11891</v>
      </c>
      <c r="BJ26" s="11">
        <v>3480</v>
      </c>
      <c r="BK26" s="11">
        <v>4930</v>
      </c>
      <c r="BL26" s="11">
        <v>1741</v>
      </c>
      <c r="BM26">
        <v>29000</v>
      </c>
      <c r="BN26">
        <v>3697</v>
      </c>
    </row>
    <row r="27" spans="1:66" x14ac:dyDescent="0.25">
      <c r="A27" s="3">
        <v>45317</v>
      </c>
      <c r="B27">
        <v>665</v>
      </c>
      <c r="C27">
        <v>628</v>
      </c>
      <c r="D27">
        <v>139</v>
      </c>
      <c r="E27">
        <v>487</v>
      </c>
      <c r="F27">
        <v>39</v>
      </c>
      <c r="G27">
        <v>150</v>
      </c>
      <c r="H27">
        <v>359</v>
      </c>
      <c r="I27">
        <v>119</v>
      </c>
      <c r="J27">
        <v>148</v>
      </c>
      <c r="K27">
        <v>115</v>
      </c>
      <c r="L27">
        <v>61</v>
      </c>
      <c r="M27">
        <v>24</v>
      </c>
      <c r="N27">
        <v>20</v>
      </c>
      <c r="O27">
        <v>121</v>
      </c>
      <c r="P27">
        <v>25</v>
      </c>
      <c r="Q27">
        <v>32</v>
      </c>
      <c r="R27">
        <v>25</v>
      </c>
      <c r="S27">
        <v>94</v>
      </c>
      <c r="T27">
        <v>87</v>
      </c>
      <c r="U27">
        <v>6</v>
      </c>
      <c r="V27">
        <v>25</v>
      </c>
      <c r="W27">
        <v>12</v>
      </c>
      <c r="X27">
        <v>23</v>
      </c>
      <c r="Y27">
        <v>50</v>
      </c>
      <c r="Z27">
        <v>0</v>
      </c>
      <c r="AA27">
        <v>0</v>
      </c>
      <c r="AB27">
        <v>31</v>
      </c>
      <c r="AC27">
        <v>0</v>
      </c>
      <c r="AD27">
        <v>6</v>
      </c>
      <c r="AE27">
        <v>31</v>
      </c>
      <c r="AF27">
        <v>12</v>
      </c>
      <c r="AG27">
        <v>12</v>
      </c>
      <c r="AH27">
        <v>12</v>
      </c>
      <c r="AI27">
        <v>50</v>
      </c>
      <c r="AJ27">
        <v>43</v>
      </c>
      <c r="AK27">
        <v>25</v>
      </c>
      <c r="AL27">
        <v>6</v>
      </c>
      <c r="AM27">
        <v>0</v>
      </c>
      <c r="AN27">
        <v>25</v>
      </c>
      <c r="AO27">
        <v>12</v>
      </c>
      <c r="AP27">
        <v>56</v>
      </c>
      <c r="AQ27">
        <v>6</v>
      </c>
      <c r="AR27">
        <v>37</v>
      </c>
      <c r="AS27">
        <v>25</v>
      </c>
      <c r="AT27">
        <v>0</v>
      </c>
      <c r="AU27">
        <v>18</v>
      </c>
      <c r="AV27">
        <v>0</v>
      </c>
      <c r="AW27">
        <v>18</v>
      </c>
      <c r="AX27">
        <v>0</v>
      </c>
      <c r="AY27" s="11">
        <v>0</v>
      </c>
      <c r="AZ27" s="11">
        <v>0</v>
      </c>
      <c r="BA27" s="11">
        <v>0</v>
      </c>
      <c r="BB27" s="11">
        <v>0</v>
      </c>
      <c r="BC27" s="11">
        <v>0</v>
      </c>
      <c r="BD27" s="11">
        <v>0</v>
      </c>
      <c r="BE27" s="11">
        <v>46500</v>
      </c>
      <c r="BF27" s="11">
        <v>20000</v>
      </c>
      <c r="BG27" s="11">
        <v>7698</v>
      </c>
      <c r="BH27" s="11">
        <v>25639</v>
      </c>
      <c r="BI27" s="11">
        <v>11891</v>
      </c>
      <c r="BJ27" s="11">
        <v>3480</v>
      </c>
      <c r="BK27" s="11">
        <v>4930</v>
      </c>
      <c r="BL27" s="11">
        <v>1741</v>
      </c>
      <c r="BM27">
        <v>29000</v>
      </c>
      <c r="BN27">
        <v>6832</v>
      </c>
    </row>
    <row r="28" spans="1:66" x14ac:dyDescent="0.25">
      <c r="A28" s="3">
        <v>45318</v>
      </c>
      <c r="B28">
        <v>654</v>
      </c>
      <c r="C28">
        <v>615</v>
      </c>
      <c r="D28">
        <v>150</v>
      </c>
      <c r="E28">
        <v>419</v>
      </c>
      <c r="F28">
        <v>85</v>
      </c>
      <c r="G28">
        <v>227</v>
      </c>
      <c r="H28">
        <v>302</v>
      </c>
      <c r="I28">
        <v>86</v>
      </c>
      <c r="J28">
        <v>174</v>
      </c>
      <c r="K28">
        <v>97</v>
      </c>
      <c r="L28">
        <v>32</v>
      </c>
      <c r="M28">
        <v>20</v>
      </c>
      <c r="N28">
        <v>24</v>
      </c>
      <c r="O28">
        <v>104</v>
      </c>
      <c r="P28">
        <v>59</v>
      </c>
      <c r="Q28">
        <v>29</v>
      </c>
      <c r="R28">
        <v>34</v>
      </c>
      <c r="S28">
        <v>81</v>
      </c>
      <c r="T28">
        <v>79</v>
      </c>
      <c r="U28">
        <v>0</v>
      </c>
      <c r="V28">
        <v>18</v>
      </c>
      <c r="W28">
        <v>0</v>
      </c>
      <c r="X28">
        <v>70</v>
      </c>
      <c r="Y28">
        <v>43</v>
      </c>
      <c r="Z28">
        <v>6</v>
      </c>
      <c r="AA28">
        <v>6</v>
      </c>
      <c r="AB28">
        <v>30</v>
      </c>
      <c r="AC28">
        <v>6</v>
      </c>
      <c r="AD28">
        <v>6</v>
      </c>
      <c r="AE28">
        <v>30</v>
      </c>
      <c r="AF28">
        <v>6</v>
      </c>
      <c r="AG28">
        <v>6</v>
      </c>
      <c r="AH28">
        <v>18</v>
      </c>
      <c r="AI28">
        <v>36</v>
      </c>
      <c r="AJ28">
        <v>43</v>
      </c>
      <c r="AK28">
        <v>6</v>
      </c>
      <c r="AL28">
        <v>12</v>
      </c>
      <c r="AM28">
        <v>6</v>
      </c>
      <c r="AN28">
        <v>12</v>
      </c>
      <c r="AO28">
        <v>12</v>
      </c>
      <c r="AP28">
        <v>43</v>
      </c>
      <c r="AQ28">
        <v>6</v>
      </c>
      <c r="AR28">
        <v>55</v>
      </c>
      <c r="AS28">
        <v>6</v>
      </c>
      <c r="AT28">
        <v>0</v>
      </c>
      <c r="AU28">
        <v>12</v>
      </c>
      <c r="AV28">
        <v>18</v>
      </c>
      <c r="AW28">
        <v>24</v>
      </c>
      <c r="AX28">
        <v>0</v>
      </c>
      <c r="AY28" s="11">
        <v>0</v>
      </c>
      <c r="AZ28" s="11">
        <v>0</v>
      </c>
      <c r="BA28" s="11">
        <v>0</v>
      </c>
      <c r="BB28" s="11">
        <v>0</v>
      </c>
      <c r="BC28" s="11">
        <v>0</v>
      </c>
      <c r="BD28" s="11">
        <v>0</v>
      </c>
      <c r="BE28" s="11">
        <v>46500</v>
      </c>
      <c r="BF28" s="11">
        <v>20000</v>
      </c>
      <c r="BG28" s="11">
        <v>7698</v>
      </c>
      <c r="BH28" s="11">
        <v>25639</v>
      </c>
      <c r="BI28" s="11">
        <v>11891</v>
      </c>
      <c r="BJ28" s="11">
        <v>3480</v>
      </c>
      <c r="BK28" s="11">
        <v>4930</v>
      </c>
      <c r="BL28" s="11">
        <v>1741</v>
      </c>
      <c r="BM28">
        <v>29000</v>
      </c>
      <c r="BN28">
        <v>3926</v>
      </c>
    </row>
    <row r="29" spans="1:66" x14ac:dyDescent="0.25">
      <c r="A29" s="3">
        <v>45319</v>
      </c>
      <c r="B29">
        <v>629</v>
      </c>
      <c r="C29">
        <v>614</v>
      </c>
      <c r="D29">
        <v>150</v>
      </c>
      <c r="E29">
        <v>360</v>
      </c>
      <c r="F29">
        <v>119</v>
      </c>
      <c r="G29">
        <v>171</v>
      </c>
      <c r="H29">
        <v>333</v>
      </c>
      <c r="I29">
        <v>110</v>
      </c>
      <c r="J29">
        <v>167</v>
      </c>
      <c r="K29">
        <v>124</v>
      </c>
      <c r="L29">
        <v>46</v>
      </c>
      <c r="M29">
        <v>31</v>
      </c>
      <c r="N29">
        <v>7</v>
      </c>
      <c r="O29">
        <v>95</v>
      </c>
      <c r="P29">
        <v>69</v>
      </c>
      <c r="Q29">
        <v>16</v>
      </c>
      <c r="R29">
        <v>16</v>
      </c>
      <c r="S29">
        <v>58</v>
      </c>
      <c r="T29">
        <v>61</v>
      </c>
      <c r="U29">
        <v>12</v>
      </c>
      <c r="V29">
        <v>30</v>
      </c>
      <c r="W29">
        <v>12</v>
      </c>
      <c r="X29">
        <v>71</v>
      </c>
      <c r="Y29">
        <v>36</v>
      </c>
      <c r="Z29">
        <v>6</v>
      </c>
      <c r="AA29">
        <v>0</v>
      </c>
      <c r="AB29">
        <v>30</v>
      </c>
      <c r="AC29">
        <v>0</v>
      </c>
      <c r="AD29">
        <v>0</v>
      </c>
      <c r="AE29">
        <v>12</v>
      </c>
      <c r="AF29">
        <v>0</v>
      </c>
      <c r="AG29">
        <v>0</v>
      </c>
      <c r="AH29">
        <v>18</v>
      </c>
      <c r="AI29">
        <v>55</v>
      </c>
      <c r="AJ29">
        <v>36</v>
      </c>
      <c r="AK29">
        <v>30</v>
      </c>
      <c r="AL29">
        <v>12</v>
      </c>
      <c r="AM29">
        <v>6</v>
      </c>
      <c r="AN29">
        <v>12</v>
      </c>
      <c r="AO29">
        <v>12</v>
      </c>
      <c r="AP29">
        <v>55</v>
      </c>
      <c r="AQ29">
        <v>18</v>
      </c>
      <c r="AR29">
        <v>36</v>
      </c>
      <c r="AS29">
        <v>12</v>
      </c>
      <c r="AT29">
        <v>0</v>
      </c>
      <c r="AU29">
        <v>36</v>
      </c>
      <c r="AV29">
        <v>6</v>
      </c>
      <c r="AW29">
        <v>0</v>
      </c>
      <c r="AX29">
        <v>0</v>
      </c>
      <c r="AY29" s="11">
        <v>0</v>
      </c>
      <c r="AZ29" s="11">
        <v>0</v>
      </c>
      <c r="BA29" s="11">
        <v>0</v>
      </c>
      <c r="BB29" s="11">
        <v>0</v>
      </c>
      <c r="BC29" s="11">
        <v>0</v>
      </c>
      <c r="BD29" s="11">
        <v>0</v>
      </c>
      <c r="BE29" s="11">
        <v>46500</v>
      </c>
      <c r="BF29" s="11">
        <v>20000</v>
      </c>
      <c r="BG29" s="11">
        <v>7698</v>
      </c>
      <c r="BH29" s="11">
        <v>25639</v>
      </c>
      <c r="BI29" s="11">
        <v>11891</v>
      </c>
      <c r="BJ29" s="11">
        <v>3480</v>
      </c>
      <c r="BK29" s="11">
        <v>4930</v>
      </c>
      <c r="BL29" s="11">
        <v>1741</v>
      </c>
      <c r="BM29">
        <v>29000</v>
      </c>
      <c r="BN29">
        <v>7386</v>
      </c>
    </row>
    <row r="30" spans="1:66" x14ac:dyDescent="0.25">
      <c r="A30" s="3">
        <v>45320</v>
      </c>
      <c r="B30">
        <v>605</v>
      </c>
      <c r="C30">
        <v>620</v>
      </c>
      <c r="D30">
        <v>242</v>
      </c>
      <c r="E30">
        <v>315</v>
      </c>
      <c r="F30">
        <v>48</v>
      </c>
      <c r="G30">
        <v>322</v>
      </c>
      <c r="H30">
        <v>143</v>
      </c>
      <c r="I30">
        <v>155</v>
      </c>
      <c r="J30">
        <v>162</v>
      </c>
      <c r="K30">
        <v>120</v>
      </c>
      <c r="L30">
        <v>52</v>
      </c>
      <c r="M30">
        <v>52</v>
      </c>
      <c r="N30">
        <v>7</v>
      </c>
      <c r="O30">
        <v>112</v>
      </c>
      <c r="P30">
        <v>41</v>
      </c>
      <c r="Q30">
        <v>25</v>
      </c>
      <c r="R30">
        <v>34</v>
      </c>
      <c r="S30">
        <v>0</v>
      </c>
      <c r="T30">
        <v>55</v>
      </c>
      <c r="U30">
        <v>6</v>
      </c>
      <c r="V30">
        <v>24</v>
      </c>
      <c r="W30">
        <v>0</v>
      </c>
      <c r="X30">
        <v>92</v>
      </c>
      <c r="Y30">
        <v>49</v>
      </c>
      <c r="Z30">
        <v>18</v>
      </c>
      <c r="AA30">
        <v>6</v>
      </c>
      <c r="AB30">
        <v>18</v>
      </c>
      <c r="AC30">
        <v>18</v>
      </c>
      <c r="AD30">
        <v>0</v>
      </c>
      <c r="AE30">
        <v>24</v>
      </c>
      <c r="AF30">
        <v>18</v>
      </c>
      <c r="AG30">
        <v>0</v>
      </c>
      <c r="AH30">
        <v>6</v>
      </c>
      <c r="AI30">
        <v>55</v>
      </c>
      <c r="AJ30">
        <v>31</v>
      </c>
      <c r="AK30">
        <v>6</v>
      </c>
      <c r="AL30">
        <v>18</v>
      </c>
      <c r="AM30">
        <v>0</v>
      </c>
      <c r="AN30">
        <v>6</v>
      </c>
      <c r="AO30">
        <v>18</v>
      </c>
      <c r="AP30">
        <v>43</v>
      </c>
      <c r="AQ30">
        <v>12</v>
      </c>
      <c r="AR30">
        <v>55</v>
      </c>
      <c r="AS30">
        <v>24</v>
      </c>
      <c r="AT30">
        <v>0</v>
      </c>
      <c r="AU30">
        <v>12</v>
      </c>
      <c r="AV30">
        <v>6</v>
      </c>
      <c r="AW30">
        <v>0</v>
      </c>
      <c r="AX30">
        <v>0</v>
      </c>
      <c r="AY30" s="11">
        <v>117000</v>
      </c>
      <c r="AZ30" s="11">
        <v>36270</v>
      </c>
      <c r="BA30" s="11">
        <v>23400</v>
      </c>
      <c r="BB30" s="11">
        <v>28080</v>
      </c>
      <c r="BC30" s="11">
        <v>14040</v>
      </c>
      <c r="BD30" s="11">
        <v>15210</v>
      </c>
      <c r="BE30" s="11">
        <v>46500</v>
      </c>
      <c r="BF30" s="11">
        <v>20000</v>
      </c>
      <c r="BG30" s="11">
        <v>7698</v>
      </c>
      <c r="BH30" s="11">
        <v>25639</v>
      </c>
      <c r="BI30" s="11">
        <v>11891</v>
      </c>
      <c r="BJ30" s="11">
        <v>3480</v>
      </c>
      <c r="BK30" s="11">
        <v>4930</v>
      </c>
      <c r="BL30" s="11">
        <v>1741</v>
      </c>
      <c r="BM30">
        <v>29000</v>
      </c>
      <c r="BN30">
        <v>1944</v>
      </c>
    </row>
    <row r="31" spans="1:66" x14ac:dyDescent="0.25">
      <c r="A31" s="3">
        <v>45321</v>
      </c>
      <c r="B31">
        <v>586</v>
      </c>
      <c r="C31">
        <v>634</v>
      </c>
      <c r="D31">
        <v>263</v>
      </c>
      <c r="E31">
        <v>224</v>
      </c>
      <c r="F31">
        <v>99</v>
      </c>
      <c r="G31">
        <v>164</v>
      </c>
      <c r="H31">
        <v>413</v>
      </c>
      <c r="I31">
        <v>57</v>
      </c>
      <c r="J31">
        <v>163</v>
      </c>
      <c r="K31">
        <v>61</v>
      </c>
      <c r="L31">
        <v>36</v>
      </c>
      <c r="M31">
        <v>36</v>
      </c>
      <c r="N31">
        <v>32</v>
      </c>
      <c r="O31">
        <v>97</v>
      </c>
      <c r="P31">
        <v>31</v>
      </c>
      <c r="Q31">
        <v>15</v>
      </c>
      <c r="R31">
        <v>33</v>
      </c>
      <c r="S31">
        <v>82</v>
      </c>
      <c r="T31">
        <v>63</v>
      </c>
      <c r="U31">
        <v>6</v>
      </c>
      <c r="V31">
        <v>31</v>
      </c>
      <c r="W31">
        <v>0</v>
      </c>
      <c r="X31">
        <v>61</v>
      </c>
      <c r="Y31">
        <v>50</v>
      </c>
      <c r="Z31">
        <v>12</v>
      </c>
      <c r="AA31">
        <v>0</v>
      </c>
      <c r="AB31">
        <v>31</v>
      </c>
      <c r="AC31">
        <v>0</v>
      </c>
      <c r="AD31">
        <v>0</v>
      </c>
      <c r="AE31">
        <v>31</v>
      </c>
      <c r="AF31">
        <v>12</v>
      </c>
      <c r="AG31">
        <v>6</v>
      </c>
      <c r="AH31">
        <v>0</v>
      </c>
      <c r="AI31">
        <v>50</v>
      </c>
      <c r="AJ31">
        <v>25</v>
      </c>
      <c r="AK31">
        <v>19</v>
      </c>
      <c r="AL31">
        <v>12</v>
      </c>
      <c r="AM31">
        <v>0</v>
      </c>
      <c r="AN31">
        <v>19</v>
      </c>
      <c r="AO31">
        <v>25</v>
      </c>
      <c r="AP31">
        <v>44</v>
      </c>
      <c r="AQ31">
        <v>6</v>
      </c>
      <c r="AR31">
        <v>38</v>
      </c>
      <c r="AS31">
        <v>31</v>
      </c>
      <c r="AT31">
        <v>6</v>
      </c>
      <c r="AU31">
        <v>31</v>
      </c>
      <c r="AV31">
        <v>0</v>
      </c>
      <c r="AW31">
        <v>25</v>
      </c>
      <c r="AX31">
        <v>0</v>
      </c>
      <c r="AY31" s="11">
        <v>118552</v>
      </c>
      <c r="AZ31" s="11">
        <v>37936.639999999999</v>
      </c>
      <c r="BA31" s="11">
        <v>24895.919999999998</v>
      </c>
      <c r="BB31" s="11">
        <v>22524.880000000001</v>
      </c>
      <c r="BC31" s="11">
        <v>16597.28</v>
      </c>
      <c r="BD31" s="11">
        <v>16597.28</v>
      </c>
      <c r="BE31" s="11">
        <v>46500</v>
      </c>
      <c r="BF31" s="11">
        <v>20000</v>
      </c>
      <c r="BG31" s="11">
        <v>7698</v>
      </c>
      <c r="BH31" s="11">
        <v>25639</v>
      </c>
      <c r="BI31" s="11">
        <v>11891</v>
      </c>
      <c r="BJ31" s="11">
        <v>3480</v>
      </c>
      <c r="BK31" s="11">
        <v>4930</v>
      </c>
      <c r="BL31" s="11">
        <v>1741</v>
      </c>
      <c r="BM31">
        <v>29000</v>
      </c>
      <c r="BN31">
        <v>4550</v>
      </c>
    </row>
    <row r="32" spans="1:66" x14ac:dyDescent="0.25">
      <c r="A32" s="3">
        <v>45322</v>
      </c>
      <c r="B32">
        <v>578</v>
      </c>
      <c r="C32">
        <v>654</v>
      </c>
      <c r="D32">
        <v>306</v>
      </c>
      <c r="E32">
        <v>128</v>
      </c>
      <c r="F32">
        <v>144</v>
      </c>
      <c r="G32">
        <v>248</v>
      </c>
      <c r="H32">
        <v>302</v>
      </c>
      <c r="I32">
        <v>104</v>
      </c>
      <c r="J32">
        <v>154</v>
      </c>
      <c r="K32">
        <v>75</v>
      </c>
      <c r="L32">
        <v>35</v>
      </c>
      <c r="M32">
        <v>53</v>
      </c>
      <c r="N32">
        <v>10</v>
      </c>
      <c r="O32">
        <v>92</v>
      </c>
      <c r="P32">
        <v>10</v>
      </c>
      <c r="Q32">
        <v>30</v>
      </c>
      <c r="R32">
        <v>19</v>
      </c>
      <c r="S32">
        <v>100</v>
      </c>
      <c r="T32">
        <v>52</v>
      </c>
      <c r="U32">
        <v>0</v>
      </c>
      <c r="V32">
        <v>19</v>
      </c>
      <c r="W32">
        <v>19</v>
      </c>
      <c r="X32">
        <v>85</v>
      </c>
      <c r="Y32">
        <v>39</v>
      </c>
      <c r="Z32">
        <v>13</v>
      </c>
      <c r="AA32">
        <v>6</v>
      </c>
      <c r="AB32">
        <v>19</v>
      </c>
      <c r="AC32">
        <v>6</v>
      </c>
      <c r="AD32">
        <v>6</v>
      </c>
      <c r="AE32">
        <v>32</v>
      </c>
      <c r="AF32">
        <v>13</v>
      </c>
      <c r="AG32">
        <v>6</v>
      </c>
      <c r="AH32">
        <v>19</v>
      </c>
      <c r="AI32">
        <v>45</v>
      </c>
      <c r="AJ32">
        <v>6</v>
      </c>
      <c r="AK32">
        <v>13</v>
      </c>
      <c r="AL32">
        <v>19</v>
      </c>
      <c r="AM32">
        <v>0</v>
      </c>
      <c r="AN32">
        <v>26</v>
      </c>
      <c r="AO32">
        <v>26</v>
      </c>
      <c r="AP32">
        <v>45</v>
      </c>
      <c r="AQ32">
        <v>6</v>
      </c>
      <c r="AR32">
        <v>58</v>
      </c>
      <c r="AS32">
        <v>6</v>
      </c>
      <c r="AT32">
        <v>6</v>
      </c>
      <c r="AU32">
        <v>26</v>
      </c>
      <c r="AV32">
        <v>13</v>
      </c>
      <c r="AW32">
        <v>6</v>
      </c>
      <c r="AX32">
        <v>19</v>
      </c>
      <c r="AY32" s="11">
        <v>117000</v>
      </c>
      <c r="AZ32" s="11">
        <v>36270</v>
      </c>
      <c r="BA32" s="11">
        <v>23400</v>
      </c>
      <c r="BB32" s="11">
        <v>28080</v>
      </c>
      <c r="BC32" s="11">
        <v>14040</v>
      </c>
      <c r="BD32" s="11">
        <v>15210</v>
      </c>
      <c r="BE32" s="11">
        <v>46500</v>
      </c>
      <c r="BF32" s="11">
        <v>20000</v>
      </c>
      <c r="BG32" s="11">
        <v>7698</v>
      </c>
      <c r="BH32" s="11">
        <v>25639</v>
      </c>
      <c r="BI32" s="11">
        <v>11891</v>
      </c>
      <c r="BJ32" s="11">
        <v>3480</v>
      </c>
      <c r="BK32" s="11">
        <v>4930</v>
      </c>
      <c r="BL32" s="11">
        <v>1741</v>
      </c>
      <c r="BM32">
        <v>29000</v>
      </c>
      <c r="BN32">
        <v>8948</v>
      </c>
    </row>
    <row r="33" spans="1:66" x14ac:dyDescent="0.25">
      <c r="A33" s="3">
        <v>45323</v>
      </c>
      <c r="B33">
        <v>577</v>
      </c>
      <c r="C33">
        <v>864</v>
      </c>
      <c r="D33">
        <v>236</v>
      </c>
      <c r="E33">
        <v>307</v>
      </c>
      <c r="F33">
        <v>34</v>
      </c>
      <c r="G33">
        <v>259</v>
      </c>
      <c r="H33">
        <v>433</v>
      </c>
      <c r="I33">
        <v>172</v>
      </c>
      <c r="J33">
        <v>114</v>
      </c>
      <c r="K33">
        <v>118</v>
      </c>
      <c r="L33">
        <v>50</v>
      </c>
      <c r="M33">
        <v>50</v>
      </c>
      <c r="N33">
        <v>10</v>
      </c>
      <c r="O33">
        <v>105</v>
      </c>
      <c r="P33">
        <v>72</v>
      </c>
      <c r="Q33">
        <v>28</v>
      </c>
      <c r="R33">
        <v>30</v>
      </c>
      <c r="S33">
        <v>0</v>
      </c>
      <c r="T33">
        <v>43</v>
      </c>
      <c r="U33">
        <v>8</v>
      </c>
      <c r="V33">
        <v>51</v>
      </c>
      <c r="W33">
        <v>8</v>
      </c>
      <c r="X33">
        <v>60</v>
      </c>
      <c r="Y33">
        <v>77</v>
      </c>
      <c r="Z33">
        <v>17</v>
      </c>
      <c r="AA33">
        <v>0</v>
      </c>
      <c r="AB33">
        <v>25</v>
      </c>
      <c r="AC33">
        <v>8</v>
      </c>
      <c r="AD33">
        <v>0</v>
      </c>
      <c r="AE33">
        <v>34</v>
      </c>
      <c r="AF33">
        <v>0</v>
      </c>
      <c r="AG33">
        <v>8</v>
      </c>
      <c r="AH33">
        <v>25</v>
      </c>
      <c r="AI33">
        <v>43</v>
      </c>
      <c r="AJ33">
        <v>43</v>
      </c>
      <c r="AK33">
        <v>17</v>
      </c>
      <c r="AL33">
        <v>8</v>
      </c>
      <c r="AM33">
        <v>0</v>
      </c>
      <c r="AN33">
        <v>8</v>
      </c>
      <c r="AO33">
        <v>8</v>
      </c>
      <c r="AP33">
        <v>95</v>
      </c>
      <c r="AQ33">
        <v>17</v>
      </c>
      <c r="AR33">
        <v>43</v>
      </c>
      <c r="AS33">
        <v>17</v>
      </c>
      <c r="AT33">
        <v>8</v>
      </c>
      <c r="AU33">
        <v>51</v>
      </c>
      <c r="AV33">
        <v>0</v>
      </c>
      <c r="AW33">
        <v>17</v>
      </c>
      <c r="AX33">
        <v>125</v>
      </c>
      <c r="AY33" s="11">
        <v>117054</v>
      </c>
      <c r="AZ33" s="11">
        <v>30434.04</v>
      </c>
      <c r="BA33" s="11">
        <v>17558.099999999999</v>
      </c>
      <c r="BB33" s="11">
        <v>16387.560000000001</v>
      </c>
      <c r="BC33" s="11">
        <v>25751.88</v>
      </c>
      <c r="BD33" s="11">
        <v>26922.42</v>
      </c>
      <c r="BE33" s="11">
        <v>46500</v>
      </c>
      <c r="BF33" s="11">
        <v>10000</v>
      </c>
      <c r="BG33" s="11">
        <v>7698</v>
      </c>
      <c r="BH33" s="11">
        <v>14297</v>
      </c>
      <c r="BI33" s="11">
        <v>22162</v>
      </c>
      <c r="BJ33" s="11">
        <v>5741</v>
      </c>
      <c r="BK33" s="11">
        <v>5321</v>
      </c>
      <c r="BL33" s="11">
        <v>1902</v>
      </c>
      <c r="BM33">
        <v>38000</v>
      </c>
      <c r="BN33">
        <v>7836</v>
      </c>
    </row>
    <row r="34" spans="1:66" x14ac:dyDescent="0.25">
      <c r="A34" s="3">
        <v>45324</v>
      </c>
      <c r="B34">
        <v>580</v>
      </c>
      <c r="C34">
        <v>859</v>
      </c>
      <c r="D34">
        <v>284</v>
      </c>
      <c r="E34">
        <v>262</v>
      </c>
      <c r="F34">
        <v>34</v>
      </c>
      <c r="G34">
        <v>249</v>
      </c>
      <c r="H34">
        <v>525</v>
      </c>
      <c r="I34">
        <v>85</v>
      </c>
      <c r="J34">
        <v>169</v>
      </c>
      <c r="K34">
        <v>35</v>
      </c>
      <c r="L34">
        <v>50</v>
      </c>
      <c r="M34">
        <v>39</v>
      </c>
      <c r="N34">
        <v>25</v>
      </c>
      <c r="O34">
        <v>85</v>
      </c>
      <c r="P34">
        <v>55</v>
      </c>
      <c r="Q34">
        <v>26</v>
      </c>
      <c r="R34">
        <v>24</v>
      </c>
      <c r="S34">
        <v>72</v>
      </c>
      <c r="T34">
        <v>34</v>
      </c>
      <c r="U34">
        <v>0</v>
      </c>
      <c r="V34">
        <v>60</v>
      </c>
      <c r="W34">
        <v>0</v>
      </c>
      <c r="X34">
        <v>94</v>
      </c>
      <c r="Y34">
        <v>60</v>
      </c>
      <c r="Z34">
        <v>25</v>
      </c>
      <c r="AA34">
        <v>17</v>
      </c>
      <c r="AB34">
        <v>34</v>
      </c>
      <c r="AC34">
        <v>8</v>
      </c>
      <c r="AD34">
        <v>8</v>
      </c>
      <c r="AE34">
        <v>17</v>
      </c>
      <c r="AF34">
        <v>8</v>
      </c>
      <c r="AG34">
        <v>25</v>
      </c>
      <c r="AH34">
        <v>0</v>
      </c>
      <c r="AI34">
        <v>77</v>
      </c>
      <c r="AJ34">
        <v>34</v>
      </c>
      <c r="AK34">
        <v>34</v>
      </c>
      <c r="AL34">
        <v>25</v>
      </c>
      <c r="AM34">
        <v>0</v>
      </c>
      <c r="AN34">
        <v>34</v>
      </c>
      <c r="AO34">
        <v>8</v>
      </c>
      <c r="AP34">
        <v>94</v>
      </c>
      <c r="AQ34">
        <v>8</v>
      </c>
      <c r="AR34">
        <v>25</v>
      </c>
      <c r="AS34">
        <v>8</v>
      </c>
      <c r="AT34">
        <v>0</v>
      </c>
      <c r="AU34">
        <v>60</v>
      </c>
      <c r="AV34">
        <v>34</v>
      </c>
      <c r="AW34">
        <v>8</v>
      </c>
      <c r="AX34">
        <v>20</v>
      </c>
      <c r="AY34" s="11">
        <v>124076.61</v>
      </c>
      <c r="AZ34" s="11">
        <v>38463.75</v>
      </c>
      <c r="BA34" s="11">
        <v>24815.32</v>
      </c>
      <c r="BB34" s="11">
        <v>29778.39</v>
      </c>
      <c r="BC34" s="11">
        <v>14889.19</v>
      </c>
      <c r="BD34" s="11">
        <v>16129.96</v>
      </c>
      <c r="BE34" s="11">
        <v>46500</v>
      </c>
      <c r="BF34" s="11">
        <v>10000</v>
      </c>
      <c r="BG34" s="11">
        <v>7698</v>
      </c>
      <c r="BH34" s="11">
        <v>14297</v>
      </c>
      <c r="BI34" s="11">
        <v>22162</v>
      </c>
      <c r="BJ34" s="11">
        <v>5741</v>
      </c>
      <c r="BK34" s="11">
        <v>5321</v>
      </c>
      <c r="BL34" s="11">
        <v>1902</v>
      </c>
      <c r="BM34">
        <v>38000</v>
      </c>
      <c r="BN34">
        <v>5531</v>
      </c>
    </row>
    <row r="35" spans="1:66" x14ac:dyDescent="0.25">
      <c r="A35" s="3">
        <v>45325</v>
      </c>
      <c r="B35">
        <v>587</v>
      </c>
      <c r="C35">
        <v>840</v>
      </c>
      <c r="D35">
        <v>176</v>
      </c>
      <c r="E35">
        <v>265</v>
      </c>
      <c r="F35">
        <v>146</v>
      </c>
      <c r="G35">
        <v>411</v>
      </c>
      <c r="H35">
        <v>337</v>
      </c>
      <c r="I35">
        <v>92</v>
      </c>
      <c r="J35">
        <v>189</v>
      </c>
      <c r="K35">
        <v>105</v>
      </c>
      <c r="L35">
        <v>29</v>
      </c>
      <c r="M35">
        <v>43</v>
      </c>
      <c r="N35">
        <v>14</v>
      </c>
      <c r="O35">
        <v>82</v>
      </c>
      <c r="P35">
        <v>40</v>
      </c>
      <c r="Q35">
        <v>28</v>
      </c>
      <c r="R35">
        <v>13</v>
      </c>
      <c r="S35">
        <v>44</v>
      </c>
      <c r="T35">
        <v>84</v>
      </c>
      <c r="U35">
        <v>0</v>
      </c>
      <c r="V35">
        <v>25</v>
      </c>
      <c r="W35">
        <v>8</v>
      </c>
      <c r="X35">
        <v>58</v>
      </c>
      <c r="Y35">
        <v>42</v>
      </c>
      <c r="Z35">
        <v>16</v>
      </c>
      <c r="AA35">
        <v>16</v>
      </c>
      <c r="AB35">
        <v>16</v>
      </c>
      <c r="AC35">
        <v>16</v>
      </c>
      <c r="AD35">
        <v>8</v>
      </c>
      <c r="AE35">
        <v>33</v>
      </c>
      <c r="AF35">
        <v>25</v>
      </c>
      <c r="AG35">
        <v>16</v>
      </c>
      <c r="AH35">
        <v>16</v>
      </c>
      <c r="AI35">
        <v>42</v>
      </c>
      <c r="AJ35">
        <v>25</v>
      </c>
      <c r="AK35">
        <v>16</v>
      </c>
      <c r="AL35">
        <v>25</v>
      </c>
      <c r="AM35">
        <v>0</v>
      </c>
      <c r="AN35">
        <v>16</v>
      </c>
      <c r="AO35">
        <v>33</v>
      </c>
      <c r="AP35">
        <v>75</v>
      </c>
      <c r="AQ35">
        <v>25</v>
      </c>
      <c r="AR35">
        <v>33</v>
      </c>
      <c r="AS35">
        <v>33</v>
      </c>
      <c r="AT35">
        <v>0</v>
      </c>
      <c r="AU35">
        <v>33</v>
      </c>
      <c r="AV35">
        <v>0</v>
      </c>
      <c r="AW35">
        <v>0</v>
      </c>
      <c r="AX35">
        <v>105</v>
      </c>
      <c r="AY35" s="11">
        <v>132372.43</v>
      </c>
      <c r="AZ35" s="11">
        <v>42359.18</v>
      </c>
      <c r="BA35" s="11">
        <v>27798.21</v>
      </c>
      <c r="BB35" s="11">
        <v>25150.76</v>
      </c>
      <c r="BC35" s="11">
        <v>18532.14</v>
      </c>
      <c r="BD35" s="11">
        <v>18532.14</v>
      </c>
      <c r="BE35" s="11">
        <v>46500</v>
      </c>
      <c r="BF35" s="11">
        <v>10000</v>
      </c>
      <c r="BG35" s="11">
        <v>7698</v>
      </c>
      <c r="BH35" s="11">
        <v>14297</v>
      </c>
      <c r="BI35" s="11">
        <v>22162</v>
      </c>
      <c r="BJ35" s="11">
        <v>5741</v>
      </c>
      <c r="BK35" s="11">
        <v>5321</v>
      </c>
      <c r="BL35" s="11">
        <v>1902</v>
      </c>
      <c r="BM35">
        <v>38000</v>
      </c>
      <c r="BN35">
        <v>2680</v>
      </c>
    </row>
    <row r="36" spans="1:66" x14ac:dyDescent="0.25">
      <c r="A36" s="3">
        <v>45326</v>
      </c>
      <c r="B36">
        <v>602</v>
      </c>
      <c r="C36">
        <v>800</v>
      </c>
      <c r="D36">
        <v>313</v>
      </c>
      <c r="E36">
        <v>187</v>
      </c>
      <c r="F36">
        <v>102</v>
      </c>
      <c r="G36">
        <v>320</v>
      </c>
      <c r="H36">
        <v>344</v>
      </c>
      <c r="I36">
        <v>136</v>
      </c>
      <c r="J36">
        <v>167</v>
      </c>
      <c r="K36">
        <v>18</v>
      </c>
      <c r="L36">
        <v>33</v>
      </c>
      <c r="M36">
        <v>52</v>
      </c>
      <c r="N36">
        <v>18</v>
      </c>
      <c r="O36">
        <v>114</v>
      </c>
      <c r="P36">
        <v>45</v>
      </c>
      <c r="Q36">
        <v>32</v>
      </c>
      <c r="R36">
        <v>27</v>
      </c>
      <c r="S36">
        <v>96</v>
      </c>
      <c r="T36">
        <v>48</v>
      </c>
      <c r="U36">
        <v>24</v>
      </c>
      <c r="V36">
        <v>24</v>
      </c>
      <c r="W36">
        <v>24</v>
      </c>
      <c r="X36">
        <v>112</v>
      </c>
      <c r="Y36">
        <v>56</v>
      </c>
      <c r="Z36">
        <v>0</v>
      </c>
      <c r="AA36">
        <v>16</v>
      </c>
      <c r="AB36">
        <v>32</v>
      </c>
      <c r="AC36">
        <v>24</v>
      </c>
      <c r="AD36">
        <v>0</v>
      </c>
      <c r="AE36">
        <v>24</v>
      </c>
      <c r="AF36">
        <v>24</v>
      </c>
      <c r="AG36">
        <v>8</v>
      </c>
      <c r="AH36">
        <v>16</v>
      </c>
      <c r="AI36">
        <v>40</v>
      </c>
      <c r="AJ36">
        <v>24</v>
      </c>
      <c r="AK36">
        <v>40</v>
      </c>
      <c r="AL36">
        <v>0</v>
      </c>
      <c r="AM36">
        <v>0</v>
      </c>
      <c r="AN36">
        <v>8</v>
      </c>
      <c r="AO36">
        <v>32</v>
      </c>
      <c r="AP36">
        <v>72</v>
      </c>
      <c r="AQ36">
        <v>24</v>
      </c>
      <c r="AR36">
        <v>48</v>
      </c>
      <c r="AS36">
        <v>40</v>
      </c>
      <c r="AT36">
        <v>8</v>
      </c>
      <c r="AU36">
        <v>32</v>
      </c>
      <c r="AV36">
        <v>0</v>
      </c>
      <c r="AW36">
        <v>0</v>
      </c>
      <c r="AX36">
        <v>0</v>
      </c>
      <c r="AY36" s="11">
        <v>139003.32999999999</v>
      </c>
      <c r="AZ36" s="11">
        <v>36140.870000000003</v>
      </c>
      <c r="BA36" s="11">
        <v>20850.5</v>
      </c>
      <c r="BB36" s="11">
        <v>19460.47</v>
      </c>
      <c r="BC36" s="11">
        <v>30580.73</v>
      </c>
      <c r="BD36" s="11">
        <v>31970.77</v>
      </c>
      <c r="BE36" s="11">
        <v>46500</v>
      </c>
      <c r="BF36" s="11">
        <v>10000</v>
      </c>
      <c r="BG36" s="11">
        <v>7698</v>
      </c>
      <c r="BH36" s="11">
        <v>14297</v>
      </c>
      <c r="BI36" s="11">
        <v>22162</v>
      </c>
      <c r="BJ36" s="11">
        <v>5741</v>
      </c>
      <c r="BK36" s="11">
        <v>5321</v>
      </c>
      <c r="BL36" s="11">
        <v>1902</v>
      </c>
      <c r="BM36">
        <v>38000</v>
      </c>
      <c r="BN36">
        <v>715</v>
      </c>
    </row>
    <row r="37" spans="1:66" x14ac:dyDescent="0.25">
      <c r="A37" s="3">
        <v>45327</v>
      </c>
      <c r="B37">
        <v>618</v>
      </c>
      <c r="C37">
        <v>775</v>
      </c>
      <c r="D37">
        <v>135</v>
      </c>
      <c r="E37">
        <v>378</v>
      </c>
      <c r="F37">
        <v>105</v>
      </c>
      <c r="G37">
        <v>255</v>
      </c>
      <c r="H37">
        <v>404</v>
      </c>
      <c r="I37">
        <v>116</v>
      </c>
      <c r="J37">
        <v>153</v>
      </c>
      <c r="K37">
        <v>72</v>
      </c>
      <c r="L37">
        <v>30</v>
      </c>
      <c r="M37">
        <v>45</v>
      </c>
      <c r="N37">
        <v>34</v>
      </c>
      <c r="O37">
        <v>122</v>
      </c>
      <c r="P37">
        <v>37</v>
      </c>
      <c r="Q37">
        <v>28</v>
      </c>
      <c r="R37">
        <v>23</v>
      </c>
      <c r="S37">
        <v>74</v>
      </c>
      <c r="T37">
        <v>77</v>
      </c>
      <c r="U37">
        <v>0</v>
      </c>
      <c r="V37">
        <v>46</v>
      </c>
      <c r="W37">
        <v>15</v>
      </c>
      <c r="X37">
        <v>74</v>
      </c>
      <c r="Y37">
        <v>69</v>
      </c>
      <c r="Z37">
        <v>0</v>
      </c>
      <c r="AA37">
        <v>7</v>
      </c>
      <c r="AB37">
        <v>46</v>
      </c>
      <c r="AC37">
        <v>15</v>
      </c>
      <c r="AD37">
        <v>7</v>
      </c>
      <c r="AE37">
        <v>15</v>
      </c>
      <c r="AF37">
        <v>23</v>
      </c>
      <c r="AG37">
        <v>7</v>
      </c>
      <c r="AH37">
        <v>0</v>
      </c>
      <c r="AI37">
        <v>62</v>
      </c>
      <c r="AJ37">
        <v>46</v>
      </c>
      <c r="AK37">
        <v>38</v>
      </c>
      <c r="AL37">
        <v>0</v>
      </c>
      <c r="AM37">
        <v>0</v>
      </c>
      <c r="AN37">
        <v>0</v>
      </c>
      <c r="AO37">
        <v>31</v>
      </c>
      <c r="AP37">
        <v>54</v>
      </c>
      <c r="AQ37">
        <v>7</v>
      </c>
      <c r="AR37">
        <v>46</v>
      </c>
      <c r="AS37">
        <v>38</v>
      </c>
      <c r="AT37">
        <v>7</v>
      </c>
      <c r="AU37">
        <v>38</v>
      </c>
      <c r="AV37">
        <v>7</v>
      </c>
      <c r="AW37">
        <v>0</v>
      </c>
      <c r="AX37">
        <v>0</v>
      </c>
      <c r="AY37" s="11">
        <v>145741.38</v>
      </c>
      <c r="AZ37" s="11">
        <v>46637.24</v>
      </c>
      <c r="BA37" s="11">
        <v>33520.519999999997</v>
      </c>
      <c r="BB37" s="11">
        <v>16031.55</v>
      </c>
      <c r="BC37" s="11">
        <v>14574.14</v>
      </c>
      <c r="BD37" s="11">
        <v>34977.93</v>
      </c>
      <c r="BE37" s="11">
        <v>46500</v>
      </c>
      <c r="BF37" s="11">
        <v>10000</v>
      </c>
      <c r="BG37" s="11">
        <v>7698</v>
      </c>
      <c r="BH37" s="11">
        <v>14297</v>
      </c>
      <c r="BI37" s="11">
        <v>22162</v>
      </c>
      <c r="BJ37" s="11">
        <v>5741</v>
      </c>
      <c r="BK37" s="11">
        <v>5321</v>
      </c>
      <c r="BL37" s="11">
        <v>1902</v>
      </c>
      <c r="BM37">
        <v>38000</v>
      </c>
      <c r="BN37">
        <v>7099</v>
      </c>
    </row>
    <row r="38" spans="1:66" x14ac:dyDescent="0.25">
      <c r="A38" s="3">
        <v>45328</v>
      </c>
      <c r="B38">
        <v>643</v>
      </c>
      <c r="C38">
        <v>763</v>
      </c>
      <c r="D38">
        <v>250</v>
      </c>
      <c r="E38">
        <v>316</v>
      </c>
      <c r="F38">
        <v>77</v>
      </c>
      <c r="G38">
        <v>381</v>
      </c>
      <c r="H38">
        <v>260</v>
      </c>
      <c r="I38">
        <v>122</v>
      </c>
      <c r="J38">
        <v>195</v>
      </c>
      <c r="K38">
        <v>87</v>
      </c>
      <c r="L38">
        <v>47</v>
      </c>
      <c r="M38">
        <v>27</v>
      </c>
      <c r="N38">
        <v>31</v>
      </c>
      <c r="O38">
        <v>87</v>
      </c>
      <c r="P38">
        <v>41</v>
      </c>
      <c r="Q38">
        <v>21</v>
      </c>
      <c r="R38">
        <v>14</v>
      </c>
      <c r="S38">
        <v>93</v>
      </c>
      <c r="T38">
        <v>53</v>
      </c>
      <c r="U38">
        <v>0</v>
      </c>
      <c r="V38">
        <v>30</v>
      </c>
      <c r="W38">
        <v>22</v>
      </c>
      <c r="X38">
        <v>53</v>
      </c>
      <c r="Y38">
        <v>61</v>
      </c>
      <c r="Z38">
        <v>15</v>
      </c>
      <c r="AA38">
        <v>7</v>
      </c>
      <c r="AB38">
        <v>22</v>
      </c>
      <c r="AC38">
        <v>7</v>
      </c>
      <c r="AD38">
        <v>0</v>
      </c>
      <c r="AE38">
        <v>38</v>
      </c>
      <c r="AF38">
        <v>0</v>
      </c>
      <c r="AG38">
        <v>7</v>
      </c>
      <c r="AH38">
        <v>22</v>
      </c>
      <c r="AI38">
        <v>68</v>
      </c>
      <c r="AJ38">
        <v>22</v>
      </c>
      <c r="AK38">
        <v>22</v>
      </c>
      <c r="AL38">
        <v>7</v>
      </c>
      <c r="AM38">
        <v>0</v>
      </c>
      <c r="AN38">
        <v>30</v>
      </c>
      <c r="AO38">
        <v>7</v>
      </c>
      <c r="AP38">
        <v>76</v>
      </c>
      <c r="AQ38">
        <v>7</v>
      </c>
      <c r="AR38">
        <v>30</v>
      </c>
      <c r="AS38">
        <v>22</v>
      </c>
      <c r="AT38">
        <v>7</v>
      </c>
      <c r="AU38">
        <v>15</v>
      </c>
      <c r="AV38">
        <v>15</v>
      </c>
      <c r="AW38">
        <v>7</v>
      </c>
      <c r="AX38">
        <v>91</v>
      </c>
      <c r="AY38" s="11">
        <v>149923.51999999999</v>
      </c>
      <c r="AZ38" s="11">
        <v>40479.35</v>
      </c>
      <c r="BA38" s="11">
        <v>22488.53</v>
      </c>
      <c r="BB38" s="11">
        <v>14992.35</v>
      </c>
      <c r="BC38" s="11">
        <v>22488.53</v>
      </c>
      <c r="BD38" s="11">
        <v>49474.76</v>
      </c>
      <c r="BE38" s="11">
        <v>46500</v>
      </c>
      <c r="BF38" s="11">
        <v>10000</v>
      </c>
      <c r="BG38" s="11">
        <v>7698</v>
      </c>
      <c r="BH38" s="11">
        <v>14297</v>
      </c>
      <c r="BI38" s="11">
        <v>22162</v>
      </c>
      <c r="BJ38" s="11">
        <v>5741</v>
      </c>
      <c r="BK38" s="11">
        <v>5321</v>
      </c>
      <c r="BL38" s="11">
        <v>1902</v>
      </c>
      <c r="BM38">
        <v>38000</v>
      </c>
      <c r="BN38">
        <v>6943</v>
      </c>
    </row>
    <row r="39" spans="1:66" x14ac:dyDescent="0.25">
      <c r="A39" s="3">
        <v>45329</v>
      </c>
      <c r="B39">
        <v>671</v>
      </c>
      <c r="C39">
        <v>761</v>
      </c>
      <c r="D39">
        <v>328</v>
      </c>
      <c r="E39">
        <v>243</v>
      </c>
      <c r="F39">
        <v>100</v>
      </c>
      <c r="G39">
        <v>334</v>
      </c>
      <c r="H39">
        <v>237</v>
      </c>
      <c r="I39">
        <v>190</v>
      </c>
      <c r="J39">
        <v>187</v>
      </c>
      <c r="K39">
        <v>70</v>
      </c>
      <c r="L39">
        <v>37</v>
      </c>
      <c r="M39">
        <v>62</v>
      </c>
      <c r="N39">
        <v>16</v>
      </c>
      <c r="O39">
        <v>101</v>
      </c>
      <c r="P39">
        <v>84</v>
      </c>
      <c r="Q39">
        <v>20</v>
      </c>
      <c r="R39">
        <v>15</v>
      </c>
      <c r="S39">
        <v>79</v>
      </c>
      <c r="T39">
        <v>38</v>
      </c>
      <c r="U39">
        <v>22</v>
      </c>
      <c r="V39">
        <v>30</v>
      </c>
      <c r="W39">
        <v>22</v>
      </c>
      <c r="X39">
        <v>90</v>
      </c>
      <c r="Y39">
        <v>53</v>
      </c>
      <c r="Z39">
        <v>7</v>
      </c>
      <c r="AA39">
        <v>15</v>
      </c>
      <c r="AB39">
        <v>30</v>
      </c>
      <c r="AC39">
        <v>22</v>
      </c>
      <c r="AD39">
        <v>7</v>
      </c>
      <c r="AE39">
        <v>22</v>
      </c>
      <c r="AF39">
        <v>22</v>
      </c>
      <c r="AG39">
        <v>15</v>
      </c>
      <c r="AH39">
        <v>0</v>
      </c>
      <c r="AI39">
        <v>60</v>
      </c>
      <c r="AJ39">
        <v>45</v>
      </c>
      <c r="AK39">
        <v>22</v>
      </c>
      <c r="AL39">
        <v>0</v>
      </c>
      <c r="AM39">
        <v>0</v>
      </c>
      <c r="AN39">
        <v>7</v>
      </c>
      <c r="AO39">
        <v>22</v>
      </c>
      <c r="AP39">
        <v>68</v>
      </c>
      <c r="AQ39">
        <v>7</v>
      </c>
      <c r="AR39">
        <v>30</v>
      </c>
      <c r="AS39">
        <v>30</v>
      </c>
      <c r="AT39">
        <v>0</v>
      </c>
      <c r="AU39">
        <v>45</v>
      </c>
      <c r="AV39">
        <v>15</v>
      </c>
      <c r="AW39">
        <v>15</v>
      </c>
      <c r="AX39">
        <v>0</v>
      </c>
      <c r="AY39" s="11">
        <v>154144.92000000001</v>
      </c>
      <c r="AZ39" s="11">
        <v>40077.68</v>
      </c>
      <c r="BA39" s="11">
        <v>24663.19</v>
      </c>
      <c r="BB39" s="11">
        <v>33911.879999999997</v>
      </c>
      <c r="BC39" s="11">
        <v>38536.230000000003</v>
      </c>
      <c r="BD39" s="11">
        <v>16955.939999999999</v>
      </c>
      <c r="BE39" s="11">
        <v>46500</v>
      </c>
      <c r="BF39" s="11">
        <v>10000</v>
      </c>
      <c r="BG39" s="11">
        <v>7698</v>
      </c>
      <c r="BH39" s="11">
        <v>14297</v>
      </c>
      <c r="BI39" s="11">
        <v>22162</v>
      </c>
      <c r="BJ39" s="11">
        <v>5741</v>
      </c>
      <c r="BK39" s="11">
        <v>5321</v>
      </c>
      <c r="BL39" s="11">
        <v>1902</v>
      </c>
      <c r="BM39">
        <v>38000</v>
      </c>
      <c r="BN39">
        <v>566</v>
      </c>
    </row>
    <row r="40" spans="1:66" x14ac:dyDescent="0.25">
      <c r="A40" s="3">
        <v>45330</v>
      </c>
      <c r="B40">
        <v>697</v>
      </c>
      <c r="C40">
        <v>773</v>
      </c>
      <c r="D40">
        <v>174</v>
      </c>
      <c r="E40">
        <v>370</v>
      </c>
      <c r="F40">
        <v>153</v>
      </c>
      <c r="G40">
        <v>247</v>
      </c>
      <c r="H40">
        <v>426</v>
      </c>
      <c r="I40">
        <v>100</v>
      </c>
      <c r="J40">
        <v>185</v>
      </c>
      <c r="K40">
        <v>43</v>
      </c>
      <c r="L40">
        <v>43</v>
      </c>
      <c r="M40">
        <v>38</v>
      </c>
      <c r="N40">
        <v>25</v>
      </c>
      <c r="O40">
        <v>129</v>
      </c>
      <c r="P40">
        <v>71</v>
      </c>
      <c r="Q40">
        <v>21</v>
      </c>
      <c r="R40">
        <v>29</v>
      </c>
      <c r="S40">
        <v>113</v>
      </c>
      <c r="T40">
        <v>38</v>
      </c>
      <c r="U40">
        <v>15</v>
      </c>
      <c r="V40">
        <v>38</v>
      </c>
      <c r="W40">
        <v>23</v>
      </c>
      <c r="X40">
        <v>46</v>
      </c>
      <c r="Y40">
        <v>69</v>
      </c>
      <c r="Z40">
        <v>0</v>
      </c>
      <c r="AA40">
        <v>0</v>
      </c>
      <c r="AB40">
        <v>46</v>
      </c>
      <c r="AC40">
        <v>7</v>
      </c>
      <c r="AD40">
        <v>0</v>
      </c>
      <c r="AE40">
        <v>30</v>
      </c>
      <c r="AF40">
        <v>7</v>
      </c>
      <c r="AG40">
        <v>0</v>
      </c>
      <c r="AH40">
        <v>23</v>
      </c>
      <c r="AI40">
        <v>46</v>
      </c>
      <c r="AJ40">
        <v>38</v>
      </c>
      <c r="AK40">
        <v>23</v>
      </c>
      <c r="AL40">
        <v>0</v>
      </c>
      <c r="AM40">
        <v>7</v>
      </c>
      <c r="AN40">
        <v>30</v>
      </c>
      <c r="AO40">
        <v>15</v>
      </c>
      <c r="AP40">
        <v>61</v>
      </c>
      <c r="AQ40">
        <v>23</v>
      </c>
      <c r="AR40">
        <v>69</v>
      </c>
      <c r="AS40">
        <v>7</v>
      </c>
      <c r="AT40">
        <v>7</v>
      </c>
      <c r="AU40">
        <v>23</v>
      </c>
      <c r="AV40">
        <v>23</v>
      </c>
      <c r="AW40">
        <v>7</v>
      </c>
      <c r="AX40">
        <v>52</v>
      </c>
      <c r="AY40" s="11">
        <v>156856.01</v>
      </c>
      <c r="AZ40" s="11">
        <v>54899.6</v>
      </c>
      <c r="BA40" s="11">
        <v>39214</v>
      </c>
      <c r="BB40" s="11">
        <v>17254.16</v>
      </c>
      <c r="BC40" s="11">
        <v>15685.6</v>
      </c>
      <c r="BD40" s="11">
        <v>29802.639999999999</v>
      </c>
      <c r="BE40" s="11">
        <v>46500</v>
      </c>
      <c r="BF40" s="11">
        <v>18750</v>
      </c>
      <c r="BG40" s="11">
        <v>3598</v>
      </c>
      <c r="BH40" s="11">
        <v>27846</v>
      </c>
      <c r="BI40" s="11">
        <v>22162</v>
      </c>
      <c r="BJ40" s="11">
        <v>5741</v>
      </c>
      <c r="BK40" s="11">
        <v>5321</v>
      </c>
      <c r="BL40" s="11">
        <v>1902</v>
      </c>
      <c r="BM40">
        <v>38000</v>
      </c>
      <c r="BN40">
        <v>8696</v>
      </c>
    </row>
    <row r="41" spans="1:66" x14ac:dyDescent="0.25">
      <c r="A41" s="3">
        <v>45331</v>
      </c>
      <c r="B41">
        <v>716</v>
      </c>
      <c r="C41">
        <v>794</v>
      </c>
      <c r="D41">
        <v>372</v>
      </c>
      <c r="E41">
        <v>194</v>
      </c>
      <c r="F41">
        <v>150</v>
      </c>
      <c r="G41">
        <v>325</v>
      </c>
      <c r="H41">
        <v>422</v>
      </c>
      <c r="I41">
        <v>47</v>
      </c>
      <c r="J41">
        <v>150</v>
      </c>
      <c r="K41">
        <v>146</v>
      </c>
      <c r="L41">
        <v>66</v>
      </c>
      <c r="M41">
        <v>48</v>
      </c>
      <c r="N41">
        <v>35</v>
      </c>
      <c r="O41">
        <v>136</v>
      </c>
      <c r="P41">
        <v>19</v>
      </c>
      <c r="Q41">
        <v>21</v>
      </c>
      <c r="R41">
        <v>19</v>
      </c>
      <c r="S41">
        <v>76</v>
      </c>
      <c r="T41">
        <v>63</v>
      </c>
      <c r="U41">
        <v>15</v>
      </c>
      <c r="V41">
        <v>23</v>
      </c>
      <c r="W41">
        <v>0</v>
      </c>
      <c r="X41">
        <v>79</v>
      </c>
      <c r="Y41">
        <v>39</v>
      </c>
      <c r="Z41">
        <v>15</v>
      </c>
      <c r="AA41">
        <v>0</v>
      </c>
      <c r="AB41">
        <v>23</v>
      </c>
      <c r="AC41">
        <v>7</v>
      </c>
      <c r="AD41">
        <v>7</v>
      </c>
      <c r="AE41">
        <v>39</v>
      </c>
      <c r="AF41">
        <v>23</v>
      </c>
      <c r="AG41">
        <v>0</v>
      </c>
      <c r="AH41">
        <v>7</v>
      </c>
      <c r="AI41">
        <v>71</v>
      </c>
      <c r="AJ41">
        <v>15</v>
      </c>
      <c r="AK41">
        <v>39</v>
      </c>
      <c r="AL41">
        <v>15</v>
      </c>
      <c r="AM41">
        <v>0</v>
      </c>
      <c r="AN41">
        <v>15</v>
      </c>
      <c r="AO41">
        <v>23</v>
      </c>
      <c r="AP41">
        <v>71</v>
      </c>
      <c r="AQ41">
        <v>7</v>
      </c>
      <c r="AR41">
        <v>31</v>
      </c>
      <c r="AS41">
        <v>23</v>
      </c>
      <c r="AT41">
        <v>0</v>
      </c>
      <c r="AU41">
        <v>7</v>
      </c>
      <c r="AV41">
        <v>31</v>
      </c>
      <c r="AW41">
        <v>0</v>
      </c>
      <c r="AX41">
        <v>106</v>
      </c>
      <c r="AY41" s="11">
        <v>157635.09</v>
      </c>
      <c r="AZ41" s="11">
        <v>50443.23</v>
      </c>
      <c r="BA41" s="11">
        <v>23645.26</v>
      </c>
      <c r="BB41" s="11">
        <v>26797.97</v>
      </c>
      <c r="BC41" s="11">
        <v>39408.769999999997</v>
      </c>
      <c r="BD41" s="11">
        <v>17339.86</v>
      </c>
      <c r="BE41" s="11">
        <v>46500</v>
      </c>
      <c r="BF41" s="11">
        <v>18750</v>
      </c>
      <c r="BG41" s="11">
        <v>3598</v>
      </c>
      <c r="BH41" s="11">
        <v>27846</v>
      </c>
      <c r="BI41" s="11">
        <v>22162</v>
      </c>
      <c r="BJ41" s="11">
        <v>5741</v>
      </c>
      <c r="BK41" s="11">
        <v>5321</v>
      </c>
      <c r="BL41" s="11">
        <v>1902</v>
      </c>
      <c r="BM41">
        <v>38000</v>
      </c>
      <c r="BN41">
        <v>3867</v>
      </c>
    </row>
    <row r="42" spans="1:66" x14ac:dyDescent="0.25">
      <c r="A42" s="3">
        <v>45332</v>
      </c>
      <c r="B42">
        <v>734</v>
      </c>
      <c r="C42">
        <v>844</v>
      </c>
      <c r="D42">
        <v>161</v>
      </c>
      <c r="E42">
        <v>485</v>
      </c>
      <c r="F42">
        <v>88</v>
      </c>
      <c r="G42">
        <v>388</v>
      </c>
      <c r="H42">
        <v>313</v>
      </c>
      <c r="I42">
        <v>143</v>
      </c>
      <c r="J42">
        <v>213</v>
      </c>
      <c r="K42">
        <v>150</v>
      </c>
      <c r="L42">
        <v>31</v>
      </c>
      <c r="M42">
        <v>22</v>
      </c>
      <c r="N42">
        <v>31</v>
      </c>
      <c r="O42">
        <v>103</v>
      </c>
      <c r="P42">
        <v>41</v>
      </c>
      <c r="Q42">
        <v>36</v>
      </c>
      <c r="R42">
        <v>41</v>
      </c>
      <c r="S42">
        <v>66</v>
      </c>
      <c r="T42">
        <v>33</v>
      </c>
      <c r="U42">
        <v>8</v>
      </c>
      <c r="V42">
        <v>33</v>
      </c>
      <c r="W42">
        <v>16</v>
      </c>
      <c r="X42">
        <v>49</v>
      </c>
      <c r="Y42">
        <v>75</v>
      </c>
      <c r="Z42">
        <v>16</v>
      </c>
      <c r="AA42">
        <v>0</v>
      </c>
      <c r="AB42">
        <v>42</v>
      </c>
      <c r="AC42">
        <v>25</v>
      </c>
      <c r="AD42">
        <v>8</v>
      </c>
      <c r="AE42">
        <v>16</v>
      </c>
      <c r="AF42">
        <v>25</v>
      </c>
      <c r="AG42">
        <v>16</v>
      </c>
      <c r="AH42">
        <v>25</v>
      </c>
      <c r="AI42">
        <v>59</v>
      </c>
      <c r="AJ42">
        <v>33</v>
      </c>
      <c r="AK42">
        <v>42</v>
      </c>
      <c r="AL42">
        <v>8</v>
      </c>
      <c r="AM42">
        <v>0</v>
      </c>
      <c r="AN42">
        <v>16</v>
      </c>
      <c r="AO42">
        <v>33</v>
      </c>
      <c r="AP42">
        <v>67</v>
      </c>
      <c r="AQ42">
        <v>25</v>
      </c>
      <c r="AR42">
        <v>67</v>
      </c>
      <c r="AS42">
        <v>16</v>
      </c>
      <c r="AT42">
        <v>0</v>
      </c>
      <c r="AU42">
        <v>33</v>
      </c>
      <c r="AV42">
        <v>33</v>
      </c>
      <c r="AW42">
        <v>25</v>
      </c>
      <c r="AX42">
        <v>0</v>
      </c>
      <c r="AY42" s="11">
        <v>156074.35</v>
      </c>
      <c r="AZ42" s="11">
        <v>39018.589999999997</v>
      </c>
      <c r="BA42" s="11">
        <v>37457.839999999997</v>
      </c>
      <c r="BB42" s="11">
        <v>32775.61</v>
      </c>
      <c r="BC42" s="11">
        <v>29654.13</v>
      </c>
      <c r="BD42" s="11">
        <v>17168.18</v>
      </c>
      <c r="BE42" s="11">
        <v>46500</v>
      </c>
      <c r="BF42" s="11">
        <v>18750</v>
      </c>
      <c r="BG42" s="11">
        <v>3598</v>
      </c>
      <c r="BH42" s="11">
        <v>27846</v>
      </c>
      <c r="BI42" s="11">
        <v>22162</v>
      </c>
      <c r="BJ42" s="11">
        <v>5741</v>
      </c>
      <c r="BK42" s="11">
        <v>5321</v>
      </c>
      <c r="BL42" s="11">
        <v>1902</v>
      </c>
      <c r="BM42">
        <v>38000</v>
      </c>
      <c r="BN42">
        <v>3092</v>
      </c>
    </row>
    <row r="43" spans="1:66" x14ac:dyDescent="0.25">
      <c r="A43" s="3">
        <v>45333</v>
      </c>
      <c r="B43">
        <v>746</v>
      </c>
      <c r="C43">
        <v>912</v>
      </c>
      <c r="D43">
        <v>283</v>
      </c>
      <c r="E43">
        <v>419</v>
      </c>
      <c r="F43">
        <v>44</v>
      </c>
      <c r="G43">
        <v>182</v>
      </c>
      <c r="H43">
        <v>639</v>
      </c>
      <c r="I43">
        <v>91</v>
      </c>
      <c r="J43">
        <v>226</v>
      </c>
      <c r="K43">
        <v>124</v>
      </c>
      <c r="L43">
        <v>32</v>
      </c>
      <c r="M43">
        <v>27</v>
      </c>
      <c r="N43">
        <v>37</v>
      </c>
      <c r="O43">
        <v>136</v>
      </c>
      <c r="P43">
        <v>17</v>
      </c>
      <c r="Q43">
        <v>25</v>
      </c>
      <c r="R43">
        <v>42</v>
      </c>
      <c r="S43">
        <v>80</v>
      </c>
      <c r="T43">
        <v>118</v>
      </c>
      <c r="U43">
        <v>9</v>
      </c>
      <c r="V43">
        <v>63</v>
      </c>
      <c r="W43">
        <v>27</v>
      </c>
      <c r="X43">
        <v>46</v>
      </c>
      <c r="Y43">
        <v>54</v>
      </c>
      <c r="Z43">
        <v>27</v>
      </c>
      <c r="AA43">
        <v>27</v>
      </c>
      <c r="AB43">
        <v>18</v>
      </c>
      <c r="AC43">
        <v>27</v>
      </c>
      <c r="AD43">
        <v>9</v>
      </c>
      <c r="AE43">
        <v>45</v>
      </c>
      <c r="AF43">
        <v>0</v>
      </c>
      <c r="AG43">
        <v>18</v>
      </c>
      <c r="AH43">
        <v>9</v>
      </c>
      <c r="AI43">
        <v>72</v>
      </c>
      <c r="AJ43">
        <v>27</v>
      </c>
      <c r="AK43">
        <v>27</v>
      </c>
      <c r="AL43">
        <v>18</v>
      </c>
      <c r="AM43">
        <v>9</v>
      </c>
      <c r="AN43">
        <v>9</v>
      </c>
      <c r="AO43">
        <v>18</v>
      </c>
      <c r="AP43">
        <v>82</v>
      </c>
      <c r="AQ43">
        <v>18</v>
      </c>
      <c r="AR43">
        <v>36</v>
      </c>
      <c r="AS43">
        <v>45</v>
      </c>
      <c r="AT43">
        <v>9</v>
      </c>
      <c r="AU43">
        <v>18</v>
      </c>
      <c r="AV43">
        <v>27</v>
      </c>
      <c r="AW43">
        <v>0</v>
      </c>
      <c r="AX43">
        <v>0</v>
      </c>
      <c r="AY43" s="11">
        <v>149074.34</v>
      </c>
      <c r="AZ43" s="11">
        <v>41740.81</v>
      </c>
      <c r="BA43" s="11">
        <v>37268.58</v>
      </c>
      <c r="BB43" s="11">
        <v>32796.35</v>
      </c>
      <c r="BC43" s="11">
        <v>14907.43</v>
      </c>
      <c r="BD43" s="11">
        <v>22361.15</v>
      </c>
      <c r="BE43" s="11">
        <v>46500</v>
      </c>
      <c r="BF43" s="11">
        <v>18750</v>
      </c>
      <c r="BG43" s="11">
        <v>4273</v>
      </c>
      <c r="BH43" s="11">
        <v>27846</v>
      </c>
      <c r="BI43" s="11">
        <v>22162</v>
      </c>
      <c r="BJ43" s="11">
        <v>5741</v>
      </c>
      <c r="BK43" s="11">
        <v>5321</v>
      </c>
      <c r="BL43" s="11">
        <v>1902</v>
      </c>
      <c r="BM43">
        <v>38000</v>
      </c>
      <c r="BN43">
        <v>7584</v>
      </c>
    </row>
    <row r="44" spans="1:66" x14ac:dyDescent="0.25">
      <c r="A44" s="3">
        <v>45334</v>
      </c>
      <c r="B44">
        <v>752</v>
      </c>
      <c r="C44">
        <v>972</v>
      </c>
      <c r="D44">
        <v>315</v>
      </c>
      <c r="E44">
        <v>317</v>
      </c>
      <c r="F44">
        <v>120</v>
      </c>
      <c r="G44">
        <v>213</v>
      </c>
      <c r="H44">
        <v>516</v>
      </c>
      <c r="I44">
        <v>243</v>
      </c>
      <c r="J44">
        <v>195</v>
      </c>
      <c r="K44">
        <v>51</v>
      </c>
      <c r="L44">
        <v>65</v>
      </c>
      <c r="M44">
        <v>32</v>
      </c>
      <c r="N44">
        <v>18</v>
      </c>
      <c r="O44">
        <v>140</v>
      </c>
      <c r="P44">
        <v>57</v>
      </c>
      <c r="Q44">
        <v>40</v>
      </c>
      <c r="R44">
        <v>42</v>
      </c>
      <c r="S44">
        <v>112</v>
      </c>
      <c r="T44">
        <v>126</v>
      </c>
      <c r="U44">
        <v>29</v>
      </c>
      <c r="V44">
        <v>38</v>
      </c>
      <c r="W44">
        <v>19</v>
      </c>
      <c r="X44">
        <v>12</v>
      </c>
      <c r="Y44">
        <v>77</v>
      </c>
      <c r="Z44">
        <v>19</v>
      </c>
      <c r="AA44">
        <v>29</v>
      </c>
      <c r="AB44">
        <v>29</v>
      </c>
      <c r="AC44">
        <v>19</v>
      </c>
      <c r="AD44">
        <v>9</v>
      </c>
      <c r="AE44">
        <v>19</v>
      </c>
      <c r="AF44">
        <v>29</v>
      </c>
      <c r="AG44">
        <v>0</v>
      </c>
      <c r="AH44">
        <v>0</v>
      </c>
      <c r="AI44">
        <v>77</v>
      </c>
      <c r="AJ44">
        <v>58</v>
      </c>
      <c r="AK44">
        <v>38</v>
      </c>
      <c r="AL44">
        <v>9</v>
      </c>
      <c r="AM44">
        <v>9</v>
      </c>
      <c r="AN44">
        <v>9</v>
      </c>
      <c r="AO44">
        <v>9</v>
      </c>
      <c r="AP44">
        <v>77</v>
      </c>
      <c r="AQ44">
        <v>29</v>
      </c>
      <c r="AR44">
        <v>48</v>
      </c>
      <c r="AS44">
        <v>29</v>
      </c>
      <c r="AT44">
        <v>0</v>
      </c>
      <c r="AU44">
        <v>68</v>
      </c>
      <c r="AV44">
        <v>29</v>
      </c>
      <c r="AW44">
        <v>29</v>
      </c>
      <c r="AX44">
        <v>0</v>
      </c>
      <c r="AY44" s="11">
        <v>139884.82</v>
      </c>
      <c r="AZ44" s="11">
        <v>40566.6</v>
      </c>
      <c r="BA44" s="11">
        <v>26578.12</v>
      </c>
      <c r="BB44" s="11">
        <v>32173.51</v>
      </c>
      <c r="BC44" s="11">
        <v>16786.18</v>
      </c>
      <c r="BD44" s="11">
        <v>23780.42</v>
      </c>
      <c r="BE44" s="11">
        <v>46500</v>
      </c>
      <c r="BF44" s="11">
        <v>18750</v>
      </c>
      <c r="BG44" s="11">
        <v>4273</v>
      </c>
      <c r="BH44" s="11">
        <v>27846</v>
      </c>
      <c r="BI44" s="11">
        <v>22162</v>
      </c>
      <c r="BJ44" s="11">
        <v>5741</v>
      </c>
      <c r="BK44" s="11">
        <v>5321</v>
      </c>
      <c r="BL44" s="11">
        <v>1902</v>
      </c>
      <c r="BM44">
        <v>38000</v>
      </c>
      <c r="BN44">
        <v>7437</v>
      </c>
    </row>
    <row r="45" spans="1:66" x14ac:dyDescent="0.25">
      <c r="A45" s="3">
        <v>45335</v>
      </c>
      <c r="B45">
        <v>757</v>
      </c>
      <c r="C45">
        <v>1007</v>
      </c>
      <c r="D45">
        <v>348</v>
      </c>
      <c r="E45">
        <v>228</v>
      </c>
      <c r="F45">
        <v>181</v>
      </c>
      <c r="G45">
        <v>362</v>
      </c>
      <c r="H45">
        <v>484</v>
      </c>
      <c r="I45">
        <v>161</v>
      </c>
      <c r="J45">
        <v>178</v>
      </c>
      <c r="K45">
        <v>98</v>
      </c>
      <c r="L45">
        <v>37</v>
      </c>
      <c r="M45">
        <v>65</v>
      </c>
      <c r="N45">
        <v>14</v>
      </c>
      <c r="O45">
        <v>117</v>
      </c>
      <c r="P45">
        <v>83</v>
      </c>
      <c r="Q45">
        <v>25</v>
      </c>
      <c r="R45">
        <v>17</v>
      </c>
      <c r="S45">
        <v>123</v>
      </c>
      <c r="T45">
        <v>100</v>
      </c>
      <c r="U45">
        <v>10</v>
      </c>
      <c r="V45">
        <v>30</v>
      </c>
      <c r="W45">
        <v>10</v>
      </c>
      <c r="X45">
        <v>100</v>
      </c>
      <c r="Y45">
        <v>50</v>
      </c>
      <c r="Z45">
        <v>0</v>
      </c>
      <c r="AA45">
        <v>20</v>
      </c>
      <c r="AB45">
        <v>60</v>
      </c>
      <c r="AC45">
        <v>0</v>
      </c>
      <c r="AD45">
        <v>10</v>
      </c>
      <c r="AE45">
        <v>40</v>
      </c>
      <c r="AF45">
        <v>30</v>
      </c>
      <c r="AG45">
        <v>30</v>
      </c>
      <c r="AH45">
        <v>30</v>
      </c>
      <c r="AI45">
        <v>90</v>
      </c>
      <c r="AJ45">
        <v>20</v>
      </c>
      <c r="AK45">
        <v>30</v>
      </c>
      <c r="AL45">
        <v>30</v>
      </c>
      <c r="AM45">
        <v>0</v>
      </c>
      <c r="AN45">
        <v>40</v>
      </c>
      <c r="AO45">
        <v>20</v>
      </c>
      <c r="AP45">
        <v>70</v>
      </c>
      <c r="AQ45">
        <v>10</v>
      </c>
      <c r="AR45">
        <v>50</v>
      </c>
      <c r="AS45">
        <v>30</v>
      </c>
      <c r="AT45">
        <v>0</v>
      </c>
      <c r="AU45">
        <v>30</v>
      </c>
      <c r="AV45">
        <v>0</v>
      </c>
      <c r="AW45">
        <v>0</v>
      </c>
      <c r="AX45">
        <v>67</v>
      </c>
      <c r="AY45" s="11">
        <v>130517.54</v>
      </c>
      <c r="AZ45" s="11">
        <v>39155.26</v>
      </c>
      <c r="BA45" s="11">
        <v>28713.86</v>
      </c>
      <c r="BB45" s="11">
        <v>14356.93</v>
      </c>
      <c r="BC45" s="11">
        <v>23493.16</v>
      </c>
      <c r="BD45" s="11">
        <v>24798.33</v>
      </c>
      <c r="BE45" s="11">
        <v>46500</v>
      </c>
      <c r="BF45" s="11">
        <v>18750</v>
      </c>
      <c r="BG45" s="11">
        <v>4273</v>
      </c>
      <c r="BH45" s="11">
        <v>27846</v>
      </c>
      <c r="BI45" s="11">
        <v>22162</v>
      </c>
      <c r="BJ45" s="11">
        <v>5741</v>
      </c>
      <c r="BK45" s="11">
        <v>5321</v>
      </c>
      <c r="BL45" s="11">
        <v>1902</v>
      </c>
      <c r="BM45">
        <v>38000</v>
      </c>
      <c r="BN45">
        <v>117</v>
      </c>
    </row>
    <row r="46" spans="1:66" x14ac:dyDescent="0.25">
      <c r="A46" s="3">
        <v>45336</v>
      </c>
      <c r="B46">
        <v>756</v>
      </c>
      <c r="C46">
        <v>1023</v>
      </c>
      <c r="D46">
        <v>355</v>
      </c>
      <c r="E46">
        <v>356</v>
      </c>
      <c r="F46">
        <v>45</v>
      </c>
      <c r="G46">
        <v>501</v>
      </c>
      <c r="H46">
        <v>328</v>
      </c>
      <c r="I46">
        <v>194</v>
      </c>
      <c r="J46">
        <v>210</v>
      </c>
      <c r="K46">
        <v>164</v>
      </c>
      <c r="L46">
        <v>32</v>
      </c>
      <c r="M46">
        <v>28</v>
      </c>
      <c r="N46">
        <v>14</v>
      </c>
      <c r="O46">
        <v>114</v>
      </c>
      <c r="P46">
        <v>34</v>
      </c>
      <c r="Q46">
        <v>20</v>
      </c>
      <c r="R46">
        <v>31</v>
      </c>
      <c r="S46">
        <v>109</v>
      </c>
      <c r="T46">
        <v>81</v>
      </c>
      <c r="U46">
        <v>20</v>
      </c>
      <c r="V46">
        <v>30</v>
      </c>
      <c r="W46">
        <v>0</v>
      </c>
      <c r="X46">
        <v>132</v>
      </c>
      <c r="Y46">
        <v>61</v>
      </c>
      <c r="Z46">
        <v>10</v>
      </c>
      <c r="AA46">
        <v>30</v>
      </c>
      <c r="AB46">
        <v>51</v>
      </c>
      <c r="AC46">
        <v>0</v>
      </c>
      <c r="AD46">
        <v>10</v>
      </c>
      <c r="AE46">
        <v>40</v>
      </c>
      <c r="AF46">
        <v>10</v>
      </c>
      <c r="AG46">
        <v>20</v>
      </c>
      <c r="AH46">
        <v>20</v>
      </c>
      <c r="AI46">
        <v>51</v>
      </c>
      <c r="AJ46">
        <v>10</v>
      </c>
      <c r="AK46">
        <v>51</v>
      </c>
      <c r="AL46">
        <v>0</v>
      </c>
      <c r="AM46">
        <v>0</v>
      </c>
      <c r="AN46">
        <v>40</v>
      </c>
      <c r="AO46">
        <v>10</v>
      </c>
      <c r="AP46">
        <v>112</v>
      </c>
      <c r="AQ46">
        <v>20</v>
      </c>
      <c r="AR46">
        <v>92</v>
      </c>
      <c r="AS46">
        <v>30</v>
      </c>
      <c r="AT46">
        <v>10</v>
      </c>
      <c r="AU46">
        <v>20</v>
      </c>
      <c r="AV46">
        <v>40</v>
      </c>
      <c r="AW46">
        <v>20</v>
      </c>
      <c r="AX46">
        <v>2</v>
      </c>
      <c r="AY46" s="11">
        <v>126126.29</v>
      </c>
      <c r="AZ46" s="11">
        <v>41621.68</v>
      </c>
      <c r="BA46" s="11">
        <v>31531.57</v>
      </c>
      <c r="BB46" s="11">
        <v>17657.68</v>
      </c>
      <c r="BC46" s="11">
        <v>18918.939999999999</v>
      </c>
      <c r="BD46" s="11">
        <v>16396.419999999998</v>
      </c>
      <c r="BE46" s="11">
        <v>46500</v>
      </c>
      <c r="BF46" s="11">
        <v>18750</v>
      </c>
      <c r="BG46" s="11">
        <v>10273</v>
      </c>
      <c r="BH46" s="11">
        <v>23878</v>
      </c>
      <c r="BI46" s="11">
        <v>22162</v>
      </c>
      <c r="BJ46" s="11">
        <v>5741</v>
      </c>
      <c r="BK46" s="11">
        <v>5321</v>
      </c>
      <c r="BL46" s="11">
        <v>1902</v>
      </c>
      <c r="BM46">
        <v>38000</v>
      </c>
      <c r="BN46">
        <v>931</v>
      </c>
    </row>
    <row r="47" spans="1:66" x14ac:dyDescent="0.25">
      <c r="A47" s="3">
        <v>45337</v>
      </c>
      <c r="B47">
        <v>746</v>
      </c>
      <c r="C47">
        <v>1028</v>
      </c>
      <c r="D47">
        <v>328</v>
      </c>
      <c r="E47">
        <v>381</v>
      </c>
      <c r="F47">
        <v>37</v>
      </c>
      <c r="G47">
        <v>421</v>
      </c>
      <c r="H47">
        <v>453</v>
      </c>
      <c r="I47">
        <v>154</v>
      </c>
      <c r="J47">
        <v>203</v>
      </c>
      <c r="K47">
        <v>138</v>
      </c>
      <c r="L47">
        <v>32</v>
      </c>
      <c r="M47">
        <v>50</v>
      </c>
      <c r="N47">
        <v>46</v>
      </c>
      <c r="O47">
        <v>127</v>
      </c>
      <c r="P47">
        <v>36</v>
      </c>
      <c r="Q47">
        <v>39</v>
      </c>
      <c r="R47">
        <v>22</v>
      </c>
      <c r="S47">
        <v>53</v>
      </c>
      <c r="T47">
        <v>133</v>
      </c>
      <c r="U47">
        <v>10</v>
      </c>
      <c r="V47">
        <v>51</v>
      </c>
      <c r="W47">
        <v>30</v>
      </c>
      <c r="X47">
        <v>143</v>
      </c>
      <c r="Y47">
        <v>51</v>
      </c>
      <c r="Z47">
        <v>0</v>
      </c>
      <c r="AA47">
        <v>30</v>
      </c>
      <c r="AB47">
        <v>51</v>
      </c>
      <c r="AC47">
        <v>30</v>
      </c>
      <c r="AD47">
        <v>0</v>
      </c>
      <c r="AE47">
        <v>20</v>
      </c>
      <c r="AF47">
        <v>0</v>
      </c>
      <c r="AG47">
        <v>0</v>
      </c>
      <c r="AH47">
        <v>10</v>
      </c>
      <c r="AI47">
        <v>41</v>
      </c>
      <c r="AJ47">
        <v>10</v>
      </c>
      <c r="AK47">
        <v>10</v>
      </c>
      <c r="AL47">
        <v>30</v>
      </c>
      <c r="AM47">
        <v>10</v>
      </c>
      <c r="AN47">
        <v>41</v>
      </c>
      <c r="AO47">
        <v>20</v>
      </c>
      <c r="AP47">
        <v>71</v>
      </c>
      <c r="AQ47">
        <v>20</v>
      </c>
      <c r="AR47">
        <v>61</v>
      </c>
      <c r="AS47">
        <v>20</v>
      </c>
      <c r="AT47">
        <v>0</v>
      </c>
      <c r="AU47">
        <v>10</v>
      </c>
      <c r="AV47">
        <v>10</v>
      </c>
      <c r="AW47">
        <v>30</v>
      </c>
      <c r="AX47">
        <v>85</v>
      </c>
      <c r="AY47" s="11">
        <v>125402.82</v>
      </c>
      <c r="AZ47" s="11">
        <v>42636.959999999999</v>
      </c>
      <c r="BA47" s="11">
        <v>26334.59</v>
      </c>
      <c r="BB47" s="11">
        <v>20064.45</v>
      </c>
      <c r="BC47" s="11">
        <v>23826.53</v>
      </c>
      <c r="BD47" s="11">
        <v>12540.28</v>
      </c>
      <c r="BE47" s="11">
        <v>43000</v>
      </c>
      <c r="BF47" s="11">
        <v>18750</v>
      </c>
      <c r="BG47" s="11">
        <v>10273</v>
      </c>
      <c r="BH47" s="11">
        <v>23878</v>
      </c>
      <c r="BI47" s="11">
        <v>22162</v>
      </c>
      <c r="BJ47" s="11">
        <v>5741</v>
      </c>
      <c r="BK47" s="11">
        <v>5321</v>
      </c>
      <c r="BL47" s="11">
        <v>1902</v>
      </c>
      <c r="BM47">
        <v>38000</v>
      </c>
      <c r="BN47">
        <v>4423</v>
      </c>
    </row>
    <row r="48" spans="1:66" x14ac:dyDescent="0.25">
      <c r="A48" s="3">
        <v>45338</v>
      </c>
      <c r="B48">
        <v>724</v>
      </c>
      <c r="C48">
        <v>1028</v>
      </c>
      <c r="D48">
        <v>144</v>
      </c>
      <c r="E48">
        <v>407</v>
      </c>
      <c r="F48">
        <v>173</v>
      </c>
      <c r="G48">
        <v>205</v>
      </c>
      <c r="H48">
        <v>752</v>
      </c>
      <c r="I48">
        <v>71</v>
      </c>
      <c r="J48">
        <v>188</v>
      </c>
      <c r="K48">
        <v>116</v>
      </c>
      <c r="L48">
        <v>49</v>
      </c>
      <c r="M48">
        <v>22</v>
      </c>
      <c r="N48">
        <v>40</v>
      </c>
      <c r="O48">
        <v>143</v>
      </c>
      <c r="P48">
        <v>22</v>
      </c>
      <c r="Q48">
        <v>30</v>
      </c>
      <c r="R48">
        <v>30</v>
      </c>
      <c r="S48">
        <v>84</v>
      </c>
      <c r="T48">
        <v>71</v>
      </c>
      <c r="U48">
        <v>30</v>
      </c>
      <c r="V48">
        <v>61</v>
      </c>
      <c r="W48">
        <v>10</v>
      </c>
      <c r="X48">
        <v>92</v>
      </c>
      <c r="Y48">
        <v>61</v>
      </c>
      <c r="Z48">
        <v>20</v>
      </c>
      <c r="AA48">
        <v>10</v>
      </c>
      <c r="AB48">
        <v>30</v>
      </c>
      <c r="AC48">
        <v>20</v>
      </c>
      <c r="AD48">
        <v>0</v>
      </c>
      <c r="AE48">
        <v>10</v>
      </c>
      <c r="AF48">
        <v>10</v>
      </c>
      <c r="AG48">
        <v>30</v>
      </c>
      <c r="AH48">
        <v>10</v>
      </c>
      <c r="AI48">
        <v>41</v>
      </c>
      <c r="AJ48">
        <v>51</v>
      </c>
      <c r="AK48">
        <v>30</v>
      </c>
      <c r="AL48">
        <v>0</v>
      </c>
      <c r="AM48">
        <v>10</v>
      </c>
      <c r="AN48">
        <v>10</v>
      </c>
      <c r="AO48">
        <v>30</v>
      </c>
      <c r="AP48">
        <v>71</v>
      </c>
      <c r="AQ48">
        <v>20</v>
      </c>
      <c r="AR48">
        <v>71</v>
      </c>
      <c r="AS48">
        <v>51</v>
      </c>
      <c r="AT48">
        <v>0</v>
      </c>
      <c r="AU48">
        <v>20</v>
      </c>
      <c r="AV48">
        <v>30</v>
      </c>
      <c r="AW48">
        <v>10</v>
      </c>
      <c r="AX48">
        <v>118</v>
      </c>
      <c r="AY48" s="11">
        <v>127208.04</v>
      </c>
      <c r="AZ48" s="11">
        <v>40706.57</v>
      </c>
      <c r="BA48" s="11">
        <v>17809.13</v>
      </c>
      <c r="BB48" s="11">
        <v>21625.37</v>
      </c>
      <c r="BC48" s="11">
        <v>19081.21</v>
      </c>
      <c r="BD48" s="11">
        <v>27985.77</v>
      </c>
      <c r="BE48" s="11">
        <v>43000</v>
      </c>
      <c r="BF48" s="11">
        <v>18750</v>
      </c>
      <c r="BG48" s="11">
        <v>10273</v>
      </c>
      <c r="BH48" s="11">
        <v>23878</v>
      </c>
      <c r="BI48" s="11">
        <v>22162</v>
      </c>
      <c r="BJ48" s="11">
        <v>5741</v>
      </c>
      <c r="BK48" s="11">
        <v>5321</v>
      </c>
      <c r="BL48" s="11">
        <v>1902</v>
      </c>
      <c r="BM48">
        <v>38000</v>
      </c>
      <c r="BN48">
        <v>8522</v>
      </c>
    </row>
    <row r="49" spans="1:66" x14ac:dyDescent="0.25">
      <c r="A49" s="3">
        <v>45339</v>
      </c>
      <c r="B49">
        <v>702</v>
      </c>
      <c r="C49">
        <v>1012</v>
      </c>
      <c r="D49">
        <v>161</v>
      </c>
      <c r="E49">
        <v>415</v>
      </c>
      <c r="F49">
        <v>126</v>
      </c>
      <c r="G49">
        <v>232</v>
      </c>
      <c r="H49">
        <v>689</v>
      </c>
      <c r="I49">
        <v>91</v>
      </c>
      <c r="J49">
        <v>169</v>
      </c>
      <c r="K49">
        <v>95</v>
      </c>
      <c r="L49">
        <v>47</v>
      </c>
      <c r="M49">
        <v>60</v>
      </c>
      <c r="N49">
        <v>21</v>
      </c>
      <c r="O49">
        <v>133</v>
      </c>
      <c r="P49">
        <v>93</v>
      </c>
      <c r="Q49">
        <v>32</v>
      </c>
      <c r="R49">
        <v>37</v>
      </c>
      <c r="S49">
        <v>15</v>
      </c>
      <c r="T49">
        <v>111</v>
      </c>
      <c r="U49">
        <v>30</v>
      </c>
      <c r="V49">
        <v>60</v>
      </c>
      <c r="W49">
        <v>0</v>
      </c>
      <c r="X49">
        <v>109</v>
      </c>
      <c r="Y49">
        <v>80</v>
      </c>
      <c r="Z49">
        <v>20</v>
      </c>
      <c r="AA49">
        <v>30</v>
      </c>
      <c r="AB49">
        <v>60</v>
      </c>
      <c r="AC49">
        <v>20</v>
      </c>
      <c r="AD49">
        <v>0</v>
      </c>
      <c r="AE49">
        <v>20</v>
      </c>
      <c r="AF49">
        <v>20</v>
      </c>
      <c r="AG49">
        <v>30</v>
      </c>
      <c r="AH49">
        <v>0</v>
      </c>
      <c r="AI49">
        <v>101</v>
      </c>
      <c r="AJ49">
        <v>10</v>
      </c>
      <c r="AK49">
        <v>30</v>
      </c>
      <c r="AL49">
        <v>0</v>
      </c>
      <c r="AM49">
        <v>0</v>
      </c>
      <c r="AN49">
        <v>0</v>
      </c>
      <c r="AO49">
        <v>10</v>
      </c>
      <c r="AP49">
        <v>101</v>
      </c>
      <c r="AQ49">
        <v>10</v>
      </c>
      <c r="AR49">
        <v>70</v>
      </c>
      <c r="AS49">
        <v>40</v>
      </c>
      <c r="AT49">
        <v>0</v>
      </c>
      <c r="AU49">
        <v>20</v>
      </c>
      <c r="AV49">
        <v>0</v>
      </c>
      <c r="AW49">
        <v>30</v>
      </c>
      <c r="AX49">
        <v>0</v>
      </c>
      <c r="AY49" s="11">
        <v>130835.64</v>
      </c>
      <c r="AZ49" s="11">
        <v>45792.480000000003</v>
      </c>
      <c r="BA49" s="11">
        <v>23550.42</v>
      </c>
      <c r="BB49" s="11">
        <v>13083.56</v>
      </c>
      <c r="BC49" s="11">
        <v>22242.06</v>
      </c>
      <c r="BD49" s="11">
        <v>26167.13</v>
      </c>
      <c r="BE49" s="11">
        <v>43000</v>
      </c>
      <c r="BF49" s="11">
        <v>18750</v>
      </c>
      <c r="BG49" s="11">
        <v>10273</v>
      </c>
      <c r="BH49" s="11">
        <v>23878</v>
      </c>
      <c r="BI49" s="11">
        <v>22162</v>
      </c>
      <c r="BJ49" s="11">
        <v>5741</v>
      </c>
      <c r="BK49" s="11">
        <v>5321</v>
      </c>
      <c r="BL49" s="11">
        <v>1902</v>
      </c>
      <c r="BM49">
        <v>38000</v>
      </c>
      <c r="BN49">
        <v>4410</v>
      </c>
    </row>
    <row r="50" spans="1:66" x14ac:dyDescent="0.25">
      <c r="A50" s="3">
        <v>45340</v>
      </c>
      <c r="B50">
        <v>678</v>
      </c>
      <c r="C50">
        <v>987</v>
      </c>
      <c r="D50">
        <v>311</v>
      </c>
      <c r="E50">
        <v>259</v>
      </c>
      <c r="F50">
        <v>108</v>
      </c>
      <c r="G50">
        <v>276</v>
      </c>
      <c r="H50">
        <v>593</v>
      </c>
      <c r="I50">
        <v>118</v>
      </c>
      <c r="J50">
        <v>214</v>
      </c>
      <c r="K50">
        <v>121</v>
      </c>
      <c r="L50">
        <v>50</v>
      </c>
      <c r="M50">
        <v>29</v>
      </c>
      <c r="N50">
        <v>29</v>
      </c>
      <c r="O50">
        <v>87</v>
      </c>
      <c r="P50">
        <v>51</v>
      </c>
      <c r="Q50">
        <v>36</v>
      </c>
      <c r="R50">
        <v>30</v>
      </c>
      <c r="S50">
        <v>31</v>
      </c>
      <c r="T50">
        <v>128</v>
      </c>
      <c r="U50">
        <v>9</v>
      </c>
      <c r="V50">
        <v>29</v>
      </c>
      <c r="W50">
        <v>29</v>
      </c>
      <c r="X50">
        <v>108</v>
      </c>
      <c r="Y50">
        <v>69</v>
      </c>
      <c r="Z50">
        <v>9</v>
      </c>
      <c r="AA50">
        <v>0</v>
      </c>
      <c r="AB50">
        <v>19</v>
      </c>
      <c r="AC50">
        <v>0</v>
      </c>
      <c r="AD50">
        <v>0</v>
      </c>
      <c r="AE50">
        <v>49</v>
      </c>
      <c r="AF50">
        <v>29</v>
      </c>
      <c r="AG50">
        <v>19</v>
      </c>
      <c r="AH50">
        <v>29</v>
      </c>
      <c r="AI50">
        <v>98</v>
      </c>
      <c r="AJ50">
        <v>49</v>
      </c>
      <c r="AK50">
        <v>9</v>
      </c>
      <c r="AL50">
        <v>29</v>
      </c>
      <c r="AM50">
        <v>0</v>
      </c>
      <c r="AN50">
        <v>0</v>
      </c>
      <c r="AO50">
        <v>29</v>
      </c>
      <c r="AP50">
        <v>69</v>
      </c>
      <c r="AQ50">
        <v>19</v>
      </c>
      <c r="AR50">
        <v>59</v>
      </c>
      <c r="AS50">
        <v>29</v>
      </c>
      <c r="AT50">
        <v>9</v>
      </c>
      <c r="AU50">
        <v>19</v>
      </c>
      <c r="AV50">
        <v>9</v>
      </c>
      <c r="AW50">
        <v>29</v>
      </c>
      <c r="AX50">
        <v>5</v>
      </c>
      <c r="AY50" s="11">
        <v>137060.1</v>
      </c>
      <c r="AZ50" s="11">
        <v>46600.43</v>
      </c>
      <c r="BA50" s="11">
        <v>34265.03</v>
      </c>
      <c r="BB50" s="11">
        <v>20559.02</v>
      </c>
      <c r="BC50" s="11">
        <v>32894.42</v>
      </c>
      <c r="BD50" s="11">
        <v>2741.2</v>
      </c>
      <c r="BE50" s="11">
        <v>43000</v>
      </c>
      <c r="BF50" s="11">
        <v>18750</v>
      </c>
      <c r="BG50" s="11">
        <v>10273</v>
      </c>
      <c r="BH50" s="11">
        <v>23878</v>
      </c>
      <c r="BI50" s="11">
        <v>22162</v>
      </c>
      <c r="BJ50" s="11">
        <v>5741</v>
      </c>
      <c r="BK50" s="11">
        <v>5321</v>
      </c>
      <c r="BL50" s="11">
        <v>1902</v>
      </c>
      <c r="BM50">
        <v>38000</v>
      </c>
      <c r="BN50">
        <v>2269</v>
      </c>
    </row>
    <row r="51" spans="1:66" x14ac:dyDescent="0.25">
      <c r="A51" s="3">
        <v>45341</v>
      </c>
      <c r="B51">
        <v>671</v>
      </c>
      <c r="C51">
        <v>954</v>
      </c>
      <c r="D51">
        <v>241</v>
      </c>
      <c r="E51">
        <v>350</v>
      </c>
      <c r="F51">
        <v>80</v>
      </c>
      <c r="G51">
        <v>276</v>
      </c>
      <c r="H51">
        <v>507</v>
      </c>
      <c r="I51">
        <v>171</v>
      </c>
      <c r="J51">
        <v>141</v>
      </c>
      <c r="K51">
        <v>124</v>
      </c>
      <c r="L51">
        <v>37</v>
      </c>
      <c r="M51">
        <v>58</v>
      </c>
      <c r="N51">
        <v>33</v>
      </c>
      <c r="O51">
        <v>112</v>
      </c>
      <c r="P51">
        <v>79</v>
      </c>
      <c r="Q51">
        <v>35</v>
      </c>
      <c r="R51">
        <v>20</v>
      </c>
      <c r="S51">
        <v>32</v>
      </c>
      <c r="T51">
        <v>95</v>
      </c>
      <c r="U51">
        <v>28</v>
      </c>
      <c r="V51">
        <v>57</v>
      </c>
      <c r="W51">
        <v>28</v>
      </c>
      <c r="X51">
        <v>21</v>
      </c>
      <c r="Y51">
        <v>57</v>
      </c>
      <c r="Z51">
        <v>19</v>
      </c>
      <c r="AA51">
        <v>9</v>
      </c>
      <c r="AB51">
        <v>38</v>
      </c>
      <c r="AC51">
        <v>28</v>
      </c>
      <c r="AD51">
        <v>9</v>
      </c>
      <c r="AE51">
        <v>38</v>
      </c>
      <c r="AF51">
        <v>9</v>
      </c>
      <c r="AG51">
        <v>19</v>
      </c>
      <c r="AH51">
        <v>19</v>
      </c>
      <c r="AI51">
        <v>47</v>
      </c>
      <c r="AJ51">
        <v>66</v>
      </c>
      <c r="AK51">
        <v>19</v>
      </c>
      <c r="AL51">
        <v>28</v>
      </c>
      <c r="AM51">
        <v>9</v>
      </c>
      <c r="AN51">
        <v>0</v>
      </c>
      <c r="AO51">
        <v>19</v>
      </c>
      <c r="AP51">
        <v>104</v>
      </c>
      <c r="AQ51">
        <v>28</v>
      </c>
      <c r="AR51">
        <v>85</v>
      </c>
      <c r="AS51">
        <v>9</v>
      </c>
      <c r="AT51">
        <v>0</v>
      </c>
      <c r="AU51">
        <v>57</v>
      </c>
      <c r="AV51">
        <v>9</v>
      </c>
      <c r="AW51">
        <v>0</v>
      </c>
      <c r="AX51">
        <v>0</v>
      </c>
      <c r="AY51" s="11">
        <v>144495.54999999999</v>
      </c>
      <c r="AZ51" s="11">
        <v>37568.839999999997</v>
      </c>
      <c r="BA51" s="11">
        <v>26009.200000000001</v>
      </c>
      <c r="BB51" s="11">
        <v>15894.51</v>
      </c>
      <c r="BC51" s="11">
        <v>13004.6</v>
      </c>
      <c r="BD51" s="11">
        <v>52018.400000000001</v>
      </c>
      <c r="BE51" s="11">
        <v>43000</v>
      </c>
      <c r="BF51" s="11">
        <v>18750</v>
      </c>
      <c r="BG51" s="11">
        <v>10273</v>
      </c>
      <c r="BH51" s="11">
        <v>23878</v>
      </c>
      <c r="BI51" s="11">
        <v>22162</v>
      </c>
      <c r="BJ51" s="11">
        <v>5741</v>
      </c>
      <c r="BK51" s="11">
        <v>5321</v>
      </c>
      <c r="BL51" s="11">
        <v>1902</v>
      </c>
      <c r="BM51">
        <v>38000</v>
      </c>
      <c r="BN51">
        <v>1198</v>
      </c>
    </row>
    <row r="52" spans="1:66" x14ac:dyDescent="0.25">
      <c r="A52" s="3">
        <v>45342</v>
      </c>
      <c r="B52">
        <v>669</v>
      </c>
      <c r="C52">
        <v>931</v>
      </c>
      <c r="D52">
        <v>200</v>
      </c>
      <c r="E52">
        <v>389</v>
      </c>
      <c r="F52">
        <v>80</v>
      </c>
      <c r="G52">
        <v>363</v>
      </c>
      <c r="H52">
        <v>364</v>
      </c>
      <c r="I52">
        <v>204</v>
      </c>
      <c r="J52">
        <v>203</v>
      </c>
      <c r="K52">
        <v>132</v>
      </c>
      <c r="L52">
        <v>33</v>
      </c>
      <c r="M52">
        <v>29</v>
      </c>
      <c r="N52">
        <v>29</v>
      </c>
      <c r="O52">
        <v>94</v>
      </c>
      <c r="P52">
        <v>53</v>
      </c>
      <c r="Q52">
        <v>35</v>
      </c>
      <c r="R52">
        <v>30</v>
      </c>
      <c r="S52">
        <v>31</v>
      </c>
      <c r="T52">
        <v>55</v>
      </c>
      <c r="U52">
        <v>27</v>
      </c>
      <c r="V52">
        <v>27</v>
      </c>
      <c r="W52">
        <v>9</v>
      </c>
      <c r="X52">
        <v>74</v>
      </c>
      <c r="Y52">
        <v>65</v>
      </c>
      <c r="Z52">
        <v>0</v>
      </c>
      <c r="AA52">
        <v>9</v>
      </c>
      <c r="AB52">
        <v>37</v>
      </c>
      <c r="AC52">
        <v>27</v>
      </c>
      <c r="AD52">
        <v>0</v>
      </c>
      <c r="AE52">
        <v>18</v>
      </c>
      <c r="AF52">
        <v>27</v>
      </c>
      <c r="AG52">
        <v>0</v>
      </c>
      <c r="AH52">
        <v>27</v>
      </c>
      <c r="AI52">
        <v>55</v>
      </c>
      <c r="AJ52">
        <v>37</v>
      </c>
      <c r="AK52">
        <v>9</v>
      </c>
      <c r="AL52">
        <v>9</v>
      </c>
      <c r="AM52">
        <v>0</v>
      </c>
      <c r="AN52">
        <v>9</v>
      </c>
      <c r="AO52">
        <v>27</v>
      </c>
      <c r="AP52">
        <v>93</v>
      </c>
      <c r="AQ52">
        <v>9</v>
      </c>
      <c r="AR52">
        <v>46</v>
      </c>
      <c r="AS52">
        <v>37</v>
      </c>
      <c r="AT52">
        <v>9</v>
      </c>
      <c r="AU52">
        <v>46</v>
      </c>
      <c r="AV52">
        <v>37</v>
      </c>
      <c r="AW52">
        <v>37</v>
      </c>
      <c r="AX52">
        <v>69</v>
      </c>
      <c r="AY52" s="11">
        <v>154330.32</v>
      </c>
      <c r="AZ52" s="11">
        <v>40125.879999999997</v>
      </c>
      <c r="BA52" s="11">
        <v>26236.16</v>
      </c>
      <c r="BB52" s="11">
        <v>29322.76</v>
      </c>
      <c r="BC52" s="11">
        <v>38582.58</v>
      </c>
      <c r="BD52" s="11">
        <v>20062.939999999999</v>
      </c>
      <c r="BE52" s="11">
        <v>43000</v>
      </c>
      <c r="BF52" s="11">
        <v>18750</v>
      </c>
      <c r="BG52" s="11">
        <v>10273</v>
      </c>
      <c r="BH52" s="11">
        <v>23878</v>
      </c>
      <c r="BI52" s="11">
        <v>22162</v>
      </c>
      <c r="BJ52" s="11">
        <v>5741</v>
      </c>
      <c r="BK52" s="11">
        <v>5321</v>
      </c>
      <c r="BL52" s="11">
        <v>1902</v>
      </c>
      <c r="BM52">
        <v>38000</v>
      </c>
      <c r="BN52">
        <v>2244</v>
      </c>
    </row>
    <row r="53" spans="1:66" x14ac:dyDescent="0.25">
      <c r="A53" s="3">
        <v>45343</v>
      </c>
      <c r="B53">
        <v>676</v>
      </c>
      <c r="C53">
        <v>918</v>
      </c>
      <c r="D53">
        <v>344</v>
      </c>
      <c r="E53">
        <v>184</v>
      </c>
      <c r="F53">
        <v>148</v>
      </c>
      <c r="G53">
        <v>459</v>
      </c>
      <c r="H53">
        <v>239</v>
      </c>
      <c r="I53">
        <v>220</v>
      </c>
      <c r="J53">
        <v>146</v>
      </c>
      <c r="K53">
        <v>46</v>
      </c>
      <c r="L53">
        <v>29</v>
      </c>
      <c r="M53">
        <v>29</v>
      </c>
      <c r="N53">
        <v>12</v>
      </c>
      <c r="O53">
        <v>107</v>
      </c>
      <c r="P53">
        <v>53</v>
      </c>
      <c r="Q53">
        <v>38</v>
      </c>
      <c r="R53">
        <v>15</v>
      </c>
      <c r="S53">
        <v>201</v>
      </c>
      <c r="T53">
        <v>45</v>
      </c>
      <c r="U53">
        <v>9</v>
      </c>
      <c r="V53">
        <v>36</v>
      </c>
      <c r="W53">
        <v>27</v>
      </c>
      <c r="X53">
        <v>94</v>
      </c>
      <c r="Y53">
        <v>73</v>
      </c>
      <c r="Z53">
        <v>18</v>
      </c>
      <c r="AA53">
        <v>27</v>
      </c>
      <c r="AB53">
        <v>18</v>
      </c>
      <c r="AC53">
        <v>0</v>
      </c>
      <c r="AD53">
        <v>0</v>
      </c>
      <c r="AE53">
        <v>9</v>
      </c>
      <c r="AF53">
        <v>18</v>
      </c>
      <c r="AG53">
        <v>27</v>
      </c>
      <c r="AH53">
        <v>9</v>
      </c>
      <c r="AI53">
        <v>82</v>
      </c>
      <c r="AJ53">
        <v>64</v>
      </c>
      <c r="AK53">
        <v>18</v>
      </c>
      <c r="AL53">
        <v>27</v>
      </c>
      <c r="AM53">
        <v>0</v>
      </c>
      <c r="AN53">
        <v>27</v>
      </c>
      <c r="AO53">
        <v>36</v>
      </c>
      <c r="AP53">
        <v>73</v>
      </c>
      <c r="AQ53">
        <v>18</v>
      </c>
      <c r="AR53">
        <v>27</v>
      </c>
      <c r="AS53">
        <v>18</v>
      </c>
      <c r="AT53">
        <v>9</v>
      </c>
      <c r="AU53">
        <v>55</v>
      </c>
      <c r="AV53">
        <v>18</v>
      </c>
      <c r="AW53">
        <v>36</v>
      </c>
      <c r="AX53">
        <v>0</v>
      </c>
      <c r="AY53" s="11">
        <v>164378.54</v>
      </c>
      <c r="AZ53" s="11">
        <v>42738.42</v>
      </c>
      <c r="BA53" s="11">
        <v>29588.14</v>
      </c>
      <c r="BB53" s="11">
        <v>34519.49</v>
      </c>
      <c r="BC53" s="11">
        <v>34519.49</v>
      </c>
      <c r="BD53" s="11">
        <v>23013</v>
      </c>
      <c r="BE53" s="11">
        <v>43000</v>
      </c>
      <c r="BF53" s="11">
        <v>18750</v>
      </c>
      <c r="BG53" s="11">
        <v>5273</v>
      </c>
      <c r="BH53" s="11">
        <v>25641</v>
      </c>
      <c r="BI53" s="11">
        <v>22162</v>
      </c>
      <c r="BJ53" s="11">
        <v>5741</v>
      </c>
      <c r="BK53" s="11">
        <v>5321</v>
      </c>
      <c r="BL53" s="11">
        <v>1902</v>
      </c>
      <c r="BM53">
        <v>38000</v>
      </c>
      <c r="BN53">
        <v>3672</v>
      </c>
    </row>
    <row r="54" spans="1:66" x14ac:dyDescent="0.25">
      <c r="A54" s="3">
        <v>45344</v>
      </c>
      <c r="B54">
        <v>692</v>
      </c>
      <c r="C54">
        <v>915</v>
      </c>
      <c r="D54">
        <v>339</v>
      </c>
      <c r="E54">
        <v>229</v>
      </c>
      <c r="F54">
        <v>124</v>
      </c>
      <c r="G54">
        <v>256</v>
      </c>
      <c r="H54">
        <v>559</v>
      </c>
      <c r="I54">
        <v>100</v>
      </c>
      <c r="J54">
        <v>171</v>
      </c>
      <c r="K54">
        <v>34</v>
      </c>
      <c r="L54">
        <v>38</v>
      </c>
      <c r="M54">
        <v>25</v>
      </c>
      <c r="N54">
        <v>8</v>
      </c>
      <c r="O54">
        <v>131</v>
      </c>
      <c r="P54">
        <v>44</v>
      </c>
      <c r="Q54">
        <v>36</v>
      </c>
      <c r="R54">
        <v>36</v>
      </c>
      <c r="S54">
        <v>169</v>
      </c>
      <c r="T54">
        <v>73</v>
      </c>
      <c r="U54">
        <v>27</v>
      </c>
      <c r="V54">
        <v>27</v>
      </c>
      <c r="W54">
        <v>27</v>
      </c>
      <c r="X54">
        <v>64</v>
      </c>
      <c r="Y54">
        <v>82</v>
      </c>
      <c r="Z54">
        <v>27</v>
      </c>
      <c r="AA54">
        <v>9</v>
      </c>
      <c r="AB54">
        <v>36</v>
      </c>
      <c r="AC54">
        <v>18</v>
      </c>
      <c r="AD54">
        <v>9</v>
      </c>
      <c r="AE54">
        <v>45</v>
      </c>
      <c r="AF54">
        <v>18</v>
      </c>
      <c r="AG54">
        <v>18</v>
      </c>
      <c r="AH54">
        <v>18</v>
      </c>
      <c r="AI54">
        <v>73</v>
      </c>
      <c r="AJ54">
        <v>18</v>
      </c>
      <c r="AK54">
        <v>9</v>
      </c>
      <c r="AL54">
        <v>27</v>
      </c>
      <c r="AM54">
        <v>0</v>
      </c>
      <c r="AN54">
        <v>9</v>
      </c>
      <c r="AO54">
        <v>9</v>
      </c>
      <c r="AP54">
        <v>91</v>
      </c>
      <c r="AQ54">
        <v>9</v>
      </c>
      <c r="AR54">
        <v>64</v>
      </c>
      <c r="AS54">
        <v>9</v>
      </c>
      <c r="AT54">
        <v>9</v>
      </c>
      <c r="AU54">
        <v>27</v>
      </c>
      <c r="AV54">
        <v>36</v>
      </c>
      <c r="AW54">
        <v>0</v>
      </c>
      <c r="AX54">
        <v>27</v>
      </c>
      <c r="AY54" s="11">
        <v>171874.2</v>
      </c>
      <c r="AZ54" s="11">
        <v>46406.04</v>
      </c>
      <c r="BA54" s="11">
        <v>22343.65</v>
      </c>
      <c r="BB54" s="11">
        <v>18906.16</v>
      </c>
      <c r="BC54" s="11">
        <v>15468.68</v>
      </c>
      <c r="BD54" s="11">
        <v>68749.679999999993</v>
      </c>
      <c r="BE54" s="11">
        <v>43000</v>
      </c>
      <c r="BF54" s="11">
        <v>18750</v>
      </c>
      <c r="BG54" s="11">
        <v>10273</v>
      </c>
      <c r="BH54" s="11">
        <v>25641</v>
      </c>
      <c r="BI54" s="11">
        <v>22162</v>
      </c>
      <c r="BJ54" s="11">
        <v>5741</v>
      </c>
      <c r="BK54" s="11">
        <v>5321</v>
      </c>
      <c r="BL54" s="11">
        <v>1902</v>
      </c>
      <c r="BM54">
        <v>38000</v>
      </c>
      <c r="BN54">
        <v>1092</v>
      </c>
    </row>
    <row r="55" spans="1:66" x14ac:dyDescent="0.25">
      <c r="A55" s="3">
        <v>45345</v>
      </c>
      <c r="B55">
        <v>706</v>
      </c>
      <c r="C55">
        <v>921</v>
      </c>
      <c r="D55">
        <v>218</v>
      </c>
      <c r="E55">
        <v>347</v>
      </c>
      <c r="F55">
        <v>141</v>
      </c>
      <c r="G55">
        <v>488</v>
      </c>
      <c r="H55">
        <v>369</v>
      </c>
      <c r="I55">
        <v>64</v>
      </c>
      <c r="J55">
        <v>214</v>
      </c>
      <c r="K55">
        <v>109</v>
      </c>
      <c r="L55">
        <v>65</v>
      </c>
      <c r="M55">
        <v>39</v>
      </c>
      <c r="N55">
        <v>21</v>
      </c>
      <c r="O55">
        <v>107</v>
      </c>
      <c r="P55">
        <v>64</v>
      </c>
      <c r="Q55">
        <v>40</v>
      </c>
      <c r="R55">
        <v>16</v>
      </c>
      <c r="S55">
        <v>31</v>
      </c>
      <c r="T55">
        <v>36</v>
      </c>
      <c r="U55">
        <v>27</v>
      </c>
      <c r="V55">
        <v>27</v>
      </c>
      <c r="W55">
        <v>18</v>
      </c>
      <c r="X55">
        <v>73</v>
      </c>
      <c r="Y55">
        <v>55</v>
      </c>
      <c r="Z55">
        <v>0</v>
      </c>
      <c r="AA55">
        <v>27</v>
      </c>
      <c r="AB55">
        <v>36</v>
      </c>
      <c r="AC55">
        <v>27</v>
      </c>
      <c r="AD55">
        <v>0</v>
      </c>
      <c r="AE55">
        <v>46</v>
      </c>
      <c r="AF55">
        <v>18</v>
      </c>
      <c r="AG55">
        <v>0</v>
      </c>
      <c r="AH55">
        <v>18</v>
      </c>
      <c r="AI55">
        <v>46</v>
      </c>
      <c r="AJ55">
        <v>18</v>
      </c>
      <c r="AK55">
        <v>46</v>
      </c>
      <c r="AL55">
        <v>18</v>
      </c>
      <c r="AM55">
        <v>0</v>
      </c>
      <c r="AN55">
        <v>18</v>
      </c>
      <c r="AO55">
        <v>9</v>
      </c>
      <c r="AP55">
        <v>64</v>
      </c>
      <c r="AQ55">
        <v>18</v>
      </c>
      <c r="AR55">
        <v>82</v>
      </c>
      <c r="AS55">
        <v>36</v>
      </c>
      <c r="AT55">
        <v>0</v>
      </c>
      <c r="AU55">
        <v>36</v>
      </c>
      <c r="AV55">
        <v>9</v>
      </c>
      <c r="AW55">
        <v>18</v>
      </c>
      <c r="AX55">
        <v>95</v>
      </c>
      <c r="AY55" s="11">
        <v>177478.8</v>
      </c>
      <c r="AZ55" s="11">
        <v>58568</v>
      </c>
      <c r="BA55" s="11">
        <v>28396.61</v>
      </c>
      <c r="BB55" s="11">
        <v>17747.88</v>
      </c>
      <c r="BC55" s="11">
        <v>40820.120000000003</v>
      </c>
      <c r="BD55" s="11">
        <v>31946.18</v>
      </c>
      <c r="BE55" s="11">
        <v>43000</v>
      </c>
      <c r="BF55" s="11">
        <v>18750</v>
      </c>
      <c r="BG55" s="11">
        <v>10273</v>
      </c>
      <c r="BH55" s="11">
        <v>25641</v>
      </c>
      <c r="BI55" s="11">
        <v>22162</v>
      </c>
      <c r="BJ55" s="11">
        <v>5741</v>
      </c>
      <c r="BK55" s="11">
        <v>5321</v>
      </c>
      <c r="BL55" s="11">
        <v>1902</v>
      </c>
      <c r="BM55">
        <v>38000</v>
      </c>
      <c r="BN55">
        <v>4786</v>
      </c>
    </row>
    <row r="56" spans="1:66" x14ac:dyDescent="0.25">
      <c r="A56" s="3">
        <v>45346</v>
      </c>
      <c r="B56">
        <v>711</v>
      </c>
      <c r="C56">
        <v>946</v>
      </c>
      <c r="D56">
        <v>163</v>
      </c>
      <c r="E56">
        <v>506</v>
      </c>
      <c r="F56">
        <v>42</v>
      </c>
      <c r="G56">
        <v>482</v>
      </c>
      <c r="H56">
        <v>275</v>
      </c>
      <c r="I56">
        <v>189</v>
      </c>
      <c r="J56">
        <v>154</v>
      </c>
      <c r="K56">
        <v>52</v>
      </c>
      <c r="L56">
        <v>61</v>
      </c>
      <c r="M56">
        <v>30</v>
      </c>
      <c r="N56">
        <v>13</v>
      </c>
      <c r="O56">
        <v>143</v>
      </c>
      <c r="P56">
        <v>81</v>
      </c>
      <c r="Q56">
        <v>35</v>
      </c>
      <c r="R56">
        <v>32</v>
      </c>
      <c r="S56">
        <v>110</v>
      </c>
      <c r="T56">
        <v>85</v>
      </c>
      <c r="U56">
        <v>0</v>
      </c>
      <c r="V56">
        <v>66</v>
      </c>
      <c r="W56">
        <v>0</v>
      </c>
      <c r="X56">
        <v>94</v>
      </c>
      <c r="Y56">
        <v>47</v>
      </c>
      <c r="Z56">
        <v>28</v>
      </c>
      <c r="AA56">
        <v>28</v>
      </c>
      <c r="AB56">
        <v>47</v>
      </c>
      <c r="AC56">
        <v>9</v>
      </c>
      <c r="AD56">
        <v>9</v>
      </c>
      <c r="AE56">
        <v>37</v>
      </c>
      <c r="AF56">
        <v>0</v>
      </c>
      <c r="AG56">
        <v>0</v>
      </c>
      <c r="AH56">
        <v>0</v>
      </c>
      <c r="AI56">
        <v>37</v>
      </c>
      <c r="AJ56">
        <v>28</v>
      </c>
      <c r="AK56">
        <v>28</v>
      </c>
      <c r="AL56">
        <v>9</v>
      </c>
      <c r="AM56">
        <v>9</v>
      </c>
      <c r="AN56">
        <v>28</v>
      </c>
      <c r="AO56">
        <v>37</v>
      </c>
      <c r="AP56">
        <v>75</v>
      </c>
      <c r="AQ56">
        <v>28</v>
      </c>
      <c r="AR56">
        <v>75</v>
      </c>
      <c r="AS56">
        <v>9</v>
      </c>
      <c r="AT56">
        <v>0</v>
      </c>
      <c r="AU56">
        <v>28</v>
      </c>
      <c r="AV56">
        <v>0</v>
      </c>
      <c r="AW56">
        <v>37</v>
      </c>
      <c r="AX56">
        <v>68</v>
      </c>
      <c r="AY56" s="11">
        <v>180715.49</v>
      </c>
      <c r="AZ56" s="11">
        <v>46986.03</v>
      </c>
      <c r="BA56" s="11">
        <v>43371.72</v>
      </c>
      <c r="BB56" s="11">
        <v>41564.559999999998</v>
      </c>
      <c r="BC56" s="11">
        <v>41564.559999999998</v>
      </c>
      <c r="BD56" s="11">
        <v>7228.62</v>
      </c>
      <c r="BE56" s="11">
        <v>43000</v>
      </c>
      <c r="BF56" s="11">
        <v>18750</v>
      </c>
      <c r="BG56" s="11">
        <v>10273</v>
      </c>
      <c r="BH56" s="11">
        <v>25641</v>
      </c>
      <c r="BI56" s="11">
        <v>22162</v>
      </c>
      <c r="BJ56" s="11">
        <v>5741</v>
      </c>
      <c r="BK56" s="11">
        <v>5321</v>
      </c>
      <c r="BL56" s="11">
        <v>1902</v>
      </c>
      <c r="BM56">
        <v>38000</v>
      </c>
      <c r="BN56">
        <v>1837</v>
      </c>
    </row>
    <row r="57" spans="1:66" x14ac:dyDescent="0.25">
      <c r="A57" s="3">
        <v>45347</v>
      </c>
      <c r="B57">
        <v>708</v>
      </c>
      <c r="C57">
        <v>978</v>
      </c>
      <c r="D57">
        <v>162</v>
      </c>
      <c r="E57">
        <v>412</v>
      </c>
      <c r="F57">
        <v>134</v>
      </c>
      <c r="G57">
        <v>195</v>
      </c>
      <c r="H57">
        <v>607</v>
      </c>
      <c r="I57">
        <v>176</v>
      </c>
      <c r="J57">
        <v>153</v>
      </c>
      <c r="K57">
        <v>144</v>
      </c>
      <c r="L57">
        <v>35</v>
      </c>
      <c r="M57">
        <v>57</v>
      </c>
      <c r="N57">
        <v>30</v>
      </c>
      <c r="O57">
        <v>145</v>
      </c>
      <c r="P57">
        <v>67</v>
      </c>
      <c r="Q57">
        <v>24</v>
      </c>
      <c r="R57">
        <v>16</v>
      </c>
      <c r="S57">
        <v>37</v>
      </c>
      <c r="T57">
        <v>136</v>
      </c>
      <c r="U57">
        <v>0</v>
      </c>
      <c r="V57">
        <v>48</v>
      </c>
      <c r="W57">
        <v>0</v>
      </c>
      <c r="X57">
        <v>78</v>
      </c>
      <c r="Y57">
        <v>78</v>
      </c>
      <c r="Z57">
        <v>9</v>
      </c>
      <c r="AA57">
        <v>29</v>
      </c>
      <c r="AB57">
        <v>48</v>
      </c>
      <c r="AC57">
        <v>0</v>
      </c>
      <c r="AD57">
        <v>9</v>
      </c>
      <c r="AE57">
        <v>19</v>
      </c>
      <c r="AF57">
        <v>0</v>
      </c>
      <c r="AG57">
        <v>29</v>
      </c>
      <c r="AH57">
        <v>29</v>
      </c>
      <c r="AI57">
        <v>68</v>
      </c>
      <c r="AJ57">
        <v>19</v>
      </c>
      <c r="AK57">
        <v>39</v>
      </c>
      <c r="AL57">
        <v>0</v>
      </c>
      <c r="AM57">
        <v>9</v>
      </c>
      <c r="AN57">
        <v>39</v>
      </c>
      <c r="AO57">
        <v>39</v>
      </c>
      <c r="AP57">
        <v>68</v>
      </c>
      <c r="AQ57">
        <v>9</v>
      </c>
      <c r="AR57">
        <v>58</v>
      </c>
      <c r="AS57">
        <v>9</v>
      </c>
      <c r="AT57">
        <v>9</v>
      </c>
      <c r="AU57">
        <v>29</v>
      </c>
      <c r="AV57">
        <v>0</v>
      </c>
      <c r="AW57">
        <v>39</v>
      </c>
      <c r="AX57">
        <v>32</v>
      </c>
      <c r="AY57" s="11">
        <v>181529.53</v>
      </c>
      <c r="AZ57" s="11">
        <v>45382.38</v>
      </c>
      <c r="BA57" s="11">
        <v>32675.31</v>
      </c>
      <c r="BB57" s="11">
        <v>45382.38</v>
      </c>
      <c r="BC57" s="11">
        <v>25414.13</v>
      </c>
      <c r="BD57" s="11">
        <v>32675.31</v>
      </c>
      <c r="BE57" s="11">
        <v>43000</v>
      </c>
      <c r="BF57" s="11">
        <v>18750</v>
      </c>
      <c r="BG57" s="11">
        <v>10273</v>
      </c>
      <c r="BH57" s="11">
        <v>25641</v>
      </c>
      <c r="BI57" s="11">
        <v>22162</v>
      </c>
      <c r="BJ57" s="11">
        <v>5741</v>
      </c>
      <c r="BK57" s="11">
        <v>5321</v>
      </c>
      <c r="BL57" s="11">
        <v>1902</v>
      </c>
      <c r="BM57">
        <v>38000</v>
      </c>
      <c r="BN57">
        <v>3159</v>
      </c>
    </row>
    <row r="58" spans="1:66" x14ac:dyDescent="0.25">
      <c r="A58" s="3">
        <v>45348</v>
      </c>
      <c r="B58">
        <v>699</v>
      </c>
      <c r="C58">
        <v>990</v>
      </c>
      <c r="D58">
        <v>160</v>
      </c>
      <c r="E58">
        <v>477</v>
      </c>
      <c r="F58">
        <v>62</v>
      </c>
      <c r="G58">
        <v>514</v>
      </c>
      <c r="H58">
        <v>338</v>
      </c>
      <c r="I58">
        <v>138</v>
      </c>
      <c r="J58">
        <v>182</v>
      </c>
      <c r="K58">
        <v>91</v>
      </c>
      <c r="L58">
        <v>30</v>
      </c>
      <c r="M58">
        <v>60</v>
      </c>
      <c r="N58">
        <v>21</v>
      </c>
      <c r="O58">
        <v>116</v>
      </c>
      <c r="P58">
        <v>69</v>
      </c>
      <c r="Q58">
        <v>39</v>
      </c>
      <c r="R58">
        <v>26</v>
      </c>
      <c r="S58">
        <v>65</v>
      </c>
      <c r="T58">
        <v>39</v>
      </c>
      <c r="U58">
        <v>9</v>
      </c>
      <c r="V58">
        <v>49</v>
      </c>
      <c r="W58">
        <v>19</v>
      </c>
      <c r="X58">
        <v>79</v>
      </c>
      <c r="Y58">
        <v>49</v>
      </c>
      <c r="Z58">
        <v>19</v>
      </c>
      <c r="AA58">
        <v>9</v>
      </c>
      <c r="AB58">
        <v>29</v>
      </c>
      <c r="AC58">
        <v>29</v>
      </c>
      <c r="AD58">
        <v>0</v>
      </c>
      <c r="AE58">
        <v>39</v>
      </c>
      <c r="AF58">
        <v>0</v>
      </c>
      <c r="AG58">
        <v>9</v>
      </c>
      <c r="AH58">
        <v>9</v>
      </c>
      <c r="AI58">
        <v>79</v>
      </c>
      <c r="AJ58">
        <v>69</v>
      </c>
      <c r="AK58">
        <v>29</v>
      </c>
      <c r="AL58">
        <v>0</v>
      </c>
      <c r="AM58">
        <v>9</v>
      </c>
      <c r="AN58">
        <v>0</v>
      </c>
      <c r="AO58">
        <v>19</v>
      </c>
      <c r="AP58">
        <v>69</v>
      </c>
      <c r="AQ58">
        <v>29</v>
      </c>
      <c r="AR58">
        <v>49</v>
      </c>
      <c r="AS58">
        <v>19</v>
      </c>
      <c r="AT58">
        <v>9</v>
      </c>
      <c r="AU58">
        <v>59</v>
      </c>
      <c r="AV58">
        <v>39</v>
      </c>
      <c r="AW58">
        <v>0</v>
      </c>
      <c r="AX58">
        <v>125</v>
      </c>
      <c r="AY58" s="11">
        <v>180306.65</v>
      </c>
      <c r="AZ58" s="11">
        <v>52288.93</v>
      </c>
      <c r="BA58" s="11">
        <v>34258.26</v>
      </c>
      <c r="BB58" s="11">
        <v>43273.599999999999</v>
      </c>
      <c r="BC58" s="11">
        <v>21636.799999999999</v>
      </c>
      <c r="BD58" s="11">
        <v>28849.06</v>
      </c>
      <c r="BE58" s="11">
        <v>43000</v>
      </c>
      <c r="BF58" s="11">
        <v>18750</v>
      </c>
      <c r="BG58" s="11">
        <v>10273</v>
      </c>
      <c r="BH58" s="11">
        <v>25641</v>
      </c>
      <c r="BI58" s="11">
        <v>22162</v>
      </c>
      <c r="BJ58" s="11">
        <v>5741</v>
      </c>
      <c r="BK58" s="11">
        <v>5321</v>
      </c>
      <c r="BL58" s="11">
        <v>1902</v>
      </c>
      <c r="BM58">
        <v>38000</v>
      </c>
      <c r="BN58">
        <v>7242</v>
      </c>
    </row>
    <row r="59" spans="1:66" x14ac:dyDescent="0.25">
      <c r="A59" s="3">
        <v>45349</v>
      </c>
      <c r="B59">
        <v>685</v>
      </c>
      <c r="C59">
        <v>992</v>
      </c>
      <c r="D59">
        <v>164</v>
      </c>
      <c r="E59">
        <v>480</v>
      </c>
      <c r="F59">
        <v>41</v>
      </c>
      <c r="G59">
        <v>496</v>
      </c>
      <c r="H59">
        <v>348</v>
      </c>
      <c r="I59">
        <v>148</v>
      </c>
      <c r="J59">
        <v>199</v>
      </c>
      <c r="K59">
        <v>144</v>
      </c>
      <c r="L59">
        <v>29</v>
      </c>
      <c r="M59">
        <v>29</v>
      </c>
      <c r="N59">
        <v>29</v>
      </c>
      <c r="O59">
        <v>109</v>
      </c>
      <c r="P59">
        <v>39</v>
      </c>
      <c r="Q59">
        <v>18</v>
      </c>
      <c r="R59">
        <v>39</v>
      </c>
      <c r="S59">
        <v>50</v>
      </c>
      <c r="T59">
        <v>119</v>
      </c>
      <c r="U59">
        <v>9</v>
      </c>
      <c r="V59">
        <v>59</v>
      </c>
      <c r="W59">
        <v>29</v>
      </c>
      <c r="X59">
        <v>59</v>
      </c>
      <c r="Y59">
        <v>49</v>
      </c>
      <c r="Z59">
        <v>29</v>
      </c>
      <c r="AA59">
        <v>29</v>
      </c>
      <c r="AB59">
        <v>59</v>
      </c>
      <c r="AC59">
        <v>19</v>
      </c>
      <c r="AD59">
        <v>0</v>
      </c>
      <c r="AE59">
        <v>39</v>
      </c>
      <c r="AF59">
        <v>0</v>
      </c>
      <c r="AG59">
        <v>9</v>
      </c>
      <c r="AH59">
        <v>0</v>
      </c>
      <c r="AI59">
        <v>59</v>
      </c>
      <c r="AJ59">
        <v>19</v>
      </c>
      <c r="AK59">
        <v>19</v>
      </c>
      <c r="AL59">
        <v>19</v>
      </c>
      <c r="AM59">
        <v>9</v>
      </c>
      <c r="AN59">
        <v>9</v>
      </c>
      <c r="AO59">
        <v>39</v>
      </c>
      <c r="AP59">
        <v>109</v>
      </c>
      <c r="AQ59">
        <v>19</v>
      </c>
      <c r="AR59">
        <v>69</v>
      </c>
      <c r="AS59">
        <v>39</v>
      </c>
      <c r="AT59">
        <v>0</v>
      </c>
      <c r="AU59">
        <v>19</v>
      </c>
      <c r="AV59">
        <v>9</v>
      </c>
      <c r="AW59">
        <v>0</v>
      </c>
      <c r="AX59">
        <v>47</v>
      </c>
      <c r="AY59" s="11">
        <v>175832.87</v>
      </c>
      <c r="AZ59" s="11">
        <v>59783.18</v>
      </c>
      <c r="BA59" s="11">
        <v>35166.57</v>
      </c>
      <c r="BB59" s="11">
        <v>42199.89</v>
      </c>
      <c r="BC59" s="11">
        <v>19341.62</v>
      </c>
      <c r="BD59" s="11">
        <v>19341.62</v>
      </c>
      <c r="BE59" s="11">
        <v>43000</v>
      </c>
      <c r="BF59" s="11">
        <v>18750</v>
      </c>
      <c r="BG59" s="11">
        <v>10273</v>
      </c>
      <c r="BH59" s="11">
        <v>25641</v>
      </c>
      <c r="BI59" s="11">
        <v>22162</v>
      </c>
      <c r="BJ59" s="11">
        <v>5741</v>
      </c>
      <c r="BK59" s="11">
        <v>5321</v>
      </c>
      <c r="BL59" s="11">
        <v>1902</v>
      </c>
      <c r="BM59">
        <v>38000</v>
      </c>
      <c r="BN59">
        <v>8425</v>
      </c>
    </row>
    <row r="60" spans="1:66" x14ac:dyDescent="0.25">
      <c r="A60" s="3">
        <v>45350</v>
      </c>
      <c r="B60">
        <v>661</v>
      </c>
      <c r="C60">
        <v>989</v>
      </c>
      <c r="D60">
        <v>244</v>
      </c>
      <c r="E60">
        <v>272</v>
      </c>
      <c r="F60">
        <v>145</v>
      </c>
      <c r="G60">
        <v>207</v>
      </c>
      <c r="H60">
        <v>555</v>
      </c>
      <c r="I60">
        <v>227</v>
      </c>
      <c r="J60">
        <v>213</v>
      </c>
      <c r="K60">
        <v>28</v>
      </c>
      <c r="L60">
        <v>61</v>
      </c>
      <c r="M60">
        <v>40</v>
      </c>
      <c r="N60">
        <v>32</v>
      </c>
      <c r="O60">
        <v>102</v>
      </c>
      <c r="P60">
        <v>12</v>
      </c>
      <c r="Q60">
        <v>17</v>
      </c>
      <c r="R60">
        <v>37</v>
      </c>
      <c r="S60">
        <v>119</v>
      </c>
      <c r="T60">
        <v>98</v>
      </c>
      <c r="U60">
        <v>0</v>
      </c>
      <c r="V60">
        <v>39</v>
      </c>
      <c r="W60">
        <v>29</v>
      </c>
      <c r="X60">
        <v>89</v>
      </c>
      <c r="Y60">
        <v>69</v>
      </c>
      <c r="Z60">
        <v>19</v>
      </c>
      <c r="AA60">
        <v>29</v>
      </c>
      <c r="AB60">
        <v>29</v>
      </c>
      <c r="AC60">
        <v>19</v>
      </c>
      <c r="AD60">
        <v>0</v>
      </c>
      <c r="AE60">
        <v>9</v>
      </c>
      <c r="AF60">
        <v>9</v>
      </c>
      <c r="AG60">
        <v>0</v>
      </c>
      <c r="AH60">
        <v>19</v>
      </c>
      <c r="AI60">
        <v>59</v>
      </c>
      <c r="AJ60">
        <v>19</v>
      </c>
      <c r="AK60">
        <v>39</v>
      </c>
      <c r="AL60">
        <v>0</v>
      </c>
      <c r="AM60">
        <v>9</v>
      </c>
      <c r="AN60">
        <v>39</v>
      </c>
      <c r="AO60">
        <v>19</v>
      </c>
      <c r="AP60">
        <v>89</v>
      </c>
      <c r="AQ60">
        <v>29</v>
      </c>
      <c r="AR60">
        <v>69</v>
      </c>
      <c r="AS60">
        <v>49</v>
      </c>
      <c r="AT60">
        <v>0</v>
      </c>
      <c r="AU60">
        <v>29</v>
      </c>
      <c r="AV60">
        <v>19</v>
      </c>
      <c r="AW60">
        <v>19</v>
      </c>
      <c r="AX60">
        <v>45</v>
      </c>
      <c r="AY60" s="11">
        <v>165750.71</v>
      </c>
      <c r="AZ60" s="11">
        <v>53040.23</v>
      </c>
      <c r="BA60" s="11">
        <v>33150.14</v>
      </c>
      <c r="BB60" s="11">
        <v>28177.62</v>
      </c>
      <c r="BC60" s="11">
        <v>19890.09</v>
      </c>
      <c r="BD60" s="11">
        <v>31492.639999999999</v>
      </c>
      <c r="BE60" s="11">
        <v>43000</v>
      </c>
      <c r="BF60" s="11">
        <v>18750</v>
      </c>
      <c r="BG60" s="11">
        <v>10273</v>
      </c>
      <c r="BH60" s="11">
        <v>25641</v>
      </c>
      <c r="BI60" s="11">
        <v>22162</v>
      </c>
      <c r="BJ60" s="11">
        <v>5741</v>
      </c>
      <c r="BK60" s="11">
        <v>5321</v>
      </c>
      <c r="BL60" s="11">
        <v>1902</v>
      </c>
      <c r="BM60">
        <v>38000</v>
      </c>
      <c r="BN60">
        <v>113</v>
      </c>
    </row>
    <row r="61" spans="1:66" x14ac:dyDescent="0.25">
      <c r="A61" s="3">
        <v>45351</v>
      </c>
      <c r="B61">
        <v>637</v>
      </c>
      <c r="C61">
        <v>972</v>
      </c>
      <c r="D61">
        <v>152</v>
      </c>
      <c r="E61">
        <v>371</v>
      </c>
      <c r="F61">
        <v>114</v>
      </c>
      <c r="G61">
        <v>417</v>
      </c>
      <c r="H61">
        <v>312</v>
      </c>
      <c r="I61">
        <v>243</v>
      </c>
      <c r="J61">
        <v>146</v>
      </c>
      <c r="K61">
        <v>102</v>
      </c>
      <c r="L61">
        <v>31</v>
      </c>
      <c r="M61">
        <v>19</v>
      </c>
      <c r="N61">
        <v>11</v>
      </c>
      <c r="O61">
        <v>111</v>
      </c>
      <c r="P61">
        <v>12</v>
      </c>
      <c r="Q61">
        <v>24</v>
      </c>
      <c r="R61">
        <v>21</v>
      </c>
      <c r="S61">
        <v>160</v>
      </c>
      <c r="T61">
        <v>136</v>
      </c>
      <c r="U61">
        <v>0</v>
      </c>
      <c r="V61">
        <v>68</v>
      </c>
      <c r="W61">
        <v>9</v>
      </c>
      <c r="X61">
        <v>58</v>
      </c>
      <c r="Y61">
        <v>68</v>
      </c>
      <c r="Z61">
        <v>29</v>
      </c>
      <c r="AA61">
        <v>9</v>
      </c>
      <c r="AB61">
        <v>38</v>
      </c>
      <c r="AC61">
        <v>0</v>
      </c>
      <c r="AD61">
        <v>0</v>
      </c>
      <c r="AE61">
        <v>29</v>
      </c>
      <c r="AF61">
        <v>0</v>
      </c>
      <c r="AG61">
        <v>19</v>
      </c>
      <c r="AH61">
        <v>0</v>
      </c>
      <c r="AI61">
        <v>48</v>
      </c>
      <c r="AJ61">
        <v>68</v>
      </c>
      <c r="AK61">
        <v>19</v>
      </c>
      <c r="AL61">
        <v>29</v>
      </c>
      <c r="AM61">
        <v>0</v>
      </c>
      <c r="AN61">
        <v>19</v>
      </c>
      <c r="AO61">
        <v>29</v>
      </c>
      <c r="AP61">
        <v>106</v>
      </c>
      <c r="AQ61">
        <v>9</v>
      </c>
      <c r="AR61">
        <v>68</v>
      </c>
      <c r="AS61">
        <v>9</v>
      </c>
      <c r="AT61">
        <v>0</v>
      </c>
      <c r="AU61">
        <v>58</v>
      </c>
      <c r="AV61">
        <v>38</v>
      </c>
      <c r="AW61">
        <v>9</v>
      </c>
      <c r="AX61">
        <v>0</v>
      </c>
      <c r="AY61" s="11">
        <v>149000</v>
      </c>
      <c r="AZ61" s="11">
        <v>38740</v>
      </c>
      <c r="BA61" s="11">
        <v>25330</v>
      </c>
      <c r="BB61" s="11">
        <v>29800</v>
      </c>
      <c r="BC61" s="11">
        <v>31290</v>
      </c>
      <c r="BD61" s="11">
        <v>23840</v>
      </c>
      <c r="BE61" s="11">
        <v>43000</v>
      </c>
      <c r="BF61" s="11">
        <v>18750</v>
      </c>
      <c r="BG61" s="11">
        <v>10273</v>
      </c>
      <c r="BH61" s="11">
        <v>25641</v>
      </c>
      <c r="BI61" s="11">
        <v>22162</v>
      </c>
      <c r="BJ61" s="11">
        <v>5741</v>
      </c>
      <c r="BK61" s="11">
        <v>5321</v>
      </c>
      <c r="BL61" s="11">
        <v>1902</v>
      </c>
      <c r="BM61">
        <v>38000</v>
      </c>
      <c r="BN61">
        <v>8031</v>
      </c>
    </row>
    <row r="62" spans="1:66" x14ac:dyDescent="0.25">
      <c r="A62" s="3">
        <v>45352</v>
      </c>
      <c r="B62">
        <v>612</v>
      </c>
      <c r="C62">
        <v>820</v>
      </c>
      <c r="D62">
        <v>189</v>
      </c>
      <c r="E62">
        <v>368</v>
      </c>
      <c r="F62">
        <v>55</v>
      </c>
      <c r="G62">
        <v>434</v>
      </c>
      <c r="H62">
        <v>190</v>
      </c>
      <c r="I62">
        <v>196</v>
      </c>
      <c r="J62">
        <v>147</v>
      </c>
      <c r="K62">
        <v>45</v>
      </c>
      <c r="L62">
        <v>34</v>
      </c>
      <c r="M62">
        <v>41</v>
      </c>
      <c r="N62">
        <v>18</v>
      </c>
      <c r="O62">
        <v>83</v>
      </c>
      <c r="P62">
        <v>32</v>
      </c>
      <c r="Q62">
        <v>30</v>
      </c>
      <c r="R62">
        <v>13</v>
      </c>
      <c r="S62">
        <v>169</v>
      </c>
      <c r="T62">
        <v>114</v>
      </c>
      <c r="U62">
        <v>8</v>
      </c>
      <c r="V62">
        <v>32</v>
      </c>
      <c r="W62">
        <v>24</v>
      </c>
      <c r="X62">
        <v>90</v>
      </c>
      <c r="Y62">
        <v>57</v>
      </c>
      <c r="Z62">
        <v>0</v>
      </c>
      <c r="AA62">
        <v>24</v>
      </c>
      <c r="AB62">
        <v>24</v>
      </c>
      <c r="AC62">
        <v>8</v>
      </c>
      <c r="AD62">
        <v>8</v>
      </c>
      <c r="AE62">
        <v>32</v>
      </c>
      <c r="AF62">
        <v>16</v>
      </c>
      <c r="AG62">
        <v>16</v>
      </c>
      <c r="AH62">
        <v>0</v>
      </c>
      <c r="AI62">
        <v>57</v>
      </c>
      <c r="AJ62">
        <v>24</v>
      </c>
      <c r="AK62">
        <v>16</v>
      </c>
      <c r="AL62">
        <v>16</v>
      </c>
      <c r="AM62">
        <v>0</v>
      </c>
      <c r="AN62">
        <v>0</v>
      </c>
      <c r="AO62">
        <v>8</v>
      </c>
      <c r="AP62">
        <v>82</v>
      </c>
      <c r="AQ62">
        <v>8</v>
      </c>
      <c r="AR62">
        <v>24</v>
      </c>
      <c r="AS62">
        <v>41</v>
      </c>
      <c r="AT62">
        <v>0</v>
      </c>
      <c r="AU62">
        <v>32</v>
      </c>
      <c r="AV62">
        <v>0</v>
      </c>
      <c r="AW62">
        <v>32</v>
      </c>
      <c r="AX62">
        <v>27</v>
      </c>
      <c r="AY62" s="11">
        <v>148902.98000000001</v>
      </c>
      <c r="AZ62" s="11">
        <v>40203.81</v>
      </c>
      <c r="BA62" s="11">
        <v>37225.75</v>
      </c>
      <c r="BB62" s="11">
        <v>14890.3</v>
      </c>
      <c r="BC62" s="11">
        <v>17868.36</v>
      </c>
      <c r="BD62" s="11">
        <v>38714.78</v>
      </c>
      <c r="BE62" s="11">
        <v>43000</v>
      </c>
      <c r="BF62" s="11">
        <v>10000</v>
      </c>
      <c r="BG62" s="11">
        <v>10273</v>
      </c>
      <c r="BH62" s="11">
        <v>11641</v>
      </c>
      <c r="BI62" s="11">
        <v>30623</v>
      </c>
      <c r="BJ62" s="11">
        <v>8722</v>
      </c>
      <c r="BK62" s="11">
        <v>6172</v>
      </c>
      <c r="BL62" s="11">
        <v>2143</v>
      </c>
      <c r="BM62">
        <v>49000</v>
      </c>
      <c r="BN62">
        <v>2867</v>
      </c>
    </row>
    <row r="63" spans="1:66" x14ac:dyDescent="0.25">
      <c r="A63" s="3">
        <v>45353</v>
      </c>
      <c r="B63">
        <v>601</v>
      </c>
      <c r="C63">
        <v>775</v>
      </c>
      <c r="D63">
        <v>144</v>
      </c>
      <c r="E63">
        <v>409</v>
      </c>
      <c r="F63">
        <v>48</v>
      </c>
      <c r="G63">
        <v>302</v>
      </c>
      <c r="H63">
        <v>427</v>
      </c>
      <c r="I63">
        <v>46</v>
      </c>
      <c r="J63">
        <v>134</v>
      </c>
      <c r="K63">
        <v>81</v>
      </c>
      <c r="L63">
        <v>52</v>
      </c>
      <c r="M63">
        <v>29</v>
      </c>
      <c r="N63">
        <v>18</v>
      </c>
      <c r="O63">
        <v>93</v>
      </c>
      <c r="P63">
        <v>47</v>
      </c>
      <c r="Q63">
        <v>18</v>
      </c>
      <c r="R63">
        <v>29</v>
      </c>
      <c r="S63">
        <v>100</v>
      </c>
      <c r="T63">
        <v>93</v>
      </c>
      <c r="U63">
        <v>15</v>
      </c>
      <c r="V63">
        <v>46</v>
      </c>
      <c r="W63">
        <v>0</v>
      </c>
      <c r="X63">
        <v>28</v>
      </c>
      <c r="Y63">
        <v>54</v>
      </c>
      <c r="Z63">
        <v>0</v>
      </c>
      <c r="AA63">
        <v>0</v>
      </c>
      <c r="AB63">
        <v>46</v>
      </c>
      <c r="AC63">
        <v>15</v>
      </c>
      <c r="AD63">
        <v>7</v>
      </c>
      <c r="AE63">
        <v>23</v>
      </c>
      <c r="AF63">
        <v>23</v>
      </c>
      <c r="AG63">
        <v>7</v>
      </c>
      <c r="AH63">
        <v>23</v>
      </c>
      <c r="AI63">
        <v>77</v>
      </c>
      <c r="AJ63">
        <v>23</v>
      </c>
      <c r="AK63">
        <v>7</v>
      </c>
      <c r="AL63">
        <v>15</v>
      </c>
      <c r="AM63">
        <v>7</v>
      </c>
      <c r="AN63">
        <v>15</v>
      </c>
      <c r="AO63">
        <v>31</v>
      </c>
      <c r="AP63">
        <v>69</v>
      </c>
      <c r="AQ63">
        <v>7</v>
      </c>
      <c r="AR63">
        <v>69</v>
      </c>
      <c r="AS63">
        <v>15</v>
      </c>
      <c r="AT63">
        <v>7</v>
      </c>
      <c r="AU63">
        <v>23</v>
      </c>
      <c r="AV63">
        <v>7</v>
      </c>
      <c r="AW63">
        <v>23</v>
      </c>
      <c r="AX63">
        <v>0</v>
      </c>
      <c r="AY63" s="11">
        <v>149000</v>
      </c>
      <c r="AZ63" s="11">
        <v>38740</v>
      </c>
      <c r="BA63" s="11">
        <v>25330</v>
      </c>
      <c r="BB63" s="11">
        <v>29800</v>
      </c>
      <c r="BC63" s="11">
        <v>31290</v>
      </c>
      <c r="BD63" s="11">
        <v>23840</v>
      </c>
      <c r="BE63" s="11">
        <v>43000</v>
      </c>
      <c r="BF63" s="11">
        <v>10000</v>
      </c>
      <c r="BG63" s="11">
        <v>10273</v>
      </c>
      <c r="BH63" s="11">
        <v>11641</v>
      </c>
      <c r="BI63" s="11">
        <v>30623</v>
      </c>
      <c r="BJ63" s="11">
        <v>8722</v>
      </c>
      <c r="BK63" s="11">
        <v>6172</v>
      </c>
      <c r="BL63" s="11">
        <v>2143</v>
      </c>
      <c r="BM63">
        <v>49000</v>
      </c>
      <c r="BN63">
        <v>8965</v>
      </c>
    </row>
    <row r="64" spans="1:66" x14ac:dyDescent="0.25">
      <c r="A64" s="3">
        <v>45354</v>
      </c>
      <c r="B64">
        <v>597</v>
      </c>
      <c r="C64">
        <v>727</v>
      </c>
      <c r="D64">
        <v>244</v>
      </c>
      <c r="E64">
        <v>246</v>
      </c>
      <c r="F64">
        <v>107</v>
      </c>
      <c r="G64">
        <v>341</v>
      </c>
      <c r="H64">
        <v>307</v>
      </c>
      <c r="I64">
        <v>79</v>
      </c>
      <c r="J64">
        <v>162</v>
      </c>
      <c r="K64">
        <v>85</v>
      </c>
      <c r="L64">
        <v>25</v>
      </c>
      <c r="M64">
        <v>40</v>
      </c>
      <c r="N64">
        <v>25</v>
      </c>
      <c r="O64">
        <v>104</v>
      </c>
      <c r="P64">
        <v>15</v>
      </c>
      <c r="Q64">
        <v>24</v>
      </c>
      <c r="R64">
        <v>11</v>
      </c>
      <c r="S64">
        <v>106</v>
      </c>
      <c r="T64">
        <v>65</v>
      </c>
      <c r="U64">
        <v>7</v>
      </c>
      <c r="V64">
        <v>50</v>
      </c>
      <c r="W64">
        <v>0</v>
      </c>
      <c r="X64">
        <v>50</v>
      </c>
      <c r="Y64">
        <v>43</v>
      </c>
      <c r="Z64">
        <v>7</v>
      </c>
      <c r="AA64">
        <v>7</v>
      </c>
      <c r="AB64">
        <v>21</v>
      </c>
      <c r="AC64">
        <v>14</v>
      </c>
      <c r="AD64">
        <v>0</v>
      </c>
      <c r="AE64">
        <v>7</v>
      </c>
      <c r="AF64">
        <v>21</v>
      </c>
      <c r="AG64">
        <v>14</v>
      </c>
      <c r="AH64">
        <v>7</v>
      </c>
      <c r="AI64">
        <v>65</v>
      </c>
      <c r="AJ64">
        <v>36</v>
      </c>
      <c r="AK64">
        <v>21</v>
      </c>
      <c r="AL64">
        <v>14</v>
      </c>
      <c r="AM64">
        <v>7</v>
      </c>
      <c r="AN64">
        <v>7</v>
      </c>
      <c r="AO64">
        <v>7</v>
      </c>
      <c r="AP64">
        <v>72</v>
      </c>
      <c r="AQ64">
        <v>14</v>
      </c>
      <c r="AR64">
        <v>29</v>
      </c>
      <c r="AS64">
        <v>29</v>
      </c>
      <c r="AT64">
        <v>7</v>
      </c>
      <c r="AU64">
        <v>14</v>
      </c>
      <c r="AV64">
        <v>0</v>
      </c>
      <c r="AW64">
        <v>29</v>
      </c>
      <c r="AX64">
        <v>63</v>
      </c>
      <c r="AY64" s="11">
        <v>149000</v>
      </c>
      <c r="AZ64" s="11">
        <v>43210</v>
      </c>
      <c r="BA64" s="11">
        <v>22350</v>
      </c>
      <c r="BB64" s="11">
        <v>28310</v>
      </c>
      <c r="BC64" s="11">
        <v>19370</v>
      </c>
      <c r="BD64" s="11">
        <v>35760</v>
      </c>
      <c r="BE64" s="11">
        <v>43000</v>
      </c>
      <c r="BF64" s="11">
        <v>10000</v>
      </c>
      <c r="BG64" s="11">
        <v>10273</v>
      </c>
      <c r="BH64" s="11">
        <v>11641</v>
      </c>
      <c r="BI64" s="11">
        <v>30623</v>
      </c>
      <c r="BJ64" s="11">
        <v>8722</v>
      </c>
      <c r="BK64" s="11">
        <v>6172</v>
      </c>
      <c r="BL64" s="11">
        <v>2143</v>
      </c>
      <c r="BM64">
        <v>49000</v>
      </c>
      <c r="BN64">
        <v>8832</v>
      </c>
    </row>
    <row r="65" spans="1:66" x14ac:dyDescent="0.25">
      <c r="A65" s="3">
        <v>45355</v>
      </c>
      <c r="B65">
        <v>596</v>
      </c>
      <c r="C65">
        <v>693</v>
      </c>
      <c r="D65">
        <v>137</v>
      </c>
      <c r="E65">
        <v>364</v>
      </c>
      <c r="F65">
        <v>95</v>
      </c>
      <c r="G65">
        <v>367</v>
      </c>
      <c r="H65">
        <v>271</v>
      </c>
      <c r="I65">
        <v>55</v>
      </c>
      <c r="J65">
        <v>188</v>
      </c>
      <c r="K65">
        <v>44</v>
      </c>
      <c r="L65">
        <v>33</v>
      </c>
      <c r="M65">
        <v>36</v>
      </c>
      <c r="N65">
        <v>22</v>
      </c>
      <c r="O65">
        <v>104</v>
      </c>
      <c r="P65">
        <v>61</v>
      </c>
      <c r="Q65">
        <v>31</v>
      </c>
      <c r="R65">
        <v>24</v>
      </c>
      <c r="S65">
        <v>53</v>
      </c>
      <c r="T65">
        <v>27</v>
      </c>
      <c r="U65">
        <v>20</v>
      </c>
      <c r="V65">
        <v>27</v>
      </c>
      <c r="W65">
        <v>0</v>
      </c>
      <c r="X65">
        <v>62</v>
      </c>
      <c r="Y65">
        <v>34</v>
      </c>
      <c r="Z65">
        <v>6</v>
      </c>
      <c r="AA65">
        <v>6</v>
      </c>
      <c r="AB65">
        <v>27</v>
      </c>
      <c r="AC65">
        <v>0</v>
      </c>
      <c r="AD65">
        <v>0</v>
      </c>
      <c r="AE65">
        <v>6</v>
      </c>
      <c r="AF65">
        <v>0</v>
      </c>
      <c r="AG65">
        <v>0</v>
      </c>
      <c r="AH65">
        <v>13</v>
      </c>
      <c r="AI65">
        <v>48</v>
      </c>
      <c r="AJ65">
        <v>48</v>
      </c>
      <c r="AK65">
        <v>20</v>
      </c>
      <c r="AL65">
        <v>0</v>
      </c>
      <c r="AM65">
        <v>6</v>
      </c>
      <c r="AN65">
        <v>6</v>
      </c>
      <c r="AO65">
        <v>13</v>
      </c>
      <c r="AP65">
        <v>55</v>
      </c>
      <c r="AQ65">
        <v>20</v>
      </c>
      <c r="AR65">
        <v>62</v>
      </c>
      <c r="AS65">
        <v>6</v>
      </c>
      <c r="AT65">
        <v>0</v>
      </c>
      <c r="AU65">
        <v>6</v>
      </c>
      <c r="AV65">
        <v>20</v>
      </c>
      <c r="AW65">
        <v>27</v>
      </c>
      <c r="AX65">
        <v>128</v>
      </c>
      <c r="AY65" s="11">
        <v>148225.29999999999</v>
      </c>
      <c r="AZ65" s="11">
        <v>50396.6</v>
      </c>
      <c r="BA65" s="11">
        <v>23716.05</v>
      </c>
      <c r="BB65" s="11">
        <v>22233.8</v>
      </c>
      <c r="BC65" s="11">
        <v>26680.55</v>
      </c>
      <c r="BD65" s="11">
        <v>25198.3</v>
      </c>
      <c r="BE65" s="11">
        <v>43000</v>
      </c>
      <c r="BF65" s="11">
        <v>10000</v>
      </c>
      <c r="BG65" s="11">
        <v>10273</v>
      </c>
      <c r="BH65" s="11">
        <v>11641</v>
      </c>
      <c r="BI65" s="11">
        <v>30623</v>
      </c>
      <c r="BJ65" s="11">
        <v>8722</v>
      </c>
      <c r="BK65" s="11">
        <v>6172</v>
      </c>
      <c r="BL65" s="11">
        <v>2143</v>
      </c>
      <c r="BM65">
        <v>49000</v>
      </c>
      <c r="BN65">
        <v>8082</v>
      </c>
    </row>
    <row r="66" spans="1:66" x14ac:dyDescent="0.25">
      <c r="A66" s="3">
        <v>45356</v>
      </c>
      <c r="B66">
        <v>601</v>
      </c>
      <c r="C66">
        <v>677</v>
      </c>
      <c r="D66">
        <v>312</v>
      </c>
      <c r="E66">
        <v>151</v>
      </c>
      <c r="F66">
        <v>138</v>
      </c>
      <c r="G66">
        <v>148</v>
      </c>
      <c r="H66">
        <v>489</v>
      </c>
      <c r="I66">
        <v>40</v>
      </c>
      <c r="J66">
        <v>175</v>
      </c>
      <c r="K66">
        <v>55</v>
      </c>
      <c r="L66">
        <v>33</v>
      </c>
      <c r="M66">
        <v>55</v>
      </c>
      <c r="N66">
        <v>22</v>
      </c>
      <c r="O66">
        <v>114</v>
      </c>
      <c r="P66">
        <v>34</v>
      </c>
      <c r="Q66">
        <v>18</v>
      </c>
      <c r="R66">
        <v>34</v>
      </c>
      <c r="S66">
        <v>61</v>
      </c>
      <c r="T66">
        <v>47</v>
      </c>
      <c r="U66">
        <v>6</v>
      </c>
      <c r="V66">
        <v>40</v>
      </c>
      <c r="W66">
        <v>13</v>
      </c>
      <c r="X66">
        <v>41</v>
      </c>
      <c r="Y66">
        <v>54</v>
      </c>
      <c r="Z66">
        <v>6</v>
      </c>
      <c r="AA66">
        <v>6</v>
      </c>
      <c r="AB66">
        <v>13</v>
      </c>
      <c r="AC66">
        <v>13</v>
      </c>
      <c r="AD66">
        <v>0</v>
      </c>
      <c r="AE66">
        <v>6</v>
      </c>
      <c r="AF66">
        <v>20</v>
      </c>
      <c r="AG66">
        <v>0</v>
      </c>
      <c r="AH66">
        <v>20</v>
      </c>
      <c r="AI66">
        <v>33</v>
      </c>
      <c r="AJ66">
        <v>47</v>
      </c>
      <c r="AK66">
        <v>13</v>
      </c>
      <c r="AL66">
        <v>20</v>
      </c>
      <c r="AM66">
        <v>0</v>
      </c>
      <c r="AN66">
        <v>13</v>
      </c>
      <c r="AO66">
        <v>13</v>
      </c>
      <c r="AP66">
        <v>74</v>
      </c>
      <c r="AQ66">
        <v>20</v>
      </c>
      <c r="AR66">
        <v>33</v>
      </c>
      <c r="AS66">
        <v>33</v>
      </c>
      <c r="AT66">
        <v>6</v>
      </c>
      <c r="AU66">
        <v>40</v>
      </c>
      <c r="AV66">
        <v>20</v>
      </c>
      <c r="AW66">
        <v>27</v>
      </c>
      <c r="AX66">
        <v>0</v>
      </c>
      <c r="AY66" s="11">
        <v>146436.38</v>
      </c>
      <c r="AZ66" s="11">
        <v>39537.82</v>
      </c>
      <c r="BA66" s="11">
        <v>27822.91</v>
      </c>
      <c r="BB66" s="11">
        <v>23429.82</v>
      </c>
      <c r="BC66" s="11">
        <v>23429.82</v>
      </c>
      <c r="BD66" s="11">
        <v>32216</v>
      </c>
      <c r="BE66" s="11">
        <v>43000</v>
      </c>
      <c r="BF66" s="11">
        <v>10000</v>
      </c>
      <c r="BG66" s="11">
        <v>10273</v>
      </c>
      <c r="BH66" s="11">
        <v>11641</v>
      </c>
      <c r="BI66" s="11">
        <v>30623</v>
      </c>
      <c r="BJ66" s="11">
        <v>8722</v>
      </c>
      <c r="BK66" s="11">
        <v>6172</v>
      </c>
      <c r="BL66" s="11">
        <v>2143</v>
      </c>
      <c r="BM66">
        <v>49000</v>
      </c>
      <c r="BN66">
        <v>416</v>
      </c>
    </row>
    <row r="67" spans="1:66" x14ac:dyDescent="0.25">
      <c r="A67" s="3">
        <v>45357</v>
      </c>
      <c r="B67">
        <v>608</v>
      </c>
      <c r="C67">
        <v>674</v>
      </c>
      <c r="D67">
        <v>231</v>
      </c>
      <c r="E67">
        <v>232</v>
      </c>
      <c r="F67">
        <v>145</v>
      </c>
      <c r="G67">
        <v>256</v>
      </c>
      <c r="H67">
        <v>371</v>
      </c>
      <c r="I67">
        <v>47</v>
      </c>
      <c r="J67">
        <v>165</v>
      </c>
      <c r="K67">
        <v>33</v>
      </c>
      <c r="L67">
        <v>30</v>
      </c>
      <c r="M67">
        <v>41</v>
      </c>
      <c r="N67">
        <v>7</v>
      </c>
      <c r="O67">
        <v>103</v>
      </c>
      <c r="P67">
        <v>23</v>
      </c>
      <c r="Q67">
        <v>34</v>
      </c>
      <c r="R67">
        <v>13</v>
      </c>
      <c r="S67">
        <v>159</v>
      </c>
      <c r="T67">
        <v>87</v>
      </c>
      <c r="U67">
        <v>6</v>
      </c>
      <c r="V67">
        <v>47</v>
      </c>
      <c r="W67">
        <v>0</v>
      </c>
      <c r="X67">
        <v>54</v>
      </c>
      <c r="Y67">
        <v>47</v>
      </c>
      <c r="Z67">
        <v>6</v>
      </c>
      <c r="AA67">
        <v>20</v>
      </c>
      <c r="AB67">
        <v>20</v>
      </c>
      <c r="AC67">
        <v>0</v>
      </c>
      <c r="AD67">
        <v>6</v>
      </c>
      <c r="AE67">
        <v>26</v>
      </c>
      <c r="AF67">
        <v>6</v>
      </c>
      <c r="AG67">
        <v>13</v>
      </c>
      <c r="AH67">
        <v>0</v>
      </c>
      <c r="AI67">
        <v>26</v>
      </c>
      <c r="AJ67">
        <v>13</v>
      </c>
      <c r="AK67">
        <v>33</v>
      </c>
      <c r="AL67">
        <v>0</v>
      </c>
      <c r="AM67">
        <v>6</v>
      </c>
      <c r="AN67">
        <v>20</v>
      </c>
      <c r="AO67">
        <v>26</v>
      </c>
      <c r="AP67">
        <v>47</v>
      </c>
      <c r="AQ67">
        <v>6</v>
      </c>
      <c r="AR67">
        <v>60</v>
      </c>
      <c r="AS67">
        <v>33</v>
      </c>
      <c r="AT67">
        <v>0</v>
      </c>
      <c r="AU67">
        <v>47</v>
      </c>
      <c r="AV67">
        <v>13</v>
      </c>
      <c r="AW67">
        <v>6</v>
      </c>
      <c r="AX67">
        <v>0</v>
      </c>
      <c r="AY67" s="11">
        <v>142694.39000000001</v>
      </c>
      <c r="AZ67" s="11">
        <v>47089.15</v>
      </c>
      <c r="BA67" s="11">
        <v>32819.71</v>
      </c>
      <c r="BB67" s="11">
        <v>34246.65</v>
      </c>
      <c r="BC67" s="11">
        <v>17123.330000000002</v>
      </c>
      <c r="BD67" s="11">
        <v>11415.55</v>
      </c>
      <c r="BE67" s="11">
        <v>43000</v>
      </c>
      <c r="BF67" s="11">
        <v>10000</v>
      </c>
      <c r="BG67" s="11">
        <v>8716</v>
      </c>
      <c r="BH67" s="11">
        <v>11641</v>
      </c>
      <c r="BI67" s="11">
        <v>30623</v>
      </c>
      <c r="BJ67" s="11">
        <v>8722</v>
      </c>
      <c r="BK67" s="11">
        <v>6172</v>
      </c>
      <c r="BL67" s="11">
        <v>2143</v>
      </c>
      <c r="BM67">
        <v>49000</v>
      </c>
      <c r="BN67">
        <v>270</v>
      </c>
    </row>
    <row r="68" spans="1:66" x14ac:dyDescent="0.25">
      <c r="A68" s="3">
        <v>45358</v>
      </c>
      <c r="B68">
        <v>619</v>
      </c>
      <c r="C68">
        <v>683</v>
      </c>
      <c r="D68">
        <v>142</v>
      </c>
      <c r="E68">
        <v>409</v>
      </c>
      <c r="F68">
        <v>68</v>
      </c>
      <c r="G68">
        <v>361</v>
      </c>
      <c r="H68">
        <v>275</v>
      </c>
      <c r="I68">
        <v>47</v>
      </c>
      <c r="J68">
        <v>168</v>
      </c>
      <c r="K68">
        <v>61</v>
      </c>
      <c r="L68">
        <v>26</v>
      </c>
      <c r="M68">
        <v>42</v>
      </c>
      <c r="N68">
        <v>23</v>
      </c>
      <c r="O68">
        <v>103</v>
      </c>
      <c r="P68">
        <v>39</v>
      </c>
      <c r="Q68">
        <v>21</v>
      </c>
      <c r="R68">
        <v>18</v>
      </c>
      <c r="S68">
        <v>118</v>
      </c>
      <c r="T68">
        <v>40</v>
      </c>
      <c r="U68">
        <v>20</v>
      </c>
      <c r="V68">
        <v>20</v>
      </c>
      <c r="W68">
        <v>20</v>
      </c>
      <c r="X68">
        <v>82</v>
      </c>
      <c r="Y68">
        <v>34</v>
      </c>
      <c r="Z68">
        <v>20</v>
      </c>
      <c r="AA68">
        <v>13</v>
      </c>
      <c r="AB68">
        <v>13</v>
      </c>
      <c r="AC68">
        <v>20</v>
      </c>
      <c r="AD68">
        <v>0</v>
      </c>
      <c r="AE68">
        <v>34</v>
      </c>
      <c r="AF68">
        <v>20</v>
      </c>
      <c r="AG68">
        <v>13</v>
      </c>
      <c r="AH68">
        <v>0</v>
      </c>
      <c r="AI68">
        <v>27</v>
      </c>
      <c r="AJ68">
        <v>47</v>
      </c>
      <c r="AK68">
        <v>27</v>
      </c>
      <c r="AL68">
        <v>13</v>
      </c>
      <c r="AM68">
        <v>6</v>
      </c>
      <c r="AN68">
        <v>20</v>
      </c>
      <c r="AO68">
        <v>20</v>
      </c>
      <c r="AP68">
        <v>75</v>
      </c>
      <c r="AQ68">
        <v>6</v>
      </c>
      <c r="AR68">
        <v>20</v>
      </c>
      <c r="AS68">
        <v>27</v>
      </c>
      <c r="AT68">
        <v>0</v>
      </c>
      <c r="AU68">
        <v>40</v>
      </c>
      <c r="AV68">
        <v>0</v>
      </c>
      <c r="AW68">
        <v>6</v>
      </c>
      <c r="AX68">
        <v>0</v>
      </c>
      <c r="AY68" s="11">
        <v>138901.85</v>
      </c>
      <c r="AZ68" s="11">
        <v>43059.57</v>
      </c>
      <c r="BA68" s="11">
        <v>19446.259999999998</v>
      </c>
      <c r="BB68" s="11">
        <v>27780.37</v>
      </c>
      <c r="BC68" s="11">
        <v>18057.240000000002</v>
      </c>
      <c r="BD68" s="11">
        <v>30558.41</v>
      </c>
      <c r="BE68" s="11">
        <v>43000</v>
      </c>
      <c r="BF68" s="11">
        <v>10000</v>
      </c>
      <c r="BG68" s="11">
        <v>8716</v>
      </c>
      <c r="BH68" s="11">
        <v>11641</v>
      </c>
      <c r="BI68" s="11">
        <v>30623</v>
      </c>
      <c r="BJ68" s="11">
        <v>8722</v>
      </c>
      <c r="BK68" s="11">
        <v>6172</v>
      </c>
      <c r="BL68" s="11">
        <v>2143</v>
      </c>
      <c r="BM68">
        <v>49000</v>
      </c>
      <c r="BN68">
        <v>7907</v>
      </c>
    </row>
    <row r="69" spans="1:66" x14ac:dyDescent="0.25">
      <c r="A69" s="3">
        <v>45359</v>
      </c>
      <c r="B69">
        <v>633</v>
      </c>
      <c r="C69">
        <v>706</v>
      </c>
      <c r="D69">
        <v>278</v>
      </c>
      <c r="E69">
        <v>280</v>
      </c>
      <c r="F69">
        <v>75</v>
      </c>
      <c r="G69">
        <v>176</v>
      </c>
      <c r="H69">
        <v>418</v>
      </c>
      <c r="I69">
        <v>112</v>
      </c>
      <c r="J69">
        <v>164</v>
      </c>
      <c r="K69">
        <v>43</v>
      </c>
      <c r="L69">
        <v>51</v>
      </c>
      <c r="M69">
        <v>51</v>
      </c>
      <c r="N69">
        <v>39</v>
      </c>
      <c r="O69">
        <v>88</v>
      </c>
      <c r="P69">
        <v>76</v>
      </c>
      <c r="Q69">
        <v>16</v>
      </c>
      <c r="R69">
        <v>12</v>
      </c>
      <c r="S69">
        <v>93</v>
      </c>
      <c r="T69">
        <v>49</v>
      </c>
      <c r="U69">
        <v>0</v>
      </c>
      <c r="V69">
        <v>35</v>
      </c>
      <c r="W69">
        <v>0</v>
      </c>
      <c r="X69">
        <v>49</v>
      </c>
      <c r="Y69">
        <v>49</v>
      </c>
      <c r="Z69">
        <v>0</v>
      </c>
      <c r="AA69">
        <v>7</v>
      </c>
      <c r="AB69">
        <v>42</v>
      </c>
      <c r="AC69">
        <v>0</v>
      </c>
      <c r="AD69">
        <v>0</v>
      </c>
      <c r="AE69">
        <v>35</v>
      </c>
      <c r="AF69">
        <v>7</v>
      </c>
      <c r="AG69">
        <v>14</v>
      </c>
      <c r="AH69">
        <v>14</v>
      </c>
      <c r="AI69">
        <v>35</v>
      </c>
      <c r="AJ69">
        <v>21</v>
      </c>
      <c r="AK69">
        <v>14</v>
      </c>
      <c r="AL69">
        <v>21</v>
      </c>
      <c r="AM69">
        <v>0</v>
      </c>
      <c r="AN69">
        <v>0</v>
      </c>
      <c r="AO69">
        <v>28</v>
      </c>
      <c r="AP69">
        <v>77</v>
      </c>
      <c r="AQ69">
        <v>7</v>
      </c>
      <c r="AR69">
        <v>49</v>
      </c>
      <c r="AS69">
        <v>28</v>
      </c>
      <c r="AT69">
        <v>0</v>
      </c>
      <c r="AU69">
        <v>14</v>
      </c>
      <c r="AV69">
        <v>0</v>
      </c>
      <c r="AW69">
        <v>14</v>
      </c>
      <c r="AX69">
        <v>97</v>
      </c>
      <c r="AY69" s="11">
        <v>133282.84</v>
      </c>
      <c r="AZ69" s="11">
        <v>46648.99</v>
      </c>
      <c r="BA69" s="11">
        <v>22658.080000000002</v>
      </c>
      <c r="BB69" s="11">
        <v>23990.91</v>
      </c>
      <c r="BC69" s="11">
        <v>29322.23</v>
      </c>
      <c r="BD69" s="11">
        <v>10662.63</v>
      </c>
      <c r="BE69" s="11">
        <v>43000</v>
      </c>
      <c r="BF69" s="11">
        <v>17500</v>
      </c>
      <c r="BG69" s="11">
        <v>8716</v>
      </c>
      <c r="BH69" s="11">
        <v>28195</v>
      </c>
      <c r="BI69" s="11">
        <v>30623</v>
      </c>
      <c r="BJ69" s="11">
        <v>8722</v>
      </c>
      <c r="BK69" s="11">
        <v>6172</v>
      </c>
      <c r="BL69" s="11">
        <v>2143</v>
      </c>
      <c r="BM69">
        <v>49000</v>
      </c>
      <c r="BN69">
        <v>8615</v>
      </c>
    </row>
    <row r="70" spans="1:66" x14ac:dyDescent="0.25">
      <c r="A70" s="3">
        <v>45360</v>
      </c>
      <c r="B70">
        <v>654</v>
      </c>
      <c r="C70">
        <v>744</v>
      </c>
      <c r="D70">
        <v>215</v>
      </c>
      <c r="E70">
        <v>335</v>
      </c>
      <c r="F70">
        <v>104</v>
      </c>
      <c r="G70">
        <v>148</v>
      </c>
      <c r="H70">
        <v>470</v>
      </c>
      <c r="I70">
        <v>126</v>
      </c>
      <c r="J70">
        <v>141</v>
      </c>
      <c r="K70">
        <v>56</v>
      </c>
      <c r="L70">
        <v>60</v>
      </c>
      <c r="M70">
        <v>48</v>
      </c>
      <c r="N70">
        <v>32</v>
      </c>
      <c r="O70">
        <v>124</v>
      </c>
      <c r="P70">
        <v>37</v>
      </c>
      <c r="Q70">
        <v>34</v>
      </c>
      <c r="R70">
        <v>22</v>
      </c>
      <c r="S70">
        <v>100</v>
      </c>
      <c r="T70">
        <v>89</v>
      </c>
      <c r="U70">
        <v>22</v>
      </c>
      <c r="V70">
        <v>22</v>
      </c>
      <c r="W70">
        <v>0</v>
      </c>
      <c r="X70">
        <v>63</v>
      </c>
      <c r="Y70">
        <v>59</v>
      </c>
      <c r="Z70">
        <v>22</v>
      </c>
      <c r="AA70">
        <v>7</v>
      </c>
      <c r="AB70">
        <v>14</v>
      </c>
      <c r="AC70">
        <v>22</v>
      </c>
      <c r="AD70">
        <v>0</v>
      </c>
      <c r="AE70">
        <v>29</v>
      </c>
      <c r="AF70">
        <v>7</v>
      </c>
      <c r="AG70">
        <v>22</v>
      </c>
      <c r="AH70">
        <v>14</v>
      </c>
      <c r="AI70">
        <v>52</v>
      </c>
      <c r="AJ70">
        <v>22</v>
      </c>
      <c r="AK70">
        <v>22</v>
      </c>
      <c r="AL70">
        <v>0</v>
      </c>
      <c r="AM70">
        <v>0</v>
      </c>
      <c r="AN70">
        <v>7</v>
      </c>
      <c r="AO70">
        <v>22</v>
      </c>
      <c r="AP70">
        <v>81</v>
      </c>
      <c r="AQ70">
        <v>7</v>
      </c>
      <c r="AR70">
        <v>52</v>
      </c>
      <c r="AS70">
        <v>22</v>
      </c>
      <c r="AT70">
        <v>7</v>
      </c>
      <c r="AU70">
        <v>44</v>
      </c>
      <c r="AV70">
        <v>7</v>
      </c>
      <c r="AW70">
        <v>7</v>
      </c>
      <c r="AX70">
        <v>0</v>
      </c>
      <c r="AY70" s="11">
        <v>127478.92</v>
      </c>
      <c r="AZ70" s="11">
        <v>31869.73</v>
      </c>
      <c r="BA70" s="11">
        <v>28045.360000000001</v>
      </c>
      <c r="BB70" s="11">
        <v>19121.84</v>
      </c>
      <c r="BC70" s="11">
        <v>20396.63</v>
      </c>
      <c r="BD70" s="11">
        <v>28045.360000000001</v>
      </c>
      <c r="BE70" s="11">
        <v>43000</v>
      </c>
      <c r="BF70" s="11">
        <v>17500</v>
      </c>
      <c r="BG70" s="11">
        <v>8716</v>
      </c>
      <c r="BH70" s="11">
        <v>28195</v>
      </c>
      <c r="BI70" s="11">
        <v>30623</v>
      </c>
      <c r="BJ70" s="11">
        <v>8722</v>
      </c>
      <c r="BK70" s="11">
        <v>6172</v>
      </c>
      <c r="BL70" s="11">
        <v>2143</v>
      </c>
      <c r="BM70">
        <v>49000</v>
      </c>
      <c r="BN70">
        <v>8144</v>
      </c>
    </row>
    <row r="71" spans="1:66" x14ac:dyDescent="0.25">
      <c r="A71" s="3">
        <v>45361</v>
      </c>
      <c r="B71">
        <v>676</v>
      </c>
      <c r="C71">
        <v>778</v>
      </c>
      <c r="D71">
        <v>148</v>
      </c>
      <c r="E71">
        <v>481</v>
      </c>
      <c r="F71">
        <v>47</v>
      </c>
      <c r="G71">
        <v>186</v>
      </c>
      <c r="H71">
        <v>530</v>
      </c>
      <c r="I71">
        <v>62</v>
      </c>
      <c r="J71">
        <v>150</v>
      </c>
      <c r="K71">
        <v>50</v>
      </c>
      <c r="L71">
        <v>37</v>
      </c>
      <c r="M71">
        <v>58</v>
      </c>
      <c r="N71">
        <v>12</v>
      </c>
      <c r="O71">
        <v>123</v>
      </c>
      <c r="P71">
        <v>33</v>
      </c>
      <c r="Q71">
        <v>38</v>
      </c>
      <c r="R71">
        <v>15</v>
      </c>
      <c r="S71">
        <v>160</v>
      </c>
      <c r="T71">
        <v>77</v>
      </c>
      <c r="U71">
        <v>15</v>
      </c>
      <c r="V71">
        <v>38</v>
      </c>
      <c r="W71">
        <v>7</v>
      </c>
      <c r="X71">
        <v>92</v>
      </c>
      <c r="Y71">
        <v>54</v>
      </c>
      <c r="Z71">
        <v>7</v>
      </c>
      <c r="AA71">
        <v>0</v>
      </c>
      <c r="AB71">
        <v>15</v>
      </c>
      <c r="AC71">
        <v>15</v>
      </c>
      <c r="AD71">
        <v>7</v>
      </c>
      <c r="AE71">
        <v>23</v>
      </c>
      <c r="AF71">
        <v>0</v>
      </c>
      <c r="AG71">
        <v>7</v>
      </c>
      <c r="AH71">
        <v>7</v>
      </c>
      <c r="AI71">
        <v>31</v>
      </c>
      <c r="AJ71">
        <v>46</v>
      </c>
      <c r="AK71">
        <v>15</v>
      </c>
      <c r="AL71">
        <v>7</v>
      </c>
      <c r="AM71">
        <v>0</v>
      </c>
      <c r="AN71">
        <v>0</v>
      </c>
      <c r="AO71">
        <v>31</v>
      </c>
      <c r="AP71">
        <v>77</v>
      </c>
      <c r="AQ71">
        <v>7</v>
      </c>
      <c r="AR71">
        <v>70</v>
      </c>
      <c r="AS71">
        <v>31</v>
      </c>
      <c r="AT71">
        <v>7</v>
      </c>
      <c r="AU71">
        <v>54</v>
      </c>
      <c r="AV71">
        <v>23</v>
      </c>
      <c r="AW71">
        <v>15</v>
      </c>
      <c r="AX71">
        <v>0</v>
      </c>
      <c r="AY71" s="11">
        <v>122539.35</v>
      </c>
      <c r="AZ71" s="11">
        <v>31860.23</v>
      </c>
      <c r="BA71" s="11">
        <v>20831.689999999999</v>
      </c>
      <c r="BB71" s="11">
        <v>24507.87</v>
      </c>
      <c r="BC71" s="11">
        <v>25733.26</v>
      </c>
      <c r="BD71" s="11">
        <v>19606.3</v>
      </c>
      <c r="BE71" s="11">
        <v>43000</v>
      </c>
      <c r="BF71" s="11">
        <v>17500</v>
      </c>
      <c r="BG71" s="11">
        <v>8716</v>
      </c>
      <c r="BH71" s="11">
        <v>28195</v>
      </c>
      <c r="BI71" s="11">
        <v>30623</v>
      </c>
      <c r="BJ71" s="11">
        <v>8722</v>
      </c>
      <c r="BK71" s="11">
        <v>6172</v>
      </c>
      <c r="BL71" s="11">
        <v>2143</v>
      </c>
      <c r="BM71">
        <v>49000</v>
      </c>
      <c r="BN71">
        <v>3895</v>
      </c>
    </row>
    <row r="72" spans="1:66" x14ac:dyDescent="0.25">
      <c r="A72" s="3">
        <v>45362</v>
      </c>
      <c r="B72">
        <v>703</v>
      </c>
      <c r="C72">
        <v>792</v>
      </c>
      <c r="D72">
        <v>182</v>
      </c>
      <c r="E72">
        <v>381</v>
      </c>
      <c r="F72">
        <v>140</v>
      </c>
      <c r="G72">
        <v>356</v>
      </c>
      <c r="H72">
        <v>302</v>
      </c>
      <c r="I72">
        <v>134</v>
      </c>
      <c r="J72">
        <v>196</v>
      </c>
      <c r="K72">
        <v>56</v>
      </c>
      <c r="L72">
        <v>56</v>
      </c>
      <c r="M72">
        <v>61</v>
      </c>
      <c r="N72">
        <v>30</v>
      </c>
      <c r="O72">
        <v>98</v>
      </c>
      <c r="P72">
        <v>34</v>
      </c>
      <c r="Q72">
        <v>29</v>
      </c>
      <c r="R72">
        <v>16</v>
      </c>
      <c r="S72">
        <v>127</v>
      </c>
      <c r="T72">
        <v>47</v>
      </c>
      <c r="U72">
        <v>7</v>
      </c>
      <c r="V72">
        <v>47</v>
      </c>
      <c r="W72">
        <v>15</v>
      </c>
      <c r="X72">
        <v>87</v>
      </c>
      <c r="Y72">
        <v>47</v>
      </c>
      <c r="Z72">
        <v>7</v>
      </c>
      <c r="AA72">
        <v>7</v>
      </c>
      <c r="AB72">
        <v>47</v>
      </c>
      <c r="AC72">
        <v>23</v>
      </c>
      <c r="AD72">
        <v>7</v>
      </c>
      <c r="AE72">
        <v>15</v>
      </c>
      <c r="AF72">
        <v>23</v>
      </c>
      <c r="AG72">
        <v>15</v>
      </c>
      <c r="AH72">
        <v>23</v>
      </c>
      <c r="AI72">
        <v>79</v>
      </c>
      <c r="AJ72">
        <v>15</v>
      </c>
      <c r="AK72">
        <v>15</v>
      </c>
      <c r="AL72">
        <v>23</v>
      </c>
      <c r="AM72">
        <v>0</v>
      </c>
      <c r="AN72">
        <v>7</v>
      </c>
      <c r="AO72">
        <v>7</v>
      </c>
      <c r="AP72">
        <v>87</v>
      </c>
      <c r="AQ72">
        <v>15</v>
      </c>
      <c r="AR72">
        <v>55</v>
      </c>
      <c r="AS72">
        <v>23</v>
      </c>
      <c r="AT72">
        <v>0</v>
      </c>
      <c r="AU72">
        <v>15</v>
      </c>
      <c r="AV72">
        <v>23</v>
      </c>
      <c r="AW72">
        <v>7</v>
      </c>
      <c r="AX72">
        <v>4</v>
      </c>
      <c r="AY72" s="11">
        <v>119198.97</v>
      </c>
      <c r="AZ72" s="11">
        <v>32183.72</v>
      </c>
      <c r="BA72" s="11">
        <v>16687.86</v>
      </c>
      <c r="BB72" s="11">
        <v>13111.89</v>
      </c>
      <c r="BC72" s="11">
        <v>11919.9</v>
      </c>
      <c r="BD72" s="11">
        <v>45295.61</v>
      </c>
      <c r="BE72" s="11">
        <v>43000</v>
      </c>
      <c r="BF72" s="11">
        <v>17500</v>
      </c>
      <c r="BG72" s="11">
        <v>8716</v>
      </c>
      <c r="BH72" s="11">
        <v>28195</v>
      </c>
      <c r="BI72" s="11">
        <v>30623</v>
      </c>
      <c r="BJ72" s="11">
        <v>8722</v>
      </c>
      <c r="BK72" s="11">
        <v>6172</v>
      </c>
      <c r="BL72" s="11">
        <v>2143</v>
      </c>
      <c r="BM72">
        <v>49000</v>
      </c>
      <c r="BN72">
        <v>7029</v>
      </c>
    </row>
    <row r="73" spans="1:66" x14ac:dyDescent="0.25">
      <c r="A73" s="3">
        <v>45363</v>
      </c>
      <c r="B73">
        <v>730</v>
      </c>
      <c r="C73">
        <v>796</v>
      </c>
      <c r="D73">
        <v>379</v>
      </c>
      <c r="E73">
        <v>242</v>
      </c>
      <c r="F73">
        <v>109</v>
      </c>
      <c r="G73">
        <v>286</v>
      </c>
      <c r="H73">
        <v>439</v>
      </c>
      <c r="I73">
        <v>71</v>
      </c>
      <c r="J73">
        <v>190</v>
      </c>
      <c r="K73">
        <v>135</v>
      </c>
      <c r="L73">
        <v>45</v>
      </c>
      <c r="M73">
        <v>31</v>
      </c>
      <c r="N73">
        <v>9</v>
      </c>
      <c r="O73">
        <v>97</v>
      </c>
      <c r="P73">
        <v>19</v>
      </c>
      <c r="Q73">
        <v>36</v>
      </c>
      <c r="R73">
        <v>22</v>
      </c>
      <c r="S73">
        <v>146</v>
      </c>
      <c r="T73">
        <v>111</v>
      </c>
      <c r="U73">
        <v>23</v>
      </c>
      <c r="V73">
        <v>23</v>
      </c>
      <c r="W73">
        <v>15</v>
      </c>
      <c r="X73">
        <v>108</v>
      </c>
      <c r="Y73">
        <v>39</v>
      </c>
      <c r="Z73">
        <v>23</v>
      </c>
      <c r="AA73">
        <v>15</v>
      </c>
      <c r="AB73">
        <v>31</v>
      </c>
      <c r="AC73">
        <v>0</v>
      </c>
      <c r="AD73">
        <v>0</v>
      </c>
      <c r="AE73">
        <v>7</v>
      </c>
      <c r="AF73">
        <v>0</v>
      </c>
      <c r="AG73">
        <v>15</v>
      </c>
      <c r="AH73">
        <v>7</v>
      </c>
      <c r="AI73">
        <v>63</v>
      </c>
      <c r="AJ73">
        <v>31</v>
      </c>
      <c r="AK73">
        <v>7</v>
      </c>
      <c r="AL73">
        <v>23</v>
      </c>
      <c r="AM73">
        <v>0</v>
      </c>
      <c r="AN73">
        <v>0</v>
      </c>
      <c r="AO73">
        <v>7</v>
      </c>
      <c r="AP73">
        <v>79</v>
      </c>
      <c r="AQ73">
        <v>23</v>
      </c>
      <c r="AR73">
        <v>31</v>
      </c>
      <c r="AS73">
        <v>39</v>
      </c>
      <c r="AT73">
        <v>7</v>
      </c>
      <c r="AU73">
        <v>47</v>
      </c>
      <c r="AV73">
        <v>15</v>
      </c>
      <c r="AW73">
        <v>7</v>
      </c>
      <c r="AX73">
        <v>0</v>
      </c>
      <c r="AY73" s="11">
        <v>116202.35</v>
      </c>
      <c r="AZ73" s="11">
        <v>39508.800000000003</v>
      </c>
      <c r="BA73" s="11">
        <v>16268.33</v>
      </c>
      <c r="BB73" s="11">
        <v>23240.47</v>
      </c>
      <c r="BC73" s="11">
        <v>16268.33</v>
      </c>
      <c r="BD73" s="11">
        <v>20916.419999999998</v>
      </c>
      <c r="BE73" s="11">
        <v>43000</v>
      </c>
      <c r="BF73" s="11">
        <v>17500</v>
      </c>
      <c r="BG73" s="11">
        <v>8716</v>
      </c>
      <c r="BH73" s="11">
        <v>29323</v>
      </c>
      <c r="BI73" s="11">
        <v>30623</v>
      </c>
      <c r="BJ73" s="11">
        <v>8722</v>
      </c>
      <c r="BK73" s="11">
        <v>6172</v>
      </c>
      <c r="BL73" s="11">
        <v>2143</v>
      </c>
      <c r="BM73">
        <v>49000</v>
      </c>
      <c r="BN73">
        <v>4115</v>
      </c>
    </row>
    <row r="74" spans="1:66" x14ac:dyDescent="0.25">
      <c r="A74" s="3">
        <v>45364</v>
      </c>
      <c r="B74">
        <v>754</v>
      </c>
      <c r="C74">
        <v>788</v>
      </c>
      <c r="D74">
        <v>256</v>
      </c>
      <c r="E74">
        <v>363</v>
      </c>
      <c r="F74">
        <v>135</v>
      </c>
      <c r="G74">
        <v>370</v>
      </c>
      <c r="H74">
        <v>269</v>
      </c>
      <c r="I74">
        <v>149</v>
      </c>
      <c r="J74">
        <v>219</v>
      </c>
      <c r="K74">
        <v>23</v>
      </c>
      <c r="L74">
        <v>70</v>
      </c>
      <c r="M74">
        <v>46</v>
      </c>
      <c r="N74">
        <v>28</v>
      </c>
      <c r="O74">
        <v>108</v>
      </c>
      <c r="P74">
        <v>48</v>
      </c>
      <c r="Q74">
        <v>28</v>
      </c>
      <c r="R74">
        <v>31</v>
      </c>
      <c r="S74">
        <v>153</v>
      </c>
      <c r="T74">
        <v>31</v>
      </c>
      <c r="U74">
        <v>7</v>
      </c>
      <c r="V74">
        <v>39</v>
      </c>
      <c r="W74">
        <v>7</v>
      </c>
      <c r="X74">
        <v>82</v>
      </c>
      <c r="Y74">
        <v>55</v>
      </c>
      <c r="Z74">
        <v>23</v>
      </c>
      <c r="AA74">
        <v>15</v>
      </c>
      <c r="AB74">
        <v>31</v>
      </c>
      <c r="AC74">
        <v>23</v>
      </c>
      <c r="AD74">
        <v>7</v>
      </c>
      <c r="AE74">
        <v>15</v>
      </c>
      <c r="AF74">
        <v>7</v>
      </c>
      <c r="AG74">
        <v>15</v>
      </c>
      <c r="AH74">
        <v>15</v>
      </c>
      <c r="AI74">
        <v>70</v>
      </c>
      <c r="AJ74">
        <v>7</v>
      </c>
      <c r="AK74">
        <v>39</v>
      </c>
      <c r="AL74">
        <v>7</v>
      </c>
      <c r="AM74">
        <v>0</v>
      </c>
      <c r="AN74">
        <v>23</v>
      </c>
      <c r="AO74">
        <v>31</v>
      </c>
      <c r="AP74">
        <v>78</v>
      </c>
      <c r="AQ74">
        <v>15</v>
      </c>
      <c r="AR74">
        <v>63</v>
      </c>
      <c r="AS74">
        <v>23</v>
      </c>
      <c r="AT74">
        <v>7</v>
      </c>
      <c r="AU74">
        <v>15</v>
      </c>
      <c r="AV74">
        <v>31</v>
      </c>
      <c r="AW74">
        <v>7</v>
      </c>
      <c r="AX74">
        <v>0</v>
      </c>
      <c r="AY74" s="11">
        <v>114302.58</v>
      </c>
      <c r="AZ74" s="11">
        <v>35433.800000000003</v>
      </c>
      <c r="BA74" s="11">
        <v>14859.34</v>
      </c>
      <c r="BB74" s="11">
        <v>11430.26</v>
      </c>
      <c r="BC74" s="11">
        <v>14859.34</v>
      </c>
      <c r="BD74" s="11">
        <v>37719.85</v>
      </c>
      <c r="BE74" s="11">
        <v>43000</v>
      </c>
      <c r="BF74" s="11">
        <v>17500</v>
      </c>
      <c r="BG74" s="11">
        <v>8716</v>
      </c>
      <c r="BH74" s="11">
        <v>29323</v>
      </c>
      <c r="BI74" s="11">
        <v>30623</v>
      </c>
      <c r="BJ74" s="11">
        <v>8722</v>
      </c>
      <c r="BK74" s="11">
        <v>6172</v>
      </c>
      <c r="BL74" s="11">
        <v>2143</v>
      </c>
      <c r="BM74">
        <v>49000</v>
      </c>
      <c r="BN74">
        <v>580</v>
      </c>
    </row>
    <row r="75" spans="1:66" x14ac:dyDescent="0.25">
      <c r="A75" s="3">
        <v>45365</v>
      </c>
      <c r="B75">
        <v>775</v>
      </c>
      <c r="C75">
        <v>778</v>
      </c>
      <c r="D75">
        <v>395</v>
      </c>
      <c r="E75">
        <v>241</v>
      </c>
      <c r="F75">
        <v>139</v>
      </c>
      <c r="G75">
        <v>404</v>
      </c>
      <c r="H75">
        <v>312</v>
      </c>
      <c r="I75">
        <v>62</v>
      </c>
      <c r="J75">
        <v>264</v>
      </c>
      <c r="K75">
        <v>33</v>
      </c>
      <c r="L75">
        <v>67</v>
      </c>
      <c r="M75">
        <v>43</v>
      </c>
      <c r="N75">
        <v>48</v>
      </c>
      <c r="O75">
        <v>159</v>
      </c>
      <c r="P75">
        <v>47</v>
      </c>
      <c r="Q75">
        <v>44</v>
      </c>
      <c r="R75">
        <v>35</v>
      </c>
      <c r="S75">
        <v>35</v>
      </c>
      <c r="T75">
        <v>38</v>
      </c>
      <c r="U75">
        <v>0</v>
      </c>
      <c r="V75">
        <v>23</v>
      </c>
      <c r="W75">
        <v>15</v>
      </c>
      <c r="X75">
        <v>70</v>
      </c>
      <c r="Y75">
        <v>54</v>
      </c>
      <c r="Z75">
        <v>23</v>
      </c>
      <c r="AA75">
        <v>23</v>
      </c>
      <c r="AB75">
        <v>31</v>
      </c>
      <c r="AC75">
        <v>15</v>
      </c>
      <c r="AD75">
        <v>0</v>
      </c>
      <c r="AE75">
        <v>15</v>
      </c>
      <c r="AF75">
        <v>15</v>
      </c>
      <c r="AG75">
        <v>0</v>
      </c>
      <c r="AH75">
        <v>7</v>
      </c>
      <c r="AI75">
        <v>31</v>
      </c>
      <c r="AJ75">
        <v>23</v>
      </c>
      <c r="AK75">
        <v>23</v>
      </c>
      <c r="AL75">
        <v>0</v>
      </c>
      <c r="AM75">
        <v>0</v>
      </c>
      <c r="AN75">
        <v>0</v>
      </c>
      <c r="AO75">
        <v>7</v>
      </c>
      <c r="AP75">
        <v>54</v>
      </c>
      <c r="AQ75">
        <v>23</v>
      </c>
      <c r="AR75">
        <v>23</v>
      </c>
      <c r="AS75">
        <v>38</v>
      </c>
      <c r="AT75">
        <v>7</v>
      </c>
      <c r="AU75">
        <v>15</v>
      </c>
      <c r="AV75">
        <v>0</v>
      </c>
      <c r="AW75">
        <v>31</v>
      </c>
      <c r="AX75">
        <v>174</v>
      </c>
      <c r="AY75" s="11">
        <v>113383.26</v>
      </c>
      <c r="AZ75" s="11">
        <v>31747.31</v>
      </c>
      <c r="BA75" s="11">
        <v>28345.81</v>
      </c>
      <c r="BB75" s="11">
        <v>27211.98</v>
      </c>
      <c r="BC75" s="11">
        <v>17007.490000000002</v>
      </c>
      <c r="BD75" s="11">
        <v>9070.66</v>
      </c>
      <c r="BE75" s="11">
        <v>43000</v>
      </c>
      <c r="BF75" s="11">
        <v>17500</v>
      </c>
      <c r="BG75" s="11">
        <v>8716</v>
      </c>
      <c r="BH75" s="11">
        <v>29323</v>
      </c>
      <c r="BI75" s="11">
        <v>30623</v>
      </c>
      <c r="BJ75" s="11">
        <v>8722</v>
      </c>
      <c r="BK75" s="11">
        <v>6172</v>
      </c>
      <c r="BL75" s="11">
        <v>2143</v>
      </c>
      <c r="BM75">
        <v>49000</v>
      </c>
      <c r="BN75">
        <v>7422</v>
      </c>
    </row>
    <row r="76" spans="1:66" x14ac:dyDescent="0.25">
      <c r="A76" s="3">
        <v>45366</v>
      </c>
      <c r="B76">
        <v>795</v>
      </c>
      <c r="C76">
        <v>752</v>
      </c>
      <c r="D76">
        <v>174</v>
      </c>
      <c r="E76">
        <v>470</v>
      </c>
      <c r="F76">
        <v>151</v>
      </c>
      <c r="G76">
        <v>345</v>
      </c>
      <c r="H76">
        <v>250</v>
      </c>
      <c r="I76">
        <v>157</v>
      </c>
      <c r="J76">
        <v>246</v>
      </c>
      <c r="K76">
        <v>128</v>
      </c>
      <c r="L76">
        <v>73</v>
      </c>
      <c r="M76">
        <v>34</v>
      </c>
      <c r="N76">
        <v>34</v>
      </c>
      <c r="O76">
        <v>129</v>
      </c>
      <c r="P76">
        <v>87</v>
      </c>
      <c r="Q76">
        <v>21</v>
      </c>
      <c r="R76">
        <v>33</v>
      </c>
      <c r="S76">
        <v>10</v>
      </c>
      <c r="T76">
        <v>90</v>
      </c>
      <c r="U76">
        <v>7</v>
      </c>
      <c r="V76">
        <v>22</v>
      </c>
      <c r="W76">
        <v>22</v>
      </c>
      <c r="X76">
        <v>34</v>
      </c>
      <c r="Y76">
        <v>60</v>
      </c>
      <c r="Z76">
        <v>22</v>
      </c>
      <c r="AA76">
        <v>15</v>
      </c>
      <c r="AB76">
        <v>15</v>
      </c>
      <c r="AC76">
        <v>0</v>
      </c>
      <c r="AD76">
        <v>0</v>
      </c>
      <c r="AE76">
        <v>22</v>
      </c>
      <c r="AF76">
        <v>22</v>
      </c>
      <c r="AG76">
        <v>7</v>
      </c>
      <c r="AH76">
        <v>15</v>
      </c>
      <c r="AI76">
        <v>67</v>
      </c>
      <c r="AJ76">
        <v>52</v>
      </c>
      <c r="AK76">
        <v>37</v>
      </c>
      <c r="AL76">
        <v>22</v>
      </c>
      <c r="AM76">
        <v>7</v>
      </c>
      <c r="AN76">
        <v>7</v>
      </c>
      <c r="AO76">
        <v>22</v>
      </c>
      <c r="AP76">
        <v>60</v>
      </c>
      <c r="AQ76">
        <v>15</v>
      </c>
      <c r="AR76">
        <v>30</v>
      </c>
      <c r="AS76">
        <v>37</v>
      </c>
      <c r="AT76">
        <v>7</v>
      </c>
      <c r="AU76">
        <v>22</v>
      </c>
      <c r="AV76">
        <v>7</v>
      </c>
      <c r="AW76">
        <v>7</v>
      </c>
      <c r="AX76">
        <v>0</v>
      </c>
      <c r="AY76" s="11">
        <v>112629.38</v>
      </c>
      <c r="AZ76" s="11">
        <v>32662.52</v>
      </c>
      <c r="BA76" s="11">
        <v>28157.34</v>
      </c>
      <c r="BB76" s="11">
        <v>13515.53</v>
      </c>
      <c r="BC76" s="11">
        <v>25904.76</v>
      </c>
      <c r="BD76" s="11">
        <v>12389.23</v>
      </c>
      <c r="BE76" s="11">
        <v>39500</v>
      </c>
      <c r="BF76" s="11">
        <v>17500</v>
      </c>
      <c r="BG76" s="11">
        <v>8716</v>
      </c>
      <c r="BH76" s="11">
        <v>29323</v>
      </c>
      <c r="BI76" s="11">
        <v>30623</v>
      </c>
      <c r="BJ76" s="11">
        <v>8722</v>
      </c>
      <c r="BK76" s="11">
        <v>6172</v>
      </c>
      <c r="BL76" s="11">
        <v>2143</v>
      </c>
      <c r="BM76">
        <v>49000</v>
      </c>
      <c r="BN76">
        <v>1784</v>
      </c>
    </row>
    <row r="77" spans="1:66" x14ac:dyDescent="0.25">
      <c r="A77" s="3">
        <v>45367</v>
      </c>
      <c r="B77">
        <v>805</v>
      </c>
      <c r="C77">
        <v>713</v>
      </c>
      <c r="D77">
        <v>273</v>
      </c>
      <c r="E77">
        <v>476</v>
      </c>
      <c r="F77">
        <v>56</v>
      </c>
      <c r="G77">
        <v>292</v>
      </c>
      <c r="H77">
        <v>307</v>
      </c>
      <c r="I77">
        <v>114</v>
      </c>
      <c r="J77">
        <v>209</v>
      </c>
      <c r="K77">
        <v>134</v>
      </c>
      <c r="L77">
        <v>49</v>
      </c>
      <c r="M77">
        <v>69</v>
      </c>
      <c r="N77">
        <v>19</v>
      </c>
      <c r="O77">
        <v>156</v>
      </c>
      <c r="P77">
        <v>42</v>
      </c>
      <c r="Q77">
        <v>33</v>
      </c>
      <c r="R77">
        <v>21</v>
      </c>
      <c r="S77">
        <v>73</v>
      </c>
      <c r="T77">
        <v>42</v>
      </c>
      <c r="U77">
        <v>21</v>
      </c>
      <c r="V77">
        <v>21</v>
      </c>
      <c r="W77">
        <v>21</v>
      </c>
      <c r="X77">
        <v>49</v>
      </c>
      <c r="Y77">
        <v>42</v>
      </c>
      <c r="Z77">
        <v>21</v>
      </c>
      <c r="AA77">
        <v>0</v>
      </c>
      <c r="AB77">
        <v>42</v>
      </c>
      <c r="AC77">
        <v>0</v>
      </c>
      <c r="AD77">
        <v>7</v>
      </c>
      <c r="AE77">
        <v>28</v>
      </c>
      <c r="AF77">
        <v>14</v>
      </c>
      <c r="AG77">
        <v>21</v>
      </c>
      <c r="AH77">
        <v>7</v>
      </c>
      <c r="AI77">
        <v>35</v>
      </c>
      <c r="AJ77">
        <v>35</v>
      </c>
      <c r="AK77">
        <v>21</v>
      </c>
      <c r="AL77">
        <v>21</v>
      </c>
      <c r="AM77">
        <v>0</v>
      </c>
      <c r="AN77">
        <v>7</v>
      </c>
      <c r="AO77">
        <v>21</v>
      </c>
      <c r="AP77">
        <v>78</v>
      </c>
      <c r="AQ77">
        <v>21</v>
      </c>
      <c r="AR77">
        <v>57</v>
      </c>
      <c r="AS77">
        <v>21</v>
      </c>
      <c r="AT77">
        <v>0</v>
      </c>
      <c r="AU77">
        <v>28</v>
      </c>
      <c r="AV77">
        <v>14</v>
      </c>
      <c r="AW77">
        <v>0</v>
      </c>
      <c r="AX77">
        <v>18</v>
      </c>
      <c r="AY77" s="11">
        <v>112778.16</v>
      </c>
      <c r="AZ77" s="11">
        <v>34961.230000000003</v>
      </c>
      <c r="BA77" s="11">
        <v>18044.509999999998</v>
      </c>
      <c r="BB77" s="11">
        <v>27066.76</v>
      </c>
      <c r="BC77" s="11">
        <v>16916.72</v>
      </c>
      <c r="BD77" s="11">
        <v>15788.94</v>
      </c>
      <c r="BE77" s="11">
        <v>39500</v>
      </c>
      <c r="BF77" s="11">
        <v>17500</v>
      </c>
      <c r="BG77" s="11">
        <v>8716</v>
      </c>
      <c r="BH77" s="11">
        <v>29323</v>
      </c>
      <c r="BI77" s="11">
        <v>30623</v>
      </c>
      <c r="BJ77" s="11">
        <v>8722</v>
      </c>
      <c r="BK77" s="11">
        <v>6172</v>
      </c>
      <c r="BL77" s="11">
        <v>2143</v>
      </c>
      <c r="BM77">
        <v>49000</v>
      </c>
      <c r="BN77">
        <v>3574</v>
      </c>
    </row>
    <row r="78" spans="1:66" x14ac:dyDescent="0.25">
      <c r="A78" s="3">
        <v>45368</v>
      </c>
      <c r="B78">
        <v>816</v>
      </c>
      <c r="C78">
        <v>665</v>
      </c>
      <c r="D78">
        <v>285</v>
      </c>
      <c r="E78">
        <v>376</v>
      </c>
      <c r="F78">
        <v>155</v>
      </c>
      <c r="G78">
        <v>352</v>
      </c>
      <c r="H78">
        <v>227</v>
      </c>
      <c r="I78">
        <v>86</v>
      </c>
      <c r="J78">
        <v>202</v>
      </c>
      <c r="K78">
        <v>65</v>
      </c>
      <c r="L78">
        <v>50</v>
      </c>
      <c r="M78">
        <v>35</v>
      </c>
      <c r="N78">
        <v>45</v>
      </c>
      <c r="O78">
        <v>105</v>
      </c>
      <c r="P78">
        <v>55</v>
      </c>
      <c r="Q78">
        <v>40</v>
      </c>
      <c r="R78">
        <v>34</v>
      </c>
      <c r="S78">
        <v>185</v>
      </c>
      <c r="T78">
        <v>86</v>
      </c>
      <c r="U78">
        <v>13</v>
      </c>
      <c r="V78">
        <v>46</v>
      </c>
      <c r="W78">
        <v>13</v>
      </c>
      <c r="X78">
        <v>2</v>
      </c>
      <c r="Y78">
        <v>46</v>
      </c>
      <c r="Z78">
        <v>13</v>
      </c>
      <c r="AA78">
        <v>6</v>
      </c>
      <c r="AB78">
        <v>13</v>
      </c>
      <c r="AC78">
        <v>6</v>
      </c>
      <c r="AD78">
        <v>6</v>
      </c>
      <c r="AE78">
        <v>13</v>
      </c>
      <c r="AF78">
        <v>19</v>
      </c>
      <c r="AG78">
        <v>13</v>
      </c>
      <c r="AH78">
        <v>19</v>
      </c>
      <c r="AI78">
        <v>39</v>
      </c>
      <c r="AJ78">
        <v>46</v>
      </c>
      <c r="AK78">
        <v>6</v>
      </c>
      <c r="AL78">
        <v>13</v>
      </c>
      <c r="AM78">
        <v>6</v>
      </c>
      <c r="AN78">
        <v>26</v>
      </c>
      <c r="AO78">
        <v>19</v>
      </c>
      <c r="AP78">
        <v>66</v>
      </c>
      <c r="AQ78">
        <v>19</v>
      </c>
      <c r="AR78">
        <v>53</v>
      </c>
      <c r="AS78">
        <v>33</v>
      </c>
      <c r="AT78">
        <v>6</v>
      </c>
      <c r="AU78">
        <v>6</v>
      </c>
      <c r="AV78">
        <v>13</v>
      </c>
      <c r="AW78">
        <v>0</v>
      </c>
      <c r="AX78">
        <v>0</v>
      </c>
      <c r="AY78" s="11">
        <v>114269.94</v>
      </c>
      <c r="AZ78" s="11">
        <v>38851.78</v>
      </c>
      <c r="BA78" s="11">
        <v>19425.89</v>
      </c>
      <c r="BB78" s="11">
        <v>19425.89</v>
      </c>
      <c r="BC78" s="11">
        <v>10284.290000000001</v>
      </c>
      <c r="BD78" s="11">
        <v>26282.09</v>
      </c>
      <c r="BE78" s="11">
        <v>39500</v>
      </c>
      <c r="BF78" s="11">
        <v>17500</v>
      </c>
      <c r="BG78" s="11">
        <v>8716</v>
      </c>
      <c r="BH78" s="11">
        <v>29323</v>
      </c>
      <c r="BI78" s="11">
        <v>30623</v>
      </c>
      <c r="BJ78" s="11">
        <v>8722</v>
      </c>
      <c r="BK78" s="11">
        <v>6172</v>
      </c>
      <c r="BL78" s="11">
        <v>2143</v>
      </c>
      <c r="BM78">
        <v>49000</v>
      </c>
      <c r="BN78">
        <v>2379</v>
      </c>
    </row>
    <row r="79" spans="1:66" x14ac:dyDescent="0.25">
      <c r="A79" s="3">
        <v>45369</v>
      </c>
      <c r="B79">
        <v>819</v>
      </c>
      <c r="C79">
        <v>619</v>
      </c>
      <c r="D79">
        <v>352</v>
      </c>
      <c r="E79">
        <v>361</v>
      </c>
      <c r="F79">
        <v>106</v>
      </c>
      <c r="G79">
        <v>136</v>
      </c>
      <c r="H79">
        <v>415</v>
      </c>
      <c r="I79">
        <v>68</v>
      </c>
      <c r="J79">
        <v>203</v>
      </c>
      <c r="K79">
        <v>177</v>
      </c>
      <c r="L79">
        <v>55</v>
      </c>
      <c r="M79">
        <v>35</v>
      </c>
      <c r="N79">
        <v>35</v>
      </c>
      <c r="O79">
        <v>121</v>
      </c>
      <c r="P79">
        <v>87</v>
      </c>
      <c r="Q79">
        <v>28</v>
      </c>
      <c r="R79">
        <v>34</v>
      </c>
      <c r="S79">
        <v>44</v>
      </c>
      <c r="T79">
        <v>24</v>
      </c>
      <c r="U79">
        <v>12</v>
      </c>
      <c r="V79">
        <v>37</v>
      </c>
      <c r="W79">
        <v>6</v>
      </c>
      <c r="X79">
        <v>18</v>
      </c>
      <c r="Y79">
        <v>55</v>
      </c>
      <c r="Z79">
        <v>12</v>
      </c>
      <c r="AA79">
        <v>0</v>
      </c>
      <c r="AB79">
        <v>18</v>
      </c>
      <c r="AC79">
        <v>12</v>
      </c>
      <c r="AD79">
        <v>0</v>
      </c>
      <c r="AE79">
        <v>12</v>
      </c>
      <c r="AF79">
        <v>18</v>
      </c>
      <c r="AG79">
        <v>12</v>
      </c>
      <c r="AH79">
        <v>12</v>
      </c>
      <c r="AI79">
        <v>61</v>
      </c>
      <c r="AJ79">
        <v>43</v>
      </c>
      <c r="AK79">
        <v>18</v>
      </c>
      <c r="AL79">
        <v>12</v>
      </c>
      <c r="AM79">
        <v>6</v>
      </c>
      <c r="AN79">
        <v>18</v>
      </c>
      <c r="AO79">
        <v>18</v>
      </c>
      <c r="AP79">
        <v>43</v>
      </c>
      <c r="AQ79">
        <v>18</v>
      </c>
      <c r="AR79">
        <v>55</v>
      </c>
      <c r="AS79">
        <v>12</v>
      </c>
      <c r="AT79">
        <v>6</v>
      </c>
      <c r="AU79">
        <v>43</v>
      </c>
      <c r="AV79">
        <v>18</v>
      </c>
      <c r="AW79">
        <v>0</v>
      </c>
      <c r="AX79">
        <v>0</v>
      </c>
      <c r="AY79" s="11">
        <v>117639.83</v>
      </c>
      <c r="AZ79" s="11">
        <v>31762.75</v>
      </c>
      <c r="BA79" s="11">
        <v>19998.77</v>
      </c>
      <c r="BB79" s="11">
        <v>16469.580000000002</v>
      </c>
      <c r="BC79" s="11">
        <v>24704.36</v>
      </c>
      <c r="BD79" s="11">
        <v>24704.36</v>
      </c>
      <c r="BE79" s="11">
        <v>39500</v>
      </c>
      <c r="BF79" s="11">
        <v>17500</v>
      </c>
      <c r="BG79" s="11">
        <v>8716</v>
      </c>
      <c r="BH79" s="11">
        <v>29323</v>
      </c>
      <c r="BI79" s="11">
        <v>30623</v>
      </c>
      <c r="BJ79" s="11">
        <v>8722</v>
      </c>
      <c r="BK79" s="11">
        <v>6172</v>
      </c>
      <c r="BL79" s="11">
        <v>2143</v>
      </c>
      <c r="BM79">
        <v>49000</v>
      </c>
      <c r="BN79">
        <v>6058</v>
      </c>
    </row>
    <row r="80" spans="1:66" x14ac:dyDescent="0.25">
      <c r="A80" s="3">
        <v>45370</v>
      </c>
      <c r="B80">
        <v>822</v>
      </c>
      <c r="C80">
        <v>596</v>
      </c>
      <c r="D80">
        <v>419</v>
      </c>
      <c r="E80">
        <v>321</v>
      </c>
      <c r="F80">
        <v>82</v>
      </c>
      <c r="G80">
        <v>202</v>
      </c>
      <c r="H80">
        <v>281</v>
      </c>
      <c r="I80">
        <v>113</v>
      </c>
      <c r="J80">
        <v>193</v>
      </c>
      <c r="K80">
        <v>107</v>
      </c>
      <c r="L80">
        <v>45</v>
      </c>
      <c r="M80">
        <v>30</v>
      </c>
      <c r="N80">
        <v>40</v>
      </c>
      <c r="O80">
        <v>106</v>
      </c>
      <c r="P80">
        <v>24</v>
      </c>
      <c r="Q80">
        <v>31</v>
      </c>
      <c r="R80">
        <v>21</v>
      </c>
      <c r="S80">
        <v>225</v>
      </c>
      <c r="T80">
        <v>65</v>
      </c>
      <c r="U80">
        <v>11</v>
      </c>
      <c r="V80">
        <v>23</v>
      </c>
      <c r="W80">
        <v>11</v>
      </c>
      <c r="X80">
        <v>39</v>
      </c>
      <c r="Y80">
        <v>53</v>
      </c>
      <c r="Z80">
        <v>17</v>
      </c>
      <c r="AA80">
        <v>17</v>
      </c>
      <c r="AB80">
        <v>23</v>
      </c>
      <c r="AC80">
        <v>17</v>
      </c>
      <c r="AD80">
        <v>5</v>
      </c>
      <c r="AE80">
        <v>11</v>
      </c>
      <c r="AF80">
        <v>0</v>
      </c>
      <c r="AG80">
        <v>0</v>
      </c>
      <c r="AH80">
        <v>11</v>
      </c>
      <c r="AI80">
        <v>35</v>
      </c>
      <c r="AJ80">
        <v>29</v>
      </c>
      <c r="AK80">
        <v>23</v>
      </c>
      <c r="AL80">
        <v>5</v>
      </c>
      <c r="AM80">
        <v>0</v>
      </c>
      <c r="AN80">
        <v>5</v>
      </c>
      <c r="AO80">
        <v>11</v>
      </c>
      <c r="AP80">
        <v>65</v>
      </c>
      <c r="AQ80">
        <v>11</v>
      </c>
      <c r="AR80">
        <v>29</v>
      </c>
      <c r="AS80">
        <v>23</v>
      </c>
      <c r="AT80">
        <v>0</v>
      </c>
      <c r="AU80">
        <v>17</v>
      </c>
      <c r="AV80">
        <v>23</v>
      </c>
      <c r="AW80">
        <v>17</v>
      </c>
      <c r="AX80">
        <v>0</v>
      </c>
      <c r="AY80" s="11">
        <v>121214.52</v>
      </c>
      <c r="AZ80" s="11">
        <v>35152.21</v>
      </c>
      <c r="BA80" s="11">
        <v>23030.76</v>
      </c>
      <c r="BB80" s="11">
        <v>15757.89</v>
      </c>
      <c r="BC80" s="11">
        <v>10909.31</v>
      </c>
      <c r="BD80" s="11">
        <v>36364.36</v>
      </c>
      <c r="BE80" s="11">
        <v>39500</v>
      </c>
      <c r="BF80" s="11">
        <v>17500</v>
      </c>
      <c r="BG80" s="11">
        <v>8716</v>
      </c>
      <c r="BH80" s="11">
        <v>29323</v>
      </c>
      <c r="BI80" s="11">
        <v>30623</v>
      </c>
      <c r="BJ80" s="11">
        <v>8722</v>
      </c>
      <c r="BK80" s="11">
        <v>6172</v>
      </c>
      <c r="BL80" s="11">
        <v>2143</v>
      </c>
      <c r="BM80">
        <v>49000</v>
      </c>
      <c r="BN80">
        <v>7799</v>
      </c>
    </row>
    <row r="81" spans="1:66" x14ac:dyDescent="0.25">
      <c r="A81" s="3">
        <v>45371</v>
      </c>
      <c r="B81">
        <v>820</v>
      </c>
      <c r="C81">
        <v>583</v>
      </c>
      <c r="D81">
        <v>188</v>
      </c>
      <c r="E81">
        <v>452</v>
      </c>
      <c r="F81">
        <v>180</v>
      </c>
      <c r="G81">
        <v>122</v>
      </c>
      <c r="H81">
        <v>345</v>
      </c>
      <c r="I81">
        <v>116</v>
      </c>
      <c r="J81">
        <v>183</v>
      </c>
      <c r="K81">
        <v>81</v>
      </c>
      <c r="L81">
        <v>45</v>
      </c>
      <c r="M81">
        <v>71</v>
      </c>
      <c r="N81">
        <v>10</v>
      </c>
      <c r="O81">
        <v>168</v>
      </c>
      <c r="P81">
        <v>68</v>
      </c>
      <c r="Q81">
        <v>37</v>
      </c>
      <c r="R81">
        <v>24</v>
      </c>
      <c r="S81">
        <v>133</v>
      </c>
      <c r="T81">
        <v>75</v>
      </c>
      <c r="U81">
        <v>0</v>
      </c>
      <c r="V81">
        <v>17</v>
      </c>
      <c r="W81">
        <v>0</v>
      </c>
      <c r="X81">
        <v>49</v>
      </c>
      <c r="Y81">
        <v>40</v>
      </c>
      <c r="Z81">
        <v>0</v>
      </c>
      <c r="AA81">
        <v>5</v>
      </c>
      <c r="AB81">
        <v>34</v>
      </c>
      <c r="AC81">
        <v>0</v>
      </c>
      <c r="AD81">
        <v>5</v>
      </c>
      <c r="AE81">
        <v>29</v>
      </c>
      <c r="AF81">
        <v>5</v>
      </c>
      <c r="AG81">
        <v>0</v>
      </c>
      <c r="AH81">
        <v>11</v>
      </c>
      <c r="AI81">
        <v>52</v>
      </c>
      <c r="AJ81">
        <v>11</v>
      </c>
      <c r="AK81">
        <v>17</v>
      </c>
      <c r="AL81">
        <v>17</v>
      </c>
      <c r="AM81">
        <v>0</v>
      </c>
      <c r="AN81">
        <v>23</v>
      </c>
      <c r="AO81">
        <v>23</v>
      </c>
      <c r="AP81">
        <v>46</v>
      </c>
      <c r="AQ81">
        <v>17</v>
      </c>
      <c r="AR81">
        <v>23</v>
      </c>
      <c r="AS81">
        <v>11</v>
      </c>
      <c r="AT81">
        <v>5</v>
      </c>
      <c r="AU81">
        <v>40</v>
      </c>
      <c r="AV81">
        <v>23</v>
      </c>
      <c r="AW81">
        <v>5</v>
      </c>
      <c r="AX81">
        <v>0</v>
      </c>
      <c r="AY81" s="11">
        <v>125358.61</v>
      </c>
      <c r="AZ81" s="11">
        <v>33846.82</v>
      </c>
      <c r="BA81" s="11">
        <v>30086.07</v>
      </c>
      <c r="BB81" s="11">
        <v>25071.72</v>
      </c>
      <c r="BC81" s="11">
        <v>15043.03</v>
      </c>
      <c r="BD81" s="11">
        <v>21310.959999999999</v>
      </c>
      <c r="BE81" s="11">
        <v>39500</v>
      </c>
      <c r="BF81" s="11">
        <v>17500</v>
      </c>
      <c r="BG81" s="11">
        <v>8716</v>
      </c>
      <c r="BH81" s="11">
        <v>29323</v>
      </c>
      <c r="BI81" s="11">
        <v>30623</v>
      </c>
      <c r="BJ81" s="11">
        <v>8722</v>
      </c>
      <c r="BK81" s="11">
        <v>6172</v>
      </c>
      <c r="BL81" s="11">
        <v>2143</v>
      </c>
      <c r="BM81">
        <v>49000</v>
      </c>
      <c r="BN81">
        <v>399</v>
      </c>
    </row>
    <row r="82" spans="1:66" x14ac:dyDescent="0.25">
      <c r="A82" s="3">
        <v>45372</v>
      </c>
      <c r="B82">
        <v>812</v>
      </c>
      <c r="C82">
        <v>580</v>
      </c>
      <c r="D82">
        <v>414</v>
      </c>
      <c r="E82">
        <v>204</v>
      </c>
      <c r="F82">
        <v>194</v>
      </c>
      <c r="G82">
        <v>284</v>
      </c>
      <c r="H82">
        <v>215</v>
      </c>
      <c r="I82">
        <v>81</v>
      </c>
      <c r="J82">
        <v>191</v>
      </c>
      <c r="K82">
        <v>161</v>
      </c>
      <c r="L82">
        <v>50</v>
      </c>
      <c r="M82">
        <v>60</v>
      </c>
      <c r="N82">
        <v>45</v>
      </c>
      <c r="O82">
        <v>145</v>
      </c>
      <c r="P82">
        <v>86</v>
      </c>
      <c r="Q82">
        <v>37</v>
      </c>
      <c r="R82">
        <v>37</v>
      </c>
      <c r="S82">
        <v>0</v>
      </c>
      <c r="T82">
        <v>40</v>
      </c>
      <c r="U82">
        <v>0</v>
      </c>
      <c r="V82">
        <v>17</v>
      </c>
      <c r="W82">
        <v>17</v>
      </c>
      <c r="X82">
        <v>75</v>
      </c>
      <c r="Y82">
        <v>52</v>
      </c>
      <c r="Z82">
        <v>0</v>
      </c>
      <c r="AA82">
        <v>17</v>
      </c>
      <c r="AB82">
        <v>17</v>
      </c>
      <c r="AC82">
        <v>11</v>
      </c>
      <c r="AD82">
        <v>0</v>
      </c>
      <c r="AE82">
        <v>23</v>
      </c>
      <c r="AF82">
        <v>0</v>
      </c>
      <c r="AG82">
        <v>17</v>
      </c>
      <c r="AH82">
        <v>11</v>
      </c>
      <c r="AI82">
        <v>58</v>
      </c>
      <c r="AJ82">
        <v>11</v>
      </c>
      <c r="AK82">
        <v>11</v>
      </c>
      <c r="AL82">
        <v>17</v>
      </c>
      <c r="AM82">
        <v>0</v>
      </c>
      <c r="AN82">
        <v>11</v>
      </c>
      <c r="AO82">
        <v>23</v>
      </c>
      <c r="AP82">
        <v>63</v>
      </c>
      <c r="AQ82">
        <v>11</v>
      </c>
      <c r="AR82">
        <v>34</v>
      </c>
      <c r="AS82">
        <v>5</v>
      </c>
      <c r="AT82">
        <v>0</v>
      </c>
      <c r="AU82">
        <v>17</v>
      </c>
      <c r="AV82">
        <v>5</v>
      </c>
      <c r="AW82">
        <v>0</v>
      </c>
      <c r="AX82">
        <v>17</v>
      </c>
      <c r="AY82" s="11">
        <v>126652.87</v>
      </c>
      <c r="AZ82" s="11">
        <v>40528.92</v>
      </c>
      <c r="BA82" s="11">
        <v>17731.400000000001</v>
      </c>
      <c r="BB82" s="11">
        <v>12665.29</v>
      </c>
      <c r="BC82" s="11">
        <v>27863.63</v>
      </c>
      <c r="BD82" s="11">
        <v>27863.63</v>
      </c>
      <c r="BE82" s="11">
        <v>39500</v>
      </c>
      <c r="BF82" s="11">
        <v>17500</v>
      </c>
      <c r="BG82" s="11">
        <v>8716</v>
      </c>
      <c r="BH82" s="11">
        <v>29323</v>
      </c>
      <c r="BI82" s="11">
        <v>30623</v>
      </c>
      <c r="BJ82" s="11">
        <v>8722</v>
      </c>
      <c r="BK82" s="11">
        <v>6172</v>
      </c>
      <c r="BL82" s="11">
        <v>2143</v>
      </c>
      <c r="BM82">
        <v>49000</v>
      </c>
      <c r="BN82">
        <v>6914</v>
      </c>
    </row>
    <row r="83" spans="1:66" x14ac:dyDescent="0.25">
      <c r="A83" s="3">
        <v>45373</v>
      </c>
      <c r="B83">
        <v>794</v>
      </c>
      <c r="C83">
        <v>583</v>
      </c>
      <c r="D83">
        <v>198</v>
      </c>
      <c r="E83">
        <v>517</v>
      </c>
      <c r="F83">
        <v>79</v>
      </c>
      <c r="G83">
        <v>279</v>
      </c>
      <c r="H83">
        <v>264</v>
      </c>
      <c r="I83">
        <v>40</v>
      </c>
      <c r="J83">
        <v>193</v>
      </c>
      <c r="K83">
        <v>167</v>
      </c>
      <c r="L83">
        <v>39</v>
      </c>
      <c r="M83">
        <v>59</v>
      </c>
      <c r="N83">
        <v>39</v>
      </c>
      <c r="O83">
        <v>159</v>
      </c>
      <c r="P83">
        <v>87</v>
      </c>
      <c r="Q83">
        <v>36</v>
      </c>
      <c r="R83">
        <v>15</v>
      </c>
      <c r="S83">
        <v>0</v>
      </c>
      <c r="T83">
        <v>46</v>
      </c>
      <c r="U83">
        <v>17</v>
      </c>
      <c r="V83">
        <v>29</v>
      </c>
      <c r="W83">
        <v>11</v>
      </c>
      <c r="X83">
        <v>46</v>
      </c>
      <c r="Y83">
        <v>46</v>
      </c>
      <c r="Z83">
        <v>5</v>
      </c>
      <c r="AA83">
        <v>0</v>
      </c>
      <c r="AB83">
        <v>34</v>
      </c>
      <c r="AC83">
        <v>0</v>
      </c>
      <c r="AD83">
        <v>0</v>
      </c>
      <c r="AE83">
        <v>11</v>
      </c>
      <c r="AF83">
        <v>5</v>
      </c>
      <c r="AG83">
        <v>11</v>
      </c>
      <c r="AH83">
        <v>5</v>
      </c>
      <c r="AI83">
        <v>40</v>
      </c>
      <c r="AJ83">
        <v>40</v>
      </c>
      <c r="AK83">
        <v>5</v>
      </c>
      <c r="AL83">
        <v>5</v>
      </c>
      <c r="AM83">
        <v>0</v>
      </c>
      <c r="AN83">
        <v>5</v>
      </c>
      <c r="AO83">
        <v>23</v>
      </c>
      <c r="AP83">
        <v>58</v>
      </c>
      <c r="AQ83">
        <v>5</v>
      </c>
      <c r="AR83">
        <v>40</v>
      </c>
      <c r="AS83">
        <v>29</v>
      </c>
      <c r="AT83">
        <v>0</v>
      </c>
      <c r="AU83">
        <v>5</v>
      </c>
      <c r="AV83">
        <v>11</v>
      </c>
      <c r="AW83">
        <v>23</v>
      </c>
      <c r="AX83">
        <v>28</v>
      </c>
      <c r="AY83" s="11">
        <v>127030.37</v>
      </c>
      <c r="AZ83" s="11">
        <v>43190.33</v>
      </c>
      <c r="BA83" s="11">
        <v>21595.16</v>
      </c>
      <c r="BB83" s="11">
        <v>22865.47</v>
      </c>
      <c r="BC83" s="11">
        <v>26676.38</v>
      </c>
      <c r="BD83" s="11">
        <v>12703.04</v>
      </c>
      <c r="BE83" s="11">
        <v>39500</v>
      </c>
      <c r="BF83" s="11">
        <v>10000</v>
      </c>
      <c r="BG83" s="11">
        <v>8716</v>
      </c>
      <c r="BH83" s="11">
        <v>9237</v>
      </c>
      <c r="BI83" s="11">
        <v>30623</v>
      </c>
      <c r="BJ83" s="11">
        <v>8722</v>
      </c>
      <c r="BK83" s="11">
        <v>6172</v>
      </c>
      <c r="BL83" s="11">
        <v>2143</v>
      </c>
      <c r="BM83">
        <v>49000</v>
      </c>
      <c r="BN83">
        <v>3481</v>
      </c>
    </row>
    <row r="84" spans="1:66" x14ac:dyDescent="0.25">
      <c r="A84" s="3">
        <v>45374</v>
      </c>
      <c r="B84">
        <v>768</v>
      </c>
      <c r="C84">
        <v>594</v>
      </c>
      <c r="D84">
        <v>192</v>
      </c>
      <c r="E84">
        <v>392</v>
      </c>
      <c r="F84">
        <v>184</v>
      </c>
      <c r="G84">
        <v>273</v>
      </c>
      <c r="H84">
        <v>262</v>
      </c>
      <c r="I84">
        <v>59</v>
      </c>
      <c r="J84">
        <v>257</v>
      </c>
      <c r="K84">
        <v>80</v>
      </c>
      <c r="L84">
        <v>52</v>
      </c>
      <c r="M84">
        <v>57</v>
      </c>
      <c r="N84">
        <v>33</v>
      </c>
      <c r="O84">
        <v>116</v>
      </c>
      <c r="P84">
        <v>64</v>
      </c>
      <c r="Q84">
        <v>26</v>
      </c>
      <c r="R84">
        <v>37</v>
      </c>
      <c r="S84">
        <v>46</v>
      </c>
      <c r="T84">
        <v>59</v>
      </c>
      <c r="U84">
        <v>11</v>
      </c>
      <c r="V84">
        <v>35</v>
      </c>
      <c r="W84">
        <v>0</v>
      </c>
      <c r="X84">
        <v>0</v>
      </c>
      <c r="Y84">
        <v>35</v>
      </c>
      <c r="Z84">
        <v>0</v>
      </c>
      <c r="AA84">
        <v>17</v>
      </c>
      <c r="AB84">
        <v>23</v>
      </c>
      <c r="AC84">
        <v>17</v>
      </c>
      <c r="AD84">
        <v>5</v>
      </c>
      <c r="AE84">
        <v>17</v>
      </c>
      <c r="AF84">
        <v>17</v>
      </c>
      <c r="AG84">
        <v>5</v>
      </c>
      <c r="AH84">
        <v>0</v>
      </c>
      <c r="AI84">
        <v>53</v>
      </c>
      <c r="AJ84">
        <v>41</v>
      </c>
      <c r="AK84">
        <v>29</v>
      </c>
      <c r="AL84">
        <v>17</v>
      </c>
      <c r="AM84">
        <v>5</v>
      </c>
      <c r="AN84">
        <v>0</v>
      </c>
      <c r="AO84">
        <v>5</v>
      </c>
      <c r="AP84">
        <v>65</v>
      </c>
      <c r="AQ84">
        <v>5</v>
      </c>
      <c r="AR84">
        <v>53</v>
      </c>
      <c r="AS84">
        <v>17</v>
      </c>
      <c r="AT84">
        <v>0</v>
      </c>
      <c r="AU84">
        <v>35</v>
      </c>
      <c r="AV84">
        <v>17</v>
      </c>
      <c r="AW84">
        <v>11</v>
      </c>
      <c r="AX84">
        <v>0</v>
      </c>
      <c r="AY84" s="11">
        <v>125701.21</v>
      </c>
      <c r="AZ84" s="11">
        <v>31425.3</v>
      </c>
      <c r="BA84" s="11">
        <v>16341.16</v>
      </c>
      <c r="BB84" s="11">
        <v>21369.21</v>
      </c>
      <c r="BC84" s="11">
        <v>25140.240000000002</v>
      </c>
      <c r="BD84" s="11">
        <v>31425.3</v>
      </c>
      <c r="BE84" s="11">
        <v>39500</v>
      </c>
      <c r="BF84" s="11">
        <v>10000</v>
      </c>
      <c r="BG84" s="11">
        <v>8716</v>
      </c>
      <c r="BH84" s="11">
        <v>9237</v>
      </c>
      <c r="BI84" s="11">
        <v>30623</v>
      </c>
      <c r="BJ84" s="11">
        <v>8722</v>
      </c>
      <c r="BK84" s="11">
        <v>6172</v>
      </c>
      <c r="BL84" s="11">
        <v>2143</v>
      </c>
      <c r="BM84">
        <v>49000</v>
      </c>
      <c r="BN84">
        <v>3390</v>
      </c>
    </row>
    <row r="85" spans="1:66" x14ac:dyDescent="0.25">
      <c r="A85" s="3">
        <v>45375</v>
      </c>
      <c r="B85">
        <v>747</v>
      </c>
      <c r="C85">
        <v>619</v>
      </c>
      <c r="D85">
        <v>395</v>
      </c>
      <c r="E85">
        <v>315</v>
      </c>
      <c r="F85">
        <v>37</v>
      </c>
      <c r="G85">
        <v>160</v>
      </c>
      <c r="H85">
        <v>385</v>
      </c>
      <c r="I85">
        <v>74</v>
      </c>
      <c r="J85">
        <v>185</v>
      </c>
      <c r="K85">
        <v>101</v>
      </c>
      <c r="L85">
        <v>55</v>
      </c>
      <c r="M85">
        <v>64</v>
      </c>
      <c r="N85">
        <v>23</v>
      </c>
      <c r="O85">
        <v>105</v>
      </c>
      <c r="P85">
        <v>79</v>
      </c>
      <c r="Q85">
        <v>28</v>
      </c>
      <c r="R85">
        <v>22</v>
      </c>
      <c r="S85">
        <v>85</v>
      </c>
      <c r="T85">
        <v>24</v>
      </c>
      <c r="U85">
        <v>0</v>
      </c>
      <c r="V85">
        <v>43</v>
      </c>
      <c r="W85">
        <v>0</v>
      </c>
      <c r="X85">
        <v>61</v>
      </c>
      <c r="Y85">
        <v>55</v>
      </c>
      <c r="Z85">
        <v>18</v>
      </c>
      <c r="AA85">
        <v>12</v>
      </c>
      <c r="AB85">
        <v>37</v>
      </c>
      <c r="AC85">
        <v>0</v>
      </c>
      <c r="AD85">
        <v>0</v>
      </c>
      <c r="AE85">
        <v>18</v>
      </c>
      <c r="AF85">
        <v>12</v>
      </c>
      <c r="AG85">
        <v>6</v>
      </c>
      <c r="AH85">
        <v>6</v>
      </c>
      <c r="AI85">
        <v>61</v>
      </c>
      <c r="AJ85">
        <v>18</v>
      </c>
      <c r="AK85">
        <v>12</v>
      </c>
      <c r="AL85">
        <v>0</v>
      </c>
      <c r="AM85">
        <v>0</v>
      </c>
      <c r="AN85">
        <v>0</v>
      </c>
      <c r="AO85">
        <v>18</v>
      </c>
      <c r="AP85">
        <v>61</v>
      </c>
      <c r="AQ85">
        <v>12</v>
      </c>
      <c r="AR85">
        <v>55</v>
      </c>
      <c r="AS85">
        <v>30</v>
      </c>
      <c r="AT85">
        <v>0</v>
      </c>
      <c r="AU85">
        <v>37</v>
      </c>
      <c r="AV85">
        <v>0</v>
      </c>
      <c r="AW85">
        <v>6</v>
      </c>
      <c r="AX85">
        <v>17</v>
      </c>
      <c r="AY85" s="11">
        <v>122726.03</v>
      </c>
      <c r="AZ85" s="11">
        <v>38045.07</v>
      </c>
      <c r="BA85" s="11">
        <v>17181.64</v>
      </c>
      <c r="BB85" s="11">
        <v>22090.69</v>
      </c>
      <c r="BC85" s="11">
        <v>12272.6</v>
      </c>
      <c r="BD85" s="11">
        <v>33136.03</v>
      </c>
      <c r="BE85" s="11">
        <v>39500</v>
      </c>
      <c r="BF85" s="11">
        <v>10000</v>
      </c>
      <c r="BG85" s="11">
        <v>8716</v>
      </c>
      <c r="BH85" s="11">
        <v>9237</v>
      </c>
      <c r="BI85" s="11">
        <v>30623</v>
      </c>
      <c r="BJ85" s="11">
        <v>8722</v>
      </c>
      <c r="BK85" s="11">
        <v>6172</v>
      </c>
      <c r="BL85" s="11">
        <v>2143</v>
      </c>
      <c r="BM85">
        <v>49000</v>
      </c>
      <c r="BN85">
        <v>8555</v>
      </c>
    </row>
    <row r="86" spans="1:66" x14ac:dyDescent="0.25">
      <c r="A86" s="3">
        <v>45376</v>
      </c>
      <c r="B86">
        <v>725</v>
      </c>
      <c r="C86">
        <v>659</v>
      </c>
      <c r="D86">
        <v>261</v>
      </c>
      <c r="E86">
        <v>334</v>
      </c>
      <c r="F86">
        <v>130</v>
      </c>
      <c r="G86">
        <v>342</v>
      </c>
      <c r="H86">
        <v>173</v>
      </c>
      <c r="I86">
        <v>144</v>
      </c>
      <c r="J86">
        <v>202</v>
      </c>
      <c r="K86">
        <v>98</v>
      </c>
      <c r="L86">
        <v>44</v>
      </c>
      <c r="M86">
        <v>49</v>
      </c>
      <c r="N86">
        <v>35</v>
      </c>
      <c r="O86">
        <v>123</v>
      </c>
      <c r="P86">
        <v>44</v>
      </c>
      <c r="Q86">
        <v>30</v>
      </c>
      <c r="R86">
        <v>22</v>
      </c>
      <c r="S86">
        <v>78</v>
      </c>
      <c r="T86">
        <v>65</v>
      </c>
      <c r="U86">
        <v>6</v>
      </c>
      <c r="V86">
        <v>32</v>
      </c>
      <c r="W86">
        <v>0</v>
      </c>
      <c r="X86">
        <v>52</v>
      </c>
      <c r="Y86">
        <v>52</v>
      </c>
      <c r="Z86">
        <v>13</v>
      </c>
      <c r="AA86">
        <v>13</v>
      </c>
      <c r="AB86">
        <v>19</v>
      </c>
      <c r="AC86">
        <v>6</v>
      </c>
      <c r="AD86">
        <v>0</v>
      </c>
      <c r="AE86">
        <v>6</v>
      </c>
      <c r="AF86">
        <v>13</v>
      </c>
      <c r="AG86">
        <v>13</v>
      </c>
      <c r="AH86">
        <v>13</v>
      </c>
      <c r="AI86">
        <v>39</v>
      </c>
      <c r="AJ86">
        <v>32</v>
      </c>
      <c r="AK86">
        <v>6</v>
      </c>
      <c r="AL86">
        <v>0</v>
      </c>
      <c r="AM86">
        <v>6</v>
      </c>
      <c r="AN86">
        <v>19</v>
      </c>
      <c r="AO86">
        <v>13</v>
      </c>
      <c r="AP86">
        <v>46</v>
      </c>
      <c r="AQ86">
        <v>13</v>
      </c>
      <c r="AR86">
        <v>19</v>
      </c>
      <c r="AS86">
        <v>26</v>
      </c>
      <c r="AT86">
        <v>6</v>
      </c>
      <c r="AU86">
        <v>6</v>
      </c>
      <c r="AV86">
        <v>0</v>
      </c>
      <c r="AW86">
        <v>26</v>
      </c>
      <c r="AX86">
        <v>99</v>
      </c>
      <c r="AY86" s="11">
        <v>120243.13</v>
      </c>
      <c r="AZ86" s="11">
        <v>31263.21</v>
      </c>
      <c r="BA86" s="11">
        <v>26453.49</v>
      </c>
      <c r="BB86" s="11">
        <v>12024.31</v>
      </c>
      <c r="BC86" s="11">
        <v>14429.18</v>
      </c>
      <c r="BD86" s="11">
        <v>36072.94</v>
      </c>
      <c r="BE86" s="11">
        <v>39500</v>
      </c>
      <c r="BF86" s="11">
        <v>10000</v>
      </c>
      <c r="BG86" s="11">
        <v>8716</v>
      </c>
      <c r="BH86" s="11">
        <v>9237</v>
      </c>
      <c r="BI86" s="11">
        <v>30623</v>
      </c>
      <c r="BJ86" s="11">
        <v>8722</v>
      </c>
      <c r="BK86" s="11">
        <v>6172</v>
      </c>
      <c r="BL86" s="11">
        <v>2143</v>
      </c>
      <c r="BM86">
        <v>49000</v>
      </c>
      <c r="BN86">
        <v>6073</v>
      </c>
    </row>
    <row r="87" spans="1:66" x14ac:dyDescent="0.25">
      <c r="A87" s="3">
        <v>45377</v>
      </c>
      <c r="B87">
        <v>713</v>
      </c>
      <c r="C87">
        <v>714</v>
      </c>
      <c r="D87">
        <v>171</v>
      </c>
      <c r="E87">
        <v>464</v>
      </c>
      <c r="F87">
        <v>78</v>
      </c>
      <c r="G87">
        <v>278</v>
      </c>
      <c r="H87">
        <v>358</v>
      </c>
      <c r="I87">
        <v>78</v>
      </c>
      <c r="J87">
        <v>194</v>
      </c>
      <c r="K87">
        <v>110</v>
      </c>
      <c r="L87">
        <v>53</v>
      </c>
      <c r="M87">
        <v>66</v>
      </c>
      <c r="N87">
        <v>22</v>
      </c>
      <c r="O87">
        <v>113</v>
      </c>
      <c r="P87">
        <v>62</v>
      </c>
      <c r="Q87">
        <v>37</v>
      </c>
      <c r="R87">
        <v>24</v>
      </c>
      <c r="S87">
        <v>32</v>
      </c>
      <c r="T87">
        <v>64</v>
      </c>
      <c r="U87">
        <v>14</v>
      </c>
      <c r="V87">
        <v>35</v>
      </c>
      <c r="W87">
        <v>21</v>
      </c>
      <c r="X87">
        <v>67</v>
      </c>
      <c r="Y87">
        <v>49</v>
      </c>
      <c r="Z87">
        <v>14</v>
      </c>
      <c r="AA87">
        <v>7</v>
      </c>
      <c r="AB87">
        <v>28</v>
      </c>
      <c r="AC87">
        <v>7</v>
      </c>
      <c r="AD87">
        <v>0</v>
      </c>
      <c r="AE87">
        <v>35</v>
      </c>
      <c r="AF87">
        <v>7</v>
      </c>
      <c r="AG87">
        <v>21</v>
      </c>
      <c r="AH87">
        <v>21</v>
      </c>
      <c r="AI87">
        <v>64</v>
      </c>
      <c r="AJ87">
        <v>7</v>
      </c>
      <c r="AK87">
        <v>7</v>
      </c>
      <c r="AL87">
        <v>7</v>
      </c>
      <c r="AM87">
        <v>0</v>
      </c>
      <c r="AN87">
        <v>7</v>
      </c>
      <c r="AO87">
        <v>7</v>
      </c>
      <c r="AP87">
        <v>64</v>
      </c>
      <c r="AQ87">
        <v>21</v>
      </c>
      <c r="AR87">
        <v>42</v>
      </c>
      <c r="AS87">
        <v>35</v>
      </c>
      <c r="AT87">
        <v>7</v>
      </c>
      <c r="AU87">
        <v>49</v>
      </c>
      <c r="AV87">
        <v>7</v>
      </c>
      <c r="AW87">
        <v>0</v>
      </c>
      <c r="AX87">
        <v>0</v>
      </c>
      <c r="AY87" s="11">
        <v>119391.55</v>
      </c>
      <c r="AZ87" s="11">
        <v>38205.300000000003</v>
      </c>
      <c r="BA87" s="11">
        <v>27460.06</v>
      </c>
      <c r="BB87" s="11">
        <v>27460.06</v>
      </c>
      <c r="BC87" s="11">
        <v>16266.14</v>
      </c>
      <c r="BD87" s="11">
        <v>10000</v>
      </c>
      <c r="BE87" s="11">
        <v>39500</v>
      </c>
      <c r="BF87" s="11">
        <v>10000</v>
      </c>
      <c r="BG87" s="11">
        <v>8716</v>
      </c>
      <c r="BH87" s="11">
        <v>9237</v>
      </c>
      <c r="BI87" s="11">
        <v>30623</v>
      </c>
      <c r="BJ87" s="11">
        <v>8722</v>
      </c>
      <c r="BK87" s="11">
        <v>6172</v>
      </c>
      <c r="BL87" s="11">
        <v>2143</v>
      </c>
      <c r="BM87">
        <v>49000</v>
      </c>
      <c r="BN87">
        <v>4483</v>
      </c>
    </row>
    <row r="88" spans="1:66" x14ac:dyDescent="0.25">
      <c r="A88" s="3">
        <v>45378</v>
      </c>
      <c r="B88">
        <v>710</v>
      </c>
      <c r="C88">
        <v>759</v>
      </c>
      <c r="D88">
        <v>227</v>
      </c>
      <c r="E88">
        <v>327</v>
      </c>
      <c r="F88">
        <v>156</v>
      </c>
      <c r="G88">
        <v>174</v>
      </c>
      <c r="H88">
        <v>494</v>
      </c>
      <c r="I88">
        <v>91</v>
      </c>
      <c r="J88">
        <v>198</v>
      </c>
      <c r="K88">
        <v>132</v>
      </c>
      <c r="L88">
        <v>39</v>
      </c>
      <c r="M88">
        <v>48</v>
      </c>
      <c r="N88">
        <v>8</v>
      </c>
      <c r="O88">
        <v>102</v>
      </c>
      <c r="P88">
        <v>45</v>
      </c>
      <c r="Q88">
        <v>21</v>
      </c>
      <c r="R88">
        <v>29</v>
      </c>
      <c r="S88">
        <v>88</v>
      </c>
      <c r="T88">
        <v>91</v>
      </c>
      <c r="U88">
        <v>7</v>
      </c>
      <c r="V88">
        <v>53</v>
      </c>
      <c r="W88">
        <v>15</v>
      </c>
      <c r="X88">
        <v>98</v>
      </c>
      <c r="Y88">
        <v>60</v>
      </c>
      <c r="Z88">
        <v>7</v>
      </c>
      <c r="AA88">
        <v>7</v>
      </c>
      <c r="AB88">
        <v>22</v>
      </c>
      <c r="AC88">
        <v>15</v>
      </c>
      <c r="AD88">
        <v>7</v>
      </c>
      <c r="AE88">
        <v>15</v>
      </c>
      <c r="AF88">
        <v>7</v>
      </c>
      <c r="AG88">
        <v>7</v>
      </c>
      <c r="AH88">
        <v>0</v>
      </c>
      <c r="AI88">
        <v>60</v>
      </c>
      <c r="AJ88">
        <v>7</v>
      </c>
      <c r="AK88">
        <v>30</v>
      </c>
      <c r="AL88">
        <v>22</v>
      </c>
      <c r="AM88">
        <v>7</v>
      </c>
      <c r="AN88">
        <v>7</v>
      </c>
      <c r="AO88">
        <v>15</v>
      </c>
      <c r="AP88">
        <v>53</v>
      </c>
      <c r="AQ88">
        <v>7</v>
      </c>
      <c r="AR88">
        <v>37</v>
      </c>
      <c r="AS88">
        <v>15</v>
      </c>
      <c r="AT88">
        <v>0</v>
      </c>
      <c r="AU88">
        <v>15</v>
      </c>
      <c r="AV88">
        <v>7</v>
      </c>
      <c r="AW88">
        <v>15</v>
      </c>
      <c r="AX88">
        <v>51</v>
      </c>
      <c r="AY88" s="11">
        <v>119895.32</v>
      </c>
      <c r="AZ88" s="11">
        <v>41963.360000000001</v>
      </c>
      <c r="BA88" s="11">
        <v>21581.16</v>
      </c>
      <c r="BB88" s="11">
        <v>14387.44</v>
      </c>
      <c r="BC88" s="11">
        <v>14387.44</v>
      </c>
      <c r="BD88" s="11">
        <v>27575.919999999998</v>
      </c>
      <c r="BE88" s="11">
        <v>39500</v>
      </c>
      <c r="BF88" s="11">
        <v>10000</v>
      </c>
      <c r="BG88" s="11">
        <v>8716</v>
      </c>
      <c r="BH88" s="11">
        <v>9237</v>
      </c>
      <c r="BI88" s="11">
        <v>30623</v>
      </c>
      <c r="BJ88" s="11">
        <v>8722</v>
      </c>
      <c r="BK88" s="11">
        <v>6172</v>
      </c>
      <c r="BL88" s="11">
        <v>2143</v>
      </c>
      <c r="BM88">
        <v>49000</v>
      </c>
      <c r="BN88">
        <v>3842</v>
      </c>
    </row>
    <row r="89" spans="1:66" x14ac:dyDescent="0.25">
      <c r="A89" s="3">
        <v>45379</v>
      </c>
      <c r="B89">
        <v>710</v>
      </c>
      <c r="C89">
        <v>788</v>
      </c>
      <c r="D89">
        <v>163</v>
      </c>
      <c r="E89">
        <v>498</v>
      </c>
      <c r="F89">
        <v>49</v>
      </c>
      <c r="G89">
        <v>283</v>
      </c>
      <c r="H89">
        <v>387</v>
      </c>
      <c r="I89">
        <v>118</v>
      </c>
      <c r="J89">
        <v>215</v>
      </c>
      <c r="K89">
        <v>92</v>
      </c>
      <c r="L89">
        <v>44</v>
      </c>
      <c r="M89">
        <v>35</v>
      </c>
      <c r="N89">
        <v>13</v>
      </c>
      <c r="O89">
        <v>140</v>
      </c>
      <c r="P89">
        <v>18</v>
      </c>
      <c r="Q89">
        <v>18</v>
      </c>
      <c r="R89">
        <v>32</v>
      </c>
      <c r="S89">
        <v>103</v>
      </c>
      <c r="T89">
        <v>94</v>
      </c>
      <c r="U89">
        <v>23</v>
      </c>
      <c r="V89">
        <v>55</v>
      </c>
      <c r="W89">
        <v>0</v>
      </c>
      <c r="X89">
        <v>29</v>
      </c>
      <c r="Y89">
        <v>63</v>
      </c>
      <c r="Z89">
        <v>23</v>
      </c>
      <c r="AA89">
        <v>0</v>
      </c>
      <c r="AB89">
        <v>47</v>
      </c>
      <c r="AC89">
        <v>0</v>
      </c>
      <c r="AD89">
        <v>0</v>
      </c>
      <c r="AE89">
        <v>7</v>
      </c>
      <c r="AF89">
        <v>7</v>
      </c>
      <c r="AG89">
        <v>7</v>
      </c>
      <c r="AH89">
        <v>0</v>
      </c>
      <c r="AI89">
        <v>70</v>
      </c>
      <c r="AJ89">
        <v>47</v>
      </c>
      <c r="AK89">
        <v>23</v>
      </c>
      <c r="AL89">
        <v>0</v>
      </c>
      <c r="AM89">
        <v>0</v>
      </c>
      <c r="AN89">
        <v>31</v>
      </c>
      <c r="AO89">
        <v>7</v>
      </c>
      <c r="AP89">
        <v>70</v>
      </c>
      <c r="AQ89">
        <v>7</v>
      </c>
      <c r="AR89">
        <v>47</v>
      </c>
      <c r="AS89">
        <v>39</v>
      </c>
      <c r="AT89">
        <v>7</v>
      </c>
      <c r="AU89">
        <v>55</v>
      </c>
      <c r="AV89">
        <v>23</v>
      </c>
      <c r="AW89">
        <v>7</v>
      </c>
      <c r="AX89">
        <v>0</v>
      </c>
      <c r="AY89" s="11">
        <v>121419.41</v>
      </c>
      <c r="AZ89" s="11">
        <v>37640.019999999997</v>
      </c>
      <c r="BA89" s="11">
        <v>25498.080000000002</v>
      </c>
      <c r="BB89" s="11">
        <v>16998.72</v>
      </c>
      <c r="BC89" s="11">
        <v>26712.27</v>
      </c>
      <c r="BD89" s="11">
        <v>14570.33</v>
      </c>
      <c r="BE89" s="11">
        <v>39500</v>
      </c>
      <c r="BF89" s="11">
        <v>17500</v>
      </c>
      <c r="BG89" s="11">
        <v>8716</v>
      </c>
      <c r="BH89" s="11">
        <v>30237</v>
      </c>
      <c r="BI89" s="11">
        <v>30623</v>
      </c>
      <c r="BJ89" s="11">
        <v>8722</v>
      </c>
      <c r="BK89" s="11">
        <v>6172</v>
      </c>
      <c r="BL89" s="11">
        <v>2143</v>
      </c>
      <c r="BM89">
        <v>49000</v>
      </c>
      <c r="BN89">
        <v>5162</v>
      </c>
    </row>
    <row r="90" spans="1:66" x14ac:dyDescent="0.25">
      <c r="A90" s="3">
        <v>45380</v>
      </c>
      <c r="B90">
        <v>716</v>
      </c>
      <c r="C90">
        <v>809</v>
      </c>
      <c r="D90">
        <v>343</v>
      </c>
      <c r="E90">
        <v>252</v>
      </c>
      <c r="F90">
        <v>121</v>
      </c>
      <c r="G90">
        <v>258</v>
      </c>
      <c r="H90">
        <v>487</v>
      </c>
      <c r="I90">
        <v>64</v>
      </c>
      <c r="J90">
        <v>173</v>
      </c>
      <c r="K90">
        <v>62</v>
      </c>
      <c r="L90">
        <v>57</v>
      </c>
      <c r="M90">
        <v>31</v>
      </c>
      <c r="N90">
        <v>26</v>
      </c>
      <c r="O90">
        <v>125</v>
      </c>
      <c r="P90">
        <v>51</v>
      </c>
      <c r="Q90">
        <v>21</v>
      </c>
      <c r="R90">
        <v>40</v>
      </c>
      <c r="S90">
        <v>130</v>
      </c>
      <c r="T90">
        <v>40</v>
      </c>
      <c r="U90">
        <v>0</v>
      </c>
      <c r="V90">
        <v>48</v>
      </c>
      <c r="W90">
        <v>24</v>
      </c>
      <c r="X90">
        <v>80</v>
      </c>
      <c r="Y90">
        <v>40</v>
      </c>
      <c r="Z90">
        <v>0</v>
      </c>
      <c r="AA90">
        <v>8</v>
      </c>
      <c r="AB90">
        <v>48</v>
      </c>
      <c r="AC90">
        <v>8</v>
      </c>
      <c r="AD90">
        <v>0</v>
      </c>
      <c r="AE90">
        <v>16</v>
      </c>
      <c r="AF90">
        <v>24</v>
      </c>
      <c r="AG90">
        <v>8</v>
      </c>
      <c r="AH90">
        <v>0</v>
      </c>
      <c r="AI90">
        <v>64</v>
      </c>
      <c r="AJ90">
        <v>8</v>
      </c>
      <c r="AK90">
        <v>8</v>
      </c>
      <c r="AL90">
        <v>8</v>
      </c>
      <c r="AM90">
        <v>8</v>
      </c>
      <c r="AN90">
        <v>16</v>
      </c>
      <c r="AO90">
        <v>24</v>
      </c>
      <c r="AP90">
        <v>88</v>
      </c>
      <c r="AQ90">
        <v>16</v>
      </c>
      <c r="AR90">
        <v>24</v>
      </c>
      <c r="AS90">
        <v>40</v>
      </c>
      <c r="AT90">
        <v>0</v>
      </c>
      <c r="AU90">
        <v>48</v>
      </c>
      <c r="AV90">
        <v>0</v>
      </c>
      <c r="AW90">
        <v>8</v>
      </c>
      <c r="AX90">
        <v>105</v>
      </c>
      <c r="AY90" s="11">
        <v>123851.27</v>
      </c>
      <c r="AZ90" s="11">
        <v>32201.33</v>
      </c>
      <c r="BA90" s="11">
        <v>16100.67</v>
      </c>
      <c r="BB90" s="11">
        <v>28485.79</v>
      </c>
      <c r="BC90" s="11">
        <v>28485.79</v>
      </c>
      <c r="BD90" s="11">
        <v>18577.689999999999</v>
      </c>
      <c r="BE90" s="11">
        <v>39500</v>
      </c>
      <c r="BF90" s="11">
        <v>17500</v>
      </c>
      <c r="BG90" s="11">
        <v>8716</v>
      </c>
      <c r="BH90" s="11">
        <v>30237</v>
      </c>
      <c r="BI90" s="11">
        <v>30623</v>
      </c>
      <c r="BJ90" s="11">
        <v>8722</v>
      </c>
      <c r="BK90" s="11">
        <v>6172</v>
      </c>
      <c r="BL90" s="11">
        <v>2143</v>
      </c>
      <c r="BM90">
        <v>49000</v>
      </c>
      <c r="BN90">
        <v>770</v>
      </c>
    </row>
    <row r="91" spans="1:66" x14ac:dyDescent="0.25">
      <c r="A91" s="3">
        <v>45381</v>
      </c>
      <c r="B91">
        <v>726</v>
      </c>
      <c r="C91">
        <v>816</v>
      </c>
      <c r="D91">
        <v>203</v>
      </c>
      <c r="E91">
        <v>415</v>
      </c>
      <c r="F91">
        <v>108</v>
      </c>
      <c r="G91">
        <v>375</v>
      </c>
      <c r="H91">
        <v>278</v>
      </c>
      <c r="I91">
        <v>163</v>
      </c>
      <c r="J91">
        <v>202</v>
      </c>
      <c r="K91">
        <v>103</v>
      </c>
      <c r="L91">
        <v>40</v>
      </c>
      <c r="M91">
        <v>49</v>
      </c>
      <c r="N91">
        <v>45</v>
      </c>
      <c r="O91">
        <v>121</v>
      </c>
      <c r="P91">
        <v>49</v>
      </c>
      <c r="Q91">
        <v>35</v>
      </c>
      <c r="R91">
        <v>19</v>
      </c>
      <c r="S91">
        <v>63</v>
      </c>
      <c r="T91">
        <v>48</v>
      </c>
      <c r="U91">
        <v>16</v>
      </c>
      <c r="V91">
        <v>24</v>
      </c>
      <c r="W91">
        <v>16</v>
      </c>
      <c r="X91">
        <v>65</v>
      </c>
      <c r="Y91">
        <v>73</v>
      </c>
      <c r="Z91">
        <v>24</v>
      </c>
      <c r="AA91">
        <v>8</v>
      </c>
      <c r="AB91">
        <v>40</v>
      </c>
      <c r="AC91">
        <v>16</v>
      </c>
      <c r="AD91">
        <v>0</v>
      </c>
      <c r="AE91">
        <v>32</v>
      </c>
      <c r="AF91">
        <v>8</v>
      </c>
      <c r="AG91">
        <v>8</v>
      </c>
      <c r="AH91">
        <v>8</v>
      </c>
      <c r="AI91">
        <v>81</v>
      </c>
      <c r="AJ91">
        <v>24</v>
      </c>
      <c r="AK91">
        <v>24</v>
      </c>
      <c r="AL91">
        <v>24</v>
      </c>
      <c r="AM91">
        <v>8</v>
      </c>
      <c r="AN91">
        <v>16</v>
      </c>
      <c r="AO91">
        <v>32</v>
      </c>
      <c r="AP91">
        <v>65</v>
      </c>
      <c r="AQ91">
        <v>24</v>
      </c>
      <c r="AR91">
        <v>32</v>
      </c>
      <c r="AS91">
        <v>24</v>
      </c>
      <c r="AT91">
        <v>0</v>
      </c>
      <c r="AU91">
        <v>40</v>
      </c>
      <c r="AV91">
        <v>32</v>
      </c>
      <c r="AW91">
        <v>0</v>
      </c>
      <c r="AX91">
        <v>4</v>
      </c>
      <c r="AY91" s="11">
        <v>128190.59</v>
      </c>
      <c r="AZ91" s="11">
        <v>37175.269999999997</v>
      </c>
      <c r="BA91" s="11">
        <v>29483.83</v>
      </c>
      <c r="BB91" s="11">
        <v>19228.59</v>
      </c>
      <c r="BC91" s="11">
        <v>11537.15</v>
      </c>
      <c r="BD91" s="11">
        <v>30765.74</v>
      </c>
      <c r="BE91" s="11">
        <v>39500</v>
      </c>
      <c r="BF91" s="11">
        <v>17500</v>
      </c>
      <c r="BG91" s="11">
        <v>8716</v>
      </c>
      <c r="BH91" s="11">
        <v>30237</v>
      </c>
      <c r="BI91" s="11">
        <v>30623</v>
      </c>
      <c r="BJ91" s="11">
        <v>8722</v>
      </c>
      <c r="BK91" s="11">
        <v>6172</v>
      </c>
      <c r="BL91" s="11">
        <v>2143</v>
      </c>
      <c r="BM91">
        <v>49000</v>
      </c>
      <c r="BN91">
        <v>1713</v>
      </c>
    </row>
    <row r="92" spans="1:66" x14ac:dyDescent="0.25">
      <c r="A92" s="3">
        <v>45382</v>
      </c>
      <c r="B92">
        <v>739</v>
      </c>
      <c r="C92">
        <v>819</v>
      </c>
      <c r="D92">
        <v>347</v>
      </c>
      <c r="E92">
        <v>348</v>
      </c>
      <c r="F92">
        <v>44</v>
      </c>
      <c r="G92">
        <v>368</v>
      </c>
      <c r="H92">
        <v>271</v>
      </c>
      <c r="I92">
        <v>180</v>
      </c>
      <c r="J92">
        <v>201</v>
      </c>
      <c r="K92">
        <v>50</v>
      </c>
      <c r="L92">
        <v>50</v>
      </c>
      <c r="M92">
        <v>59</v>
      </c>
      <c r="N92">
        <v>32</v>
      </c>
      <c r="O92">
        <v>115</v>
      </c>
      <c r="P92">
        <v>95</v>
      </c>
      <c r="Q92">
        <v>19</v>
      </c>
      <c r="R92">
        <v>22</v>
      </c>
      <c r="S92">
        <v>96</v>
      </c>
      <c r="T92">
        <v>57</v>
      </c>
      <c r="U92">
        <v>16</v>
      </c>
      <c r="V92">
        <v>40</v>
      </c>
      <c r="W92">
        <v>8</v>
      </c>
      <c r="X92">
        <v>36</v>
      </c>
      <c r="Y92">
        <v>49</v>
      </c>
      <c r="Z92">
        <v>8</v>
      </c>
      <c r="AA92">
        <v>8</v>
      </c>
      <c r="AB92">
        <v>49</v>
      </c>
      <c r="AC92">
        <v>8</v>
      </c>
      <c r="AD92">
        <v>0</v>
      </c>
      <c r="AE92">
        <v>16</v>
      </c>
      <c r="AF92">
        <v>0</v>
      </c>
      <c r="AG92">
        <v>8</v>
      </c>
      <c r="AH92">
        <v>24</v>
      </c>
      <c r="AI92">
        <v>81</v>
      </c>
      <c r="AJ92">
        <v>49</v>
      </c>
      <c r="AK92">
        <v>40</v>
      </c>
      <c r="AL92">
        <v>24</v>
      </c>
      <c r="AM92">
        <v>8</v>
      </c>
      <c r="AN92">
        <v>32</v>
      </c>
      <c r="AO92">
        <v>24</v>
      </c>
      <c r="AP92">
        <v>81</v>
      </c>
      <c r="AQ92">
        <v>16</v>
      </c>
      <c r="AR92">
        <v>65</v>
      </c>
      <c r="AS92">
        <v>24</v>
      </c>
      <c r="AT92">
        <v>0</v>
      </c>
      <c r="AU92">
        <v>8</v>
      </c>
      <c r="AV92">
        <v>24</v>
      </c>
      <c r="AW92">
        <v>16</v>
      </c>
      <c r="AX92">
        <v>0</v>
      </c>
      <c r="AY92" s="11">
        <v>134000</v>
      </c>
      <c r="AZ92" s="11">
        <v>45560</v>
      </c>
      <c r="BA92" s="11">
        <v>17420</v>
      </c>
      <c r="BB92" s="11">
        <v>29480</v>
      </c>
      <c r="BC92" s="11">
        <v>20100</v>
      </c>
      <c r="BD92" s="11">
        <v>21440</v>
      </c>
      <c r="BE92" s="11">
        <v>39500</v>
      </c>
      <c r="BF92" s="11">
        <v>17500</v>
      </c>
      <c r="BG92" s="11">
        <v>8716</v>
      </c>
      <c r="BH92" s="11">
        <v>30237</v>
      </c>
      <c r="BI92" s="11">
        <v>30623</v>
      </c>
      <c r="BJ92" s="11">
        <v>8722</v>
      </c>
      <c r="BK92" s="11">
        <v>6172</v>
      </c>
      <c r="BL92" s="11">
        <v>2143</v>
      </c>
      <c r="BM92">
        <v>49000</v>
      </c>
      <c r="BN92">
        <v>7602</v>
      </c>
    </row>
    <row r="93" spans="1:66" x14ac:dyDescent="0.25">
      <c r="A93" s="3">
        <v>45383</v>
      </c>
      <c r="B93">
        <v>764</v>
      </c>
      <c r="C93">
        <v>714</v>
      </c>
      <c r="D93">
        <v>168</v>
      </c>
      <c r="E93">
        <v>413</v>
      </c>
      <c r="F93">
        <v>183</v>
      </c>
      <c r="G93">
        <v>214</v>
      </c>
      <c r="H93">
        <v>358</v>
      </c>
      <c r="I93">
        <v>142</v>
      </c>
      <c r="J93">
        <v>222</v>
      </c>
      <c r="K93">
        <v>165</v>
      </c>
      <c r="L93">
        <v>56</v>
      </c>
      <c r="M93">
        <v>33</v>
      </c>
      <c r="N93">
        <v>14</v>
      </c>
      <c r="O93">
        <v>121</v>
      </c>
      <c r="P93">
        <v>63</v>
      </c>
      <c r="Q93">
        <v>40</v>
      </c>
      <c r="R93">
        <v>29</v>
      </c>
      <c r="S93">
        <v>21</v>
      </c>
      <c r="T93">
        <v>57</v>
      </c>
      <c r="U93">
        <v>0</v>
      </c>
      <c r="V93">
        <v>21</v>
      </c>
      <c r="W93">
        <v>0</v>
      </c>
      <c r="X93">
        <v>71</v>
      </c>
      <c r="Y93">
        <v>64</v>
      </c>
      <c r="Z93">
        <v>14</v>
      </c>
      <c r="AA93">
        <v>0</v>
      </c>
      <c r="AB93">
        <v>14</v>
      </c>
      <c r="AC93">
        <v>14</v>
      </c>
      <c r="AD93">
        <v>0</v>
      </c>
      <c r="AE93">
        <v>35</v>
      </c>
      <c r="AF93">
        <v>7</v>
      </c>
      <c r="AG93">
        <v>14</v>
      </c>
      <c r="AH93">
        <v>0</v>
      </c>
      <c r="AI93">
        <v>71</v>
      </c>
      <c r="AJ93">
        <v>49</v>
      </c>
      <c r="AK93">
        <v>14</v>
      </c>
      <c r="AL93">
        <v>7</v>
      </c>
      <c r="AM93">
        <v>0</v>
      </c>
      <c r="AN93">
        <v>21</v>
      </c>
      <c r="AO93">
        <v>7</v>
      </c>
      <c r="AP93">
        <v>57</v>
      </c>
      <c r="AQ93">
        <v>21</v>
      </c>
      <c r="AR93">
        <v>28</v>
      </c>
      <c r="AS93">
        <v>28</v>
      </c>
      <c r="AT93">
        <v>7</v>
      </c>
      <c r="AU93">
        <v>49</v>
      </c>
      <c r="AV93">
        <v>21</v>
      </c>
      <c r="AW93">
        <v>21</v>
      </c>
      <c r="AX93">
        <v>2</v>
      </c>
      <c r="AY93" s="11">
        <v>134000</v>
      </c>
      <c r="AZ93" s="11">
        <v>45560</v>
      </c>
      <c r="BA93" s="11">
        <v>17420</v>
      </c>
      <c r="BB93" s="11">
        <v>29480</v>
      </c>
      <c r="BC93" s="11">
        <v>20100</v>
      </c>
      <c r="BD93" s="11">
        <v>21440</v>
      </c>
      <c r="BE93" s="11">
        <v>39500</v>
      </c>
      <c r="BF93" s="11">
        <v>16250</v>
      </c>
      <c r="BG93" s="11">
        <v>8716</v>
      </c>
      <c r="BH93" s="11">
        <v>30237</v>
      </c>
      <c r="BI93" s="11">
        <v>35764</v>
      </c>
      <c r="BJ93" s="11">
        <v>13723</v>
      </c>
      <c r="BK93" s="11">
        <v>8643</v>
      </c>
      <c r="BL93" s="11">
        <v>5764</v>
      </c>
      <c r="BM93">
        <v>72000</v>
      </c>
      <c r="BN93">
        <v>2565</v>
      </c>
    </row>
    <row r="94" spans="1:66" x14ac:dyDescent="0.25">
      <c r="A94" s="3">
        <v>45384</v>
      </c>
      <c r="B94">
        <v>790</v>
      </c>
      <c r="C94">
        <v>706</v>
      </c>
      <c r="D94">
        <v>410</v>
      </c>
      <c r="E94">
        <v>254</v>
      </c>
      <c r="F94">
        <v>126</v>
      </c>
      <c r="G94">
        <v>176</v>
      </c>
      <c r="H94">
        <v>389</v>
      </c>
      <c r="I94">
        <v>141</v>
      </c>
      <c r="J94">
        <v>210</v>
      </c>
      <c r="K94">
        <v>166</v>
      </c>
      <c r="L94">
        <v>44</v>
      </c>
      <c r="M94">
        <v>34</v>
      </c>
      <c r="N94">
        <v>48</v>
      </c>
      <c r="O94">
        <v>117</v>
      </c>
      <c r="P94">
        <v>81</v>
      </c>
      <c r="Q94">
        <v>45</v>
      </c>
      <c r="R94">
        <v>45</v>
      </c>
      <c r="S94">
        <v>0</v>
      </c>
      <c r="T94">
        <v>56</v>
      </c>
      <c r="U94">
        <v>14</v>
      </c>
      <c r="V94">
        <v>35</v>
      </c>
      <c r="W94">
        <v>7</v>
      </c>
      <c r="X94">
        <v>98</v>
      </c>
      <c r="Y94">
        <v>35</v>
      </c>
      <c r="Z94">
        <v>0</v>
      </c>
      <c r="AA94">
        <v>14</v>
      </c>
      <c r="AB94">
        <v>35</v>
      </c>
      <c r="AC94">
        <v>7</v>
      </c>
      <c r="AD94">
        <v>7</v>
      </c>
      <c r="AE94">
        <v>21</v>
      </c>
      <c r="AF94">
        <v>7</v>
      </c>
      <c r="AG94">
        <v>7</v>
      </c>
      <c r="AH94">
        <v>14</v>
      </c>
      <c r="AI94">
        <v>28</v>
      </c>
      <c r="AJ94">
        <v>14</v>
      </c>
      <c r="AK94">
        <v>7</v>
      </c>
      <c r="AL94">
        <v>21</v>
      </c>
      <c r="AM94">
        <v>0</v>
      </c>
      <c r="AN94">
        <v>14</v>
      </c>
      <c r="AO94">
        <v>21</v>
      </c>
      <c r="AP94">
        <v>56</v>
      </c>
      <c r="AQ94">
        <v>21</v>
      </c>
      <c r="AR94">
        <v>56</v>
      </c>
      <c r="AS94">
        <v>28</v>
      </c>
      <c r="AT94">
        <v>7</v>
      </c>
      <c r="AU94">
        <v>28</v>
      </c>
      <c r="AV94">
        <v>28</v>
      </c>
      <c r="AW94">
        <v>7</v>
      </c>
      <c r="AX94">
        <v>13</v>
      </c>
      <c r="AY94" s="11">
        <v>139973.07</v>
      </c>
      <c r="AZ94" s="11">
        <v>44791.38</v>
      </c>
      <c r="BA94" s="11">
        <v>33593.54</v>
      </c>
      <c r="BB94" s="11">
        <v>13997.31</v>
      </c>
      <c r="BC94" s="11">
        <v>22395.69</v>
      </c>
      <c r="BD94" s="11">
        <v>25195.15</v>
      </c>
      <c r="BE94" s="11">
        <v>39500</v>
      </c>
      <c r="BF94" s="11">
        <v>16250</v>
      </c>
      <c r="BG94" s="11">
        <v>8716</v>
      </c>
      <c r="BH94" s="11">
        <v>30237</v>
      </c>
      <c r="BI94" s="11">
        <v>35764</v>
      </c>
      <c r="BJ94" s="11">
        <v>13723</v>
      </c>
      <c r="BK94" s="11">
        <v>8643</v>
      </c>
      <c r="BL94" s="11">
        <v>5764</v>
      </c>
      <c r="BM94">
        <v>72000</v>
      </c>
      <c r="BN94">
        <v>8785</v>
      </c>
    </row>
    <row r="95" spans="1:66" x14ac:dyDescent="0.25">
      <c r="A95" s="3">
        <v>45385</v>
      </c>
      <c r="B95">
        <v>811</v>
      </c>
      <c r="C95">
        <v>691</v>
      </c>
      <c r="D95">
        <v>202</v>
      </c>
      <c r="E95">
        <v>504</v>
      </c>
      <c r="F95">
        <v>105</v>
      </c>
      <c r="G95">
        <v>283</v>
      </c>
      <c r="H95">
        <v>312</v>
      </c>
      <c r="I95">
        <v>96</v>
      </c>
      <c r="J95">
        <v>191</v>
      </c>
      <c r="K95">
        <v>160</v>
      </c>
      <c r="L95">
        <v>65</v>
      </c>
      <c r="M95">
        <v>50</v>
      </c>
      <c r="N95">
        <v>45</v>
      </c>
      <c r="O95">
        <v>107</v>
      </c>
      <c r="P95">
        <v>77</v>
      </c>
      <c r="Q95">
        <v>27</v>
      </c>
      <c r="R95">
        <v>46</v>
      </c>
      <c r="S95">
        <v>43</v>
      </c>
      <c r="T95">
        <v>27</v>
      </c>
      <c r="U95">
        <v>13</v>
      </c>
      <c r="V95">
        <v>27</v>
      </c>
      <c r="W95">
        <v>0</v>
      </c>
      <c r="X95">
        <v>89</v>
      </c>
      <c r="Y95">
        <v>41</v>
      </c>
      <c r="Z95">
        <v>6</v>
      </c>
      <c r="AA95">
        <v>13</v>
      </c>
      <c r="AB95">
        <v>20</v>
      </c>
      <c r="AC95">
        <v>20</v>
      </c>
      <c r="AD95">
        <v>0</v>
      </c>
      <c r="AE95">
        <v>34</v>
      </c>
      <c r="AF95">
        <v>6</v>
      </c>
      <c r="AG95">
        <v>6</v>
      </c>
      <c r="AH95">
        <v>20</v>
      </c>
      <c r="AI95">
        <v>69</v>
      </c>
      <c r="AJ95">
        <v>41</v>
      </c>
      <c r="AK95">
        <v>13</v>
      </c>
      <c r="AL95">
        <v>0</v>
      </c>
      <c r="AM95">
        <v>0</v>
      </c>
      <c r="AN95">
        <v>27</v>
      </c>
      <c r="AO95">
        <v>20</v>
      </c>
      <c r="AP95">
        <v>69</v>
      </c>
      <c r="AQ95">
        <v>6</v>
      </c>
      <c r="AR95">
        <v>20</v>
      </c>
      <c r="AS95">
        <v>13</v>
      </c>
      <c r="AT95">
        <v>6</v>
      </c>
      <c r="AU95">
        <v>13</v>
      </c>
      <c r="AV95">
        <v>27</v>
      </c>
      <c r="AW95">
        <v>6</v>
      </c>
      <c r="AX95">
        <v>39</v>
      </c>
      <c r="AY95" s="11">
        <v>142283.44</v>
      </c>
      <c r="AZ95" s="11">
        <v>44107.87</v>
      </c>
      <c r="BA95" s="11">
        <v>31302.36</v>
      </c>
      <c r="BB95" s="11">
        <v>35570.86</v>
      </c>
      <c r="BC95" s="11">
        <v>18496.849999999999</v>
      </c>
      <c r="BD95" s="11">
        <v>12805.51</v>
      </c>
      <c r="BE95" s="11">
        <v>39500</v>
      </c>
      <c r="BF95" s="11">
        <v>16250</v>
      </c>
      <c r="BG95" s="11">
        <v>8716</v>
      </c>
      <c r="BH95" s="11">
        <v>29175</v>
      </c>
      <c r="BI95" s="11">
        <v>35764</v>
      </c>
      <c r="BJ95" s="11">
        <v>13723</v>
      </c>
      <c r="BK95" s="11">
        <v>8643</v>
      </c>
      <c r="BL95" s="11">
        <v>5764</v>
      </c>
      <c r="BM95">
        <v>72000</v>
      </c>
      <c r="BN95">
        <v>3119</v>
      </c>
    </row>
    <row r="96" spans="1:66" x14ac:dyDescent="0.25">
      <c r="A96" s="3">
        <v>45386</v>
      </c>
      <c r="B96">
        <v>842</v>
      </c>
      <c r="C96">
        <v>666</v>
      </c>
      <c r="D96">
        <v>311</v>
      </c>
      <c r="E96">
        <v>405</v>
      </c>
      <c r="F96">
        <v>126</v>
      </c>
      <c r="G96">
        <v>339</v>
      </c>
      <c r="H96">
        <v>268</v>
      </c>
      <c r="I96">
        <v>59</v>
      </c>
      <c r="J96">
        <v>203</v>
      </c>
      <c r="K96">
        <v>73</v>
      </c>
      <c r="L96">
        <v>73</v>
      </c>
      <c r="M96">
        <v>31</v>
      </c>
      <c r="N96">
        <v>20</v>
      </c>
      <c r="O96">
        <v>143</v>
      </c>
      <c r="P96">
        <v>99</v>
      </c>
      <c r="Q96">
        <v>35</v>
      </c>
      <c r="R96">
        <v>47</v>
      </c>
      <c r="S96">
        <v>118</v>
      </c>
      <c r="T96">
        <v>33</v>
      </c>
      <c r="U96">
        <v>6</v>
      </c>
      <c r="V96">
        <v>33</v>
      </c>
      <c r="W96">
        <v>19</v>
      </c>
      <c r="X96">
        <v>71</v>
      </c>
      <c r="Y96">
        <v>59</v>
      </c>
      <c r="Z96">
        <v>0</v>
      </c>
      <c r="AA96">
        <v>0</v>
      </c>
      <c r="AB96">
        <v>13</v>
      </c>
      <c r="AC96">
        <v>13</v>
      </c>
      <c r="AD96">
        <v>6</v>
      </c>
      <c r="AE96">
        <v>19</v>
      </c>
      <c r="AF96">
        <v>19</v>
      </c>
      <c r="AG96">
        <v>6</v>
      </c>
      <c r="AH96">
        <v>6</v>
      </c>
      <c r="AI96">
        <v>59</v>
      </c>
      <c r="AJ96">
        <v>19</v>
      </c>
      <c r="AK96">
        <v>26</v>
      </c>
      <c r="AL96">
        <v>19</v>
      </c>
      <c r="AM96">
        <v>6</v>
      </c>
      <c r="AN96">
        <v>26</v>
      </c>
      <c r="AO96">
        <v>26</v>
      </c>
      <c r="AP96">
        <v>53</v>
      </c>
      <c r="AQ96">
        <v>13</v>
      </c>
      <c r="AR96">
        <v>39</v>
      </c>
      <c r="AS96">
        <v>6</v>
      </c>
      <c r="AT96">
        <v>6</v>
      </c>
      <c r="AU96">
        <v>39</v>
      </c>
      <c r="AV96">
        <v>13</v>
      </c>
      <c r="AW96">
        <v>13</v>
      </c>
      <c r="AX96">
        <v>0</v>
      </c>
      <c r="AY96" s="11">
        <v>142874.5</v>
      </c>
      <c r="AZ96" s="11">
        <v>37147.370000000003</v>
      </c>
      <c r="BA96" s="11">
        <v>28574.9</v>
      </c>
      <c r="BB96" s="11">
        <v>35718.629999999997</v>
      </c>
      <c r="BC96" s="11">
        <v>31432.39</v>
      </c>
      <c r="BD96" s="11">
        <v>10001.219999999999</v>
      </c>
      <c r="BE96" s="11">
        <v>39500</v>
      </c>
      <c r="BF96" s="11">
        <v>16250</v>
      </c>
      <c r="BG96" s="11">
        <v>8716</v>
      </c>
      <c r="BH96" s="11">
        <v>29175</v>
      </c>
      <c r="BI96" s="11">
        <v>35764</v>
      </c>
      <c r="BJ96" s="11">
        <v>13723</v>
      </c>
      <c r="BK96" s="11">
        <v>8643</v>
      </c>
      <c r="BL96" s="11">
        <v>5764</v>
      </c>
      <c r="BM96">
        <v>72000</v>
      </c>
      <c r="BN96">
        <v>233</v>
      </c>
    </row>
    <row r="97" spans="1:66" x14ac:dyDescent="0.25">
      <c r="A97" s="3">
        <v>45387</v>
      </c>
      <c r="B97">
        <v>863</v>
      </c>
      <c r="C97">
        <v>641</v>
      </c>
      <c r="D97">
        <v>241</v>
      </c>
      <c r="E97">
        <v>415</v>
      </c>
      <c r="F97">
        <v>207</v>
      </c>
      <c r="G97">
        <v>326</v>
      </c>
      <c r="H97">
        <v>251</v>
      </c>
      <c r="I97">
        <v>64</v>
      </c>
      <c r="J97">
        <v>235</v>
      </c>
      <c r="K97">
        <v>165</v>
      </c>
      <c r="L97">
        <v>42</v>
      </c>
      <c r="M97">
        <v>80</v>
      </c>
      <c r="N97">
        <v>37</v>
      </c>
      <c r="O97">
        <v>154</v>
      </c>
      <c r="P97">
        <v>52</v>
      </c>
      <c r="Q97">
        <v>36</v>
      </c>
      <c r="R97">
        <v>42</v>
      </c>
      <c r="S97">
        <v>20</v>
      </c>
      <c r="T97">
        <v>25</v>
      </c>
      <c r="U97">
        <v>12</v>
      </c>
      <c r="V97">
        <v>44</v>
      </c>
      <c r="W97">
        <v>6</v>
      </c>
      <c r="X97">
        <v>44</v>
      </c>
      <c r="Y97">
        <v>51</v>
      </c>
      <c r="Z97">
        <v>6</v>
      </c>
      <c r="AA97">
        <v>19</v>
      </c>
      <c r="AB97">
        <v>38</v>
      </c>
      <c r="AC97">
        <v>12</v>
      </c>
      <c r="AD97">
        <v>0</v>
      </c>
      <c r="AE97">
        <v>25</v>
      </c>
      <c r="AF97">
        <v>19</v>
      </c>
      <c r="AG97">
        <v>6</v>
      </c>
      <c r="AH97">
        <v>19</v>
      </c>
      <c r="AI97">
        <v>44</v>
      </c>
      <c r="AJ97">
        <v>25</v>
      </c>
      <c r="AK97">
        <v>32</v>
      </c>
      <c r="AL97">
        <v>6</v>
      </c>
      <c r="AM97">
        <v>0</v>
      </c>
      <c r="AN97">
        <v>19</v>
      </c>
      <c r="AO97">
        <v>6</v>
      </c>
      <c r="AP97">
        <v>64</v>
      </c>
      <c r="AQ97">
        <v>6</v>
      </c>
      <c r="AR97">
        <v>32</v>
      </c>
      <c r="AS97">
        <v>19</v>
      </c>
      <c r="AT97">
        <v>0</v>
      </c>
      <c r="AU97">
        <v>6</v>
      </c>
      <c r="AV97">
        <v>6</v>
      </c>
      <c r="AW97">
        <v>19</v>
      </c>
      <c r="AX97">
        <v>31</v>
      </c>
      <c r="AY97" s="11">
        <v>139901.95000000001</v>
      </c>
      <c r="AZ97" s="11">
        <v>37773.53</v>
      </c>
      <c r="BA97" s="11">
        <v>26581.37</v>
      </c>
      <c r="BB97" s="11">
        <v>25182.35</v>
      </c>
      <c r="BC97" s="11">
        <v>20985.29</v>
      </c>
      <c r="BD97" s="11">
        <v>29379.41</v>
      </c>
      <c r="BE97" s="11">
        <v>39500</v>
      </c>
      <c r="BF97" s="11">
        <v>16250</v>
      </c>
      <c r="BG97" s="11">
        <v>8716</v>
      </c>
      <c r="BH97" s="11">
        <v>29175</v>
      </c>
      <c r="BI97" s="11">
        <v>35764</v>
      </c>
      <c r="BJ97" s="11">
        <v>13723</v>
      </c>
      <c r="BK97" s="11">
        <v>8643</v>
      </c>
      <c r="BL97" s="11">
        <v>5764</v>
      </c>
      <c r="BM97">
        <v>72000</v>
      </c>
      <c r="BN97">
        <v>791</v>
      </c>
    </row>
    <row r="98" spans="1:66" x14ac:dyDescent="0.25">
      <c r="A98" s="3">
        <v>45388</v>
      </c>
      <c r="B98">
        <v>878</v>
      </c>
      <c r="C98">
        <v>609</v>
      </c>
      <c r="D98">
        <v>219</v>
      </c>
      <c r="E98">
        <v>501</v>
      </c>
      <c r="F98">
        <v>158</v>
      </c>
      <c r="G98">
        <v>213</v>
      </c>
      <c r="H98">
        <v>342</v>
      </c>
      <c r="I98">
        <v>54</v>
      </c>
      <c r="J98">
        <v>185</v>
      </c>
      <c r="K98">
        <v>136</v>
      </c>
      <c r="L98">
        <v>59</v>
      </c>
      <c r="M98">
        <v>27</v>
      </c>
      <c r="N98">
        <v>43</v>
      </c>
      <c r="O98">
        <v>160</v>
      </c>
      <c r="P98">
        <v>96</v>
      </c>
      <c r="Q98">
        <v>23</v>
      </c>
      <c r="R98">
        <v>36</v>
      </c>
      <c r="S98">
        <v>113</v>
      </c>
      <c r="T98">
        <v>42</v>
      </c>
      <c r="U98">
        <v>18</v>
      </c>
      <c r="V98">
        <v>42</v>
      </c>
      <c r="W98">
        <v>12</v>
      </c>
      <c r="X98">
        <v>3</v>
      </c>
      <c r="Y98">
        <v>42</v>
      </c>
      <c r="Z98">
        <v>18</v>
      </c>
      <c r="AA98">
        <v>6</v>
      </c>
      <c r="AB98">
        <v>18</v>
      </c>
      <c r="AC98">
        <v>18</v>
      </c>
      <c r="AD98">
        <v>6</v>
      </c>
      <c r="AE98">
        <v>30</v>
      </c>
      <c r="AF98">
        <v>6</v>
      </c>
      <c r="AG98">
        <v>6</v>
      </c>
      <c r="AH98">
        <v>18</v>
      </c>
      <c r="AI98">
        <v>42</v>
      </c>
      <c r="AJ98">
        <v>36</v>
      </c>
      <c r="AK98">
        <v>24</v>
      </c>
      <c r="AL98">
        <v>0</v>
      </c>
      <c r="AM98">
        <v>0</v>
      </c>
      <c r="AN98">
        <v>12</v>
      </c>
      <c r="AO98">
        <v>24</v>
      </c>
      <c r="AP98">
        <v>60</v>
      </c>
      <c r="AQ98">
        <v>18</v>
      </c>
      <c r="AR98">
        <v>54</v>
      </c>
      <c r="AS98">
        <v>12</v>
      </c>
      <c r="AT98">
        <v>0</v>
      </c>
      <c r="AU98">
        <v>12</v>
      </c>
      <c r="AV98">
        <v>12</v>
      </c>
      <c r="AW98">
        <v>18</v>
      </c>
      <c r="AX98">
        <v>0</v>
      </c>
      <c r="AY98" s="11">
        <v>135860.85</v>
      </c>
      <c r="AZ98" s="11">
        <v>47551.3</v>
      </c>
      <c r="BA98" s="11">
        <v>17661.91</v>
      </c>
      <c r="BB98" s="11">
        <v>17661.91</v>
      </c>
      <c r="BC98" s="11">
        <v>14944.69</v>
      </c>
      <c r="BD98" s="11">
        <v>38041.040000000001</v>
      </c>
      <c r="BE98" s="11">
        <v>39500</v>
      </c>
      <c r="BF98" s="11">
        <v>16250</v>
      </c>
      <c r="BG98" s="11">
        <v>8716</v>
      </c>
      <c r="BH98" s="11">
        <v>29175</v>
      </c>
      <c r="BI98" s="11">
        <v>35764</v>
      </c>
      <c r="BJ98" s="11">
        <v>13723</v>
      </c>
      <c r="BK98" s="11">
        <v>8643</v>
      </c>
      <c r="BL98" s="11">
        <v>5764</v>
      </c>
      <c r="BM98">
        <v>72000</v>
      </c>
      <c r="BN98">
        <v>4181</v>
      </c>
    </row>
    <row r="99" spans="1:66" x14ac:dyDescent="0.25">
      <c r="A99" s="3">
        <v>45389</v>
      </c>
      <c r="B99">
        <v>886</v>
      </c>
      <c r="C99">
        <v>579</v>
      </c>
      <c r="D99">
        <v>336</v>
      </c>
      <c r="E99">
        <v>382</v>
      </c>
      <c r="F99">
        <v>168</v>
      </c>
      <c r="G99">
        <v>121</v>
      </c>
      <c r="H99">
        <v>412</v>
      </c>
      <c r="I99">
        <v>46</v>
      </c>
      <c r="J99">
        <v>241</v>
      </c>
      <c r="K99">
        <v>120</v>
      </c>
      <c r="L99">
        <v>54</v>
      </c>
      <c r="M99">
        <v>32</v>
      </c>
      <c r="N99">
        <v>16</v>
      </c>
      <c r="O99">
        <v>138</v>
      </c>
      <c r="P99">
        <v>33</v>
      </c>
      <c r="Q99">
        <v>43</v>
      </c>
      <c r="R99">
        <v>16</v>
      </c>
      <c r="S99">
        <v>193</v>
      </c>
      <c r="T99">
        <v>46</v>
      </c>
      <c r="U99">
        <v>5</v>
      </c>
      <c r="V99">
        <v>28</v>
      </c>
      <c r="W99">
        <v>11</v>
      </c>
      <c r="X99">
        <v>81</v>
      </c>
      <c r="Y99">
        <v>40</v>
      </c>
      <c r="Z99">
        <v>17</v>
      </c>
      <c r="AA99">
        <v>17</v>
      </c>
      <c r="AB99">
        <v>34</v>
      </c>
      <c r="AC99">
        <v>5</v>
      </c>
      <c r="AD99">
        <v>5</v>
      </c>
      <c r="AE99">
        <v>11</v>
      </c>
      <c r="AF99">
        <v>11</v>
      </c>
      <c r="AG99">
        <v>0</v>
      </c>
      <c r="AH99">
        <v>17</v>
      </c>
      <c r="AI99">
        <v>23</v>
      </c>
      <c r="AJ99">
        <v>5</v>
      </c>
      <c r="AK99">
        <v>23</v>
      </c>
      <c r="AL99">
        <v>0</v>
      </c>
      <c r="AM99">
        <v>5</v>
      </c>
      <c r="AN99">
        <v>5</v>
      </c>
      <c r="AO99">
        <v>17</v>
      </c>
      <c r="AP99">
        <v>57</v>
      </c>
      <c r="AQ99">
        <v>11</v>
      </c>
      <c r="AR99">
        <v>40</v>
      </c>
      <c r="AS99">
        <v>5</v>
      </c>
      <c r="AT99">
        <v>5</v>
      </c>
      <c r="AU99">
        <v>17</v>
      </c>
      <c r="AV99">
        <v>0</v>
      </c>
      <c r="AW99">
        <v>23</v>
      </c>
      <c r="AX99">
        <v>15</v>
      </c>
      <c r="AY99" s="11">
        <v>129764.99</v>
      </c>
      <c r="AZ99" s="11">
        <v>32441.25</v>
      </c>
      <c r="BA99" s="11">
        <v>32441.25</v>
      </c>
      <c r="BB99" s="11">
        <v>18167.099999999999</v>
      </c>
      <c r="BC99" s="11">
        <v>19464.75</v>
      </c>
      <c r="BD99" s="11">
        <v>27250.65</v>
      </c>
      <c r="BE99" s="11">
        <v>39500</v>
      </c>
      <c r="BF99" s="11">
        <v>16250</v>
      </c>
      <c r="BG99" s="11">
        <v>8716</v>
      </c>
      <c r="BH99" s="11">
        <v>21175</v>
      </c>
      <c r="BI99" s="11">
        <v>35764</v>
      </c>
      <c r="BJ99" s="11">
        <v>13723</v>
      </c>
      <c r="BK99" s="11">
        <v>8643</v>
      </c>
      <c r="BL99" s="11">
        <v>5764</v>
      </c>
      <c r="BM99">
        <v>72000</v>
      </c>
      <c r="BN99">
        <v>8420</v>
      </c>
    </row>
    <row r="100" spans="1:66" x14ac:dyDescent="0.25">
      <c r="A100" s="3">
        <v>45390</v>
      </c>
      <c r="B100">
        <v>892</v>
      </c>
      <c r="C100">
        <v>547</v>
      </c>
      <c r="D100">
        <v>463</v>
      </c>
      <c r="E100">
        <v>260</v>
      </c>
      <c r="F100">
        <v>169</v>
      </c>
      <c r="G100">
        <v>125</v>
      </c>
      <c r="H100">
        <v>324</v>
      </c>
      <c r="I100">
        <v>98</v>
      </c>
      <c r="J100">
        <v>221</v>
      </c>
      <c r="K100">
        <v>176</v>
      </c>
      <c r="L100">
        <v>55</v>
      </c>
      <c r="M100">
        <v>55</v>
      </c>
      <c r="N100">
        <v>38</v>
      </c>
      <c r="O100">
        <v>166</v>
      </c>
      <c r="P100">
        <v>111</v>
      </c>
      <c r="Q100">
        <v>40</v>
      </c>
      <c r="R100">
        <v>30</v>
      </c>
      <c r="S100">
        <v>0</v>
      </c>
      <c r="T100">
        <v>38</v>
      </c>
      <c r="U100">
        <v>10</v>
      </c>
      <c r="V100">
        <v>38</v>
      </c>
      <c r="W100">
        <v>16</v>
      </c>
      <c r="X100">
        <v>37</v>
      </c>
      <c r="Y100">
        <v>38</v>
      </c>
      <c r="Z100">
        <v>16</v>
      </c>
      <c r="AA100">
        <v>5</v>
      </c>
      <c r="AB100">
        <v>32</v>
      </c>
      <c r="AC100">
        <v>16</v>
      </c>
      <c r="AD100">
        <v>0</v>
      </c>
      <c r="AE100">
        <v>16</v>
      </c>
      <c r="AF100">
        <v>16</v>
      </c>
      <c r="AG100">
        <v>16</v>
      </c>
      <c r="AH100">
        <v>16</v>
      </c>
      <c r="AI100">
        <v>43</v>
      </c>
      <c r="AJ100">
        <v>10</v>
      </c>
      <c r="AK100">
        <v>21</v>
      </c>
      <c r="AL100">
        <v>10</v>
      </c>
      <c r="AM100">
        <v>5</v>
      </c>
      <c r="AN100">
        <v>0</v>
      </c>
      <c r="AO100">
        <v>16</v>
      </c>
      <c r="AP100">
        <v>54</v>
      </c>
      <c r="AQ100">
        <v>10</v>
      </c>
      <c r="AR100">
        <v>21</v>
      </c>
      <c r="AS100">
        <v>16</v>
      </c>
      <c r="AT100">
        <v>0</v>
      </c>
      <c r="AU100">
        <v>21</v>
      </c>
      <c r="AV100">
        <v>10</v>
      </c>
      <c r="AW100">
        <v>0</v>
      </c>
      <c r="AX100">
        <v>0</v>
      </c>
      <c r="AY100" s="11">
        <v>122486.41</v>
      </c>
      <c r="AZ100" s="11">
        <v>30621.599999999999</v>
      </c>
      <c r="BA100" s="11">
        <v>25722.15</v>
      </c>
      <c r="BB100" s="11">
        <v>29396.74</v>
      </c>
      <c r="BC100" s="11">
        <v>14698.37</v>
      </c>
      <c r="BD100" s="11">
        <v>22047.55</v>
      </c>
      <c r="BE100" s="11">
        <v>39500</v>
      </c>
      <c r="BF100" s="11">
        <v>16250</v>
      </c>
      <c r="BG100" s="11">
        <v>8716</v>
      </c>
      <c r="BH100" s="11">
        <v>21175</v>
      </c>
      <c r="BI100" s="11">
        <v>35764</v>
      </c>
      <c r="BJ100" s="11">
        <v>13723</v>
      </c>
      <c r="BK100" s="11">
        <v>8643</v>
      </c>
      <c r="BL100" s="11">
        <v>5764</v>
      </c>
      <c r="BM100">
        <v>72000</v>
      </c>
      <c r="BN100">
        <v>1153</v>
      </c>
    </row>
    <row r="101" spans="1:66" x14ac:dyDescent="0.25">
      <c r="A101" s="3">
        <v>45391</v>
      </c>
      <c r="B101">
        <v>893</v>
      </c>
      <c r="C101">
        <v>523</v>
      </c>
      <c r="D101">
        <v>178</v>
      </c>
      <c r="E101">
        <v>546</v>
      </c>
      <c r="F101">
        <v>169</v>
      </c>
      <c r="G101">
        <v>188</v>
      </c>
      <c r="H101">
        <v>268</v>
      </c>
      <c r="I101">
        <v>67</v>
      </c>
      <c r="J101">
        <v>188</v>
      </c>
      <c r="K101">
        <v>77</v>
      </c>
      <c r="L101">
        <v>71</v>
      </c>
      <c r="M101">
        <v>38</v>
      </c>
      <c r="N101">
        <v>27</v>
      </c>
      <c r="O101">
        <v>135</v>
      </c>
      <c r="P101">
        <v>50</v>
      </c>
      <c r="Q101">
        <v>33</v>
      </c>
      <c r="R101">
        <v>37</v>
      </c>
      <c r="S101">
        <v>237</v>
      </c>
      <c r="T101">
        <v>52</v>
      </c>
      <c r="U101">
        <v>10</v>
      </c>
      <c r="V101">
        <v>36</v>
      </c>
      <c r="W101">
        <v>5</v>
      </c>
      <c r="X101">
        <v>73</v>
      </c>
      <c r="Y101">
        <v>36</v>
      </c>
      <c r="Z101">
        <v>10</v>
      </c>
      <c r="AA101">
        <v>5</v>
      </c>
      <c r="AB101">
        <v>31</v>
      </c>
      <c r="AC101">
        <v>0</v>
      </c>
      <c r="AD101">
        <v>0</v>
      </c>
      <c r="AE101">
        <v>26</v>
      </c>
      <c r="AF101">
        <v>0</v>
      </c>
      <c r="AG101">
        <v>10</v>
      </c>
      <c r="AH101">
        <v>5</v>
      </c>
      <c r="AI101">
        <v>36</v>
      </c>
      <c r="AJ101">
        <v>10</v>
      </c>
      <c r="AK101">
        <v>10</v>
      </c>
      <c r="AL101">
        <v>0</v>
      </c>
      <c r="AM101">
        <v>0</v>
      </c>
      <c r="AN101">
        <v>5</v>
      </c>
      <c r="AO101">
        <v>10</v>
      </c>
      <c r="AP101">
        <v>57</v>
      </c>
      <c r="AQ101">
        <v>10</v>
      </c>
      <c r="AR101">
        <v>41</v>
      </c>
      <c r="AS101">
        <v>15</v>
      </c>
      <c r="AT101">
        <v>5</v>
      </c>
      <c r="AU101">
        <v>5</v>
      </c>
      <c r="AV101">
        <v>5</v>
      </c>
      <c r="AW101">
        <v>15</v>
      </c>
      <c r="AX101">
        <v>0</v>
      </c>
      <c r="AY101" s="11">
        <v>112408.86</v>
      </c>
      <c r="AZ101" s="11">
        <v>33722.660000000003</v>
      </c>
      <c r="BA101" s="11">
        <v>26978.13</v>
      </c>
      <c r="BB101" s="11">
        <v>20233.59</v>
      </c>
      <c r="BC101" s="11">
        <v>22481.77</v>
      </c>
      <c r="BD101" s="11">
        <v>8992.7099999999991</v>
      </c>
      <c r="BE101" s="11">
        <v>39500</v>
      </c>
      <c r="BF101" s="11">
        <v>16250</v>
      </c>
      <c r="BG101" s="11">
        <v>8716</v>
      </c>
      <c r="BH101" s="11">
        <v>21175</v>
      </c>
      <c r="BI101" s="11">
        <v>35764</v>
      </c>
      <c r="BJ101" s="11">
        <v>13723</v>
      </c>
      <c r="BK101" s="11">
        <v>8643</v>
      </c>
      <c r="BL101" s="11">
        <v>5764</v>
      </c>
      <c r="BM101">
        <v>72000</v>
      </c>
      <c r="BN101">
        <v>4056</v>
      </c>
    </row>
    <row r="102" spans="1:66" x14ac:dyDescent="0.25">
      <c r="A102" s="3">
        <v>45392</v>
      </c>
      <c r="B102">
        <v>892</v>
      </c>
      <c r="C102">
        <v>506</v>
      </c>
      <c r="D102">
        <v>454</v>
      </c>
      <c r="E102">
        <v>233</v>
      </c>
      <c r="F102">
        <v>205</v>
      </c>
      <c r="G102">
        <v>111</v>
      </c>
      <c r="H102">
        <v>355</v>
      </c>
      <c r="I102">
        <v>40</v>
      </c>
      <c r="J102">
        <v>243</v>
      </c>
      <c r="K102">
        <v>176</v>
      </c>
      <c r="L102">
        <v>38</v>
      </c>
      <c r="M102">
        <v>82</v>
      </c>
      <c r="N102">
        <v>16</v>
      </c>
      <c r="O102">
        <v>155</v>
      </c>
      <c r="P102">
        <v>88</v>
      </c>
      <c r="Q102">
        <v>40</v>
      </c>
      <c r="R102">
        <v>50</v>
      </c>
      <c r="S102">
        <v>4</v>
      </c>
      <c r="T102">
        <v>50</v>
      </c>
      <c r="U102">
        <v>10</v>
      </c>
      <c r="V102">
        <v>15</v>
      </c>
      <c r="W102">
        <v>5</v>
      </c>
      <c r="X102">
        <v>55</v>
      </c>
      <c r="Y102">
        <v>30</v>
      </c>
      <c r="Z102">
        <v>5</v>
      </c>
      <c r="AA102">
        <v>15</v>
      </c>
      <c r="AB102">
        <v>25</v>
      </c>
      <c r="AC102">
        <v>15</v>
      </c>
      <c r="AD102">
        <v>0</v>
      </c>
      <c r="AE102">
        <v>20</v>
      </c>
      <c r="AF102">
        <v>5</v>
      </c>
      <c r="AG102">
        <v>0</v>
      </c>
      <c r="AH102">
        <v>0</v>
      </c>
      <c r="AI102">
        <v>50</v>
      </c>
      <c r="AJ102">
        <v>25</v>
      </c>
      <c r="AK102">
        <v>5</v>
      </c>
      <c r="AL102">
        <v>5</v>
      </c>
      <c r="AM102">
        <v>0</v>
      </c>
      <c r="AN102">
        <v>5</v>
      </c>
      <c r="AO102">
        <v>10</v>
      </c>
      <c r="AP102">
        <v>45</v>
      </c>
      <c r="AQ102">
        <v>15</v>
      </c>
      <c r="AR102">
        <v>20</v>
      </c>
      <c r="AS102">
        <v>20</v>
      </c>
      <c r="AT102">
        <v>0</v>
      </c>
      <c r="AU102">
        <v>20</v>
      </c>
      <c r="AV102">
        <v>0</v>
      </c>
      <c r="AW102">
        <v>20</v>
      </c>
      <c r="AX102">
        <v>16</v>
      </c>
      <c r="AY102" s="11">
        <v>103031.14</v>
      </c>
      <c r="AZ102" s="11">
        <v>34000.28</v>
      </c>
      <c r="BA102" s="11">
        <v>17515.29</v>
      </c>
      <c r="BB102" s="11">
        <v>15454.67</v>
      </c>
      <c r="BC102" s="11">
        <v>15454.67</v>
      </c>
      <c r="BD102" s="11">
        <v>20606.23</v>
      </c>
      <c r="BE102" s="11">
        <v>39500</v>
      </c>
      <c r="BF102" s="11">
        <v>16250</v>
      </c>
      <c r="BG102" s="11">
        <v>8716</v>
      </c>
      <c r="BH102" s="11">
        <v>21175</v>
      </c>
      <c r="BI102" s="11">
        <v>35764</v>
      </c>
      <c r="BJ102" s="11">
        <v>13723</v>
      </c>
      <c r="BK102" s="11">
        <v>8643</v>
      </c>
      <c r="BL102" s="11">
        <v>5764</v>
      </c>
      <c r="BM102">
        <v>72000</v>
      </c>
      <c r="BN102">
        <v>2092</v>
      </c>
    </row>
    <row r="103" spans="1:66" x14ac:dyDescent="0.25">
      <c r="A103" s="3">
        <v>45393</v>
      </c>
      <c r="B103">
        <v>881</v>
      </c>
      <c r="C103">
        <v>499</v>
      </c>
      <c r="D103">
        <v>220</v>
      </c>
      <c r="E103">
        <v>503</v>
      </c>
      <c r="F103">
        <v>158</v>
      </c>
      <c r="G103">
        <v>159</v>
      </c>
      <c r="H103">
        <v>286</v>
      </c>
      <c r="I103">
        <v>54</v>
      </c>
      <c r="J103">
        <v>256</v>
      </c>
      <c r="K103">
        <v>131</v>
      </c>
      <c r="L103">
        <v>81</v>
      </c>
      <c r="M103">
        <v>32</v>
      </c>
      <c r="N103">
        <v>49</v>
      </c>
      <c r="O103">
        <v>113</v>
      </c>
      <c r="P103">
        <v>63</v>
      </c>
      <c r="Q103">
        <v>36</v>
      </c>
      <c r="R103">
        <v>36</v>
      </c>
      <c r="S103">
        <v>84</v>
      </c>
      <c r="T103">
        <v>44</v>
      </c>
      <c r="U103">
        <v>0</v>
      </c>
      <c r="V103">
        <v>19</v>
      </c>
      <c r="W103">
        <v>4</v>
      </c>
      <c r="X103">
        <v>44</v>
      </c>
      <c r="Y103">
        <v>44</v>
      </c>
      <c r="Z103">
        <v>4</v>
      </c>
      <c r="AA103">
        <v>0</v>
      </c>
      <c r="AB103">
        <v>29</v>
      </c>
      <c r="AC103">
        <v>0</v>
      </c>
      <c r="AD103">
        <v>0</v>
      </c>
      <c r="AE103">
        <v>24</v>
      </c>
      <c r="AF103">
        <v>4</v>
      </c>
      <c r="AG103">
        <v>0</v>
      </c>
      <c r="AH103">
        <v>4</v>
      </c>
      <c r="AI103">
        <v>44</v>
      </c>
      <c r="AJ103">
        <v>24</v>
      </c>
      <c r="AK103">
        <v>4</v>
      </c>
      <c r="AL103">
        <v>4</v>
      </c>
      <c r="AM103">
        <v>0</v>
      </c>
      <c r="AN103">
        <v>0</v>
      </c>
      <c r="AO103">
        <v>19</v>
      </c>
      <c r="AP103">
        <v>54</v>
      </c>
      <c r="AQ103">
        <v>9</v>
      </c>
      <c r="AR103">
        <v>19</v>
      </c>
      <c r="AS103">
        <v>24</v>
      </c>
      <c r="AT103">
        <v>4</v>
      </c>
      <c r="AU103">
        <v>24</v>
      </c>
      <c r="AV103">
        <v>4</v>
      </c>
      <c r="AW103">
        <v>19</v>
      </c>
      <c r="AX103">
        <v>27</v>
      </c>
      <c r="AY103" s="11">
        <v>92825.57</v>
      </c>
      <c r="AZ103" s="11">
        <v>26919.41</v>
      </c>
      <c r="BA103" s="11">
        <v>19493.37</v>
      </c>
      <c r="BB103" s="11">
        <v>20421.63</v>
      </c>
      <c r="BC103" s="11">
        <v>23206.39</v>
      </c>
      <c r="BD103" s="11">
        <v>2784.77</v>
      </c>
      <c r="BE103" s="11">
        <v>39500</v>
      </c>
      <c r="BF103" s="11">
        <v>16250</v>
      </c>
      <c r="BG103" s="11">
        <v>8716</v>
      </c>
      <c r="BH103" s="11">
        <v>21175</v>
      </c>
      <c r="BI103" s="11">
        <v>35764</v>
      </c>
      <c r="BJ103" s="11">
        <v>13723</v>
      </c>
      <c r="BK103" s="11">
        <v>8643</v>
      </c>
      <c r="BL103" s="11">
        <v>5764</v>
      </c>
      <c r="BM103">
        <v>72000</v>
      </c>
      <c r="BN103">
        <v>120</v>
      </c>
    </row>
    <row r="104" spans="1:66" x14ac:dyDescent="0.25">
      <c r="A104" s="3">
        <v>45394</v>
      </c>
      <c r="B104">
        <v>863</v>
      </c>
      <c r="C104">
        <v>497</v>
      </c>
      <c r="D104">
        <v>431</v>
      </c>
      <c r="E104">
        <v>338</v>
      </c>
      <c r="F104">
        <v>94</v>
      </c>
      <c r="G104">
        <v>104</v>
      </c>
      <c r="H104">
        <v>299</v>
      </c>
      <c r="I104">
        <v>94</v>
      </c>
      <c r="J104">
        <v>219</v>
      </c>
      <c r="K104">
        <v>133</v>
      </c>
      <c r="L104">
        <v>69</v>
      </c>
      <c r="M104">
        <v>26</v>
      </c>
      <c r="N104">
        <v>32</v>
      </c>
      <c r="O104">
        <v>121</v>
      </c>
      <c r="P104">
        <v>62</v>
      </c>
      <c r="Q104">
        <v>29</v>
      </c>
      <c r="R104">
        <v>49</v>
      </c>
      <c r="S104">
        <v>123</v>
      </c>
      <c r="T104">
        <v>19</v>
      </c>
      <c r="U104">
        <v>14</v>
      </c>
      <c r="V104">
        <v>19</v>
      </c>
      <c r="W104">
        <v>9</v>
      </c>
      <c r="X104">
        <v>53</v>
      </c>
      <c r="Y104">
        <v>34</v>
      </c>
      <c r="Z104">
        <v>4</v>
      </c>
      <c r="AA104">
        <v>4</v>
      </c>
      <c r="AB104">
        <v>29</v>
      </c>
      <c r="AC104">
        <v>9</v>
      </c>
      <c r="AD104">
        <v>0</v>
      </c>
      <c r="AE104">
        <v>19</v>
      </c>
      <c r="AF104">
        <v>14</v>
      </c>
      <c r="AG104">
        <v>0</v>
      </c>
      <c r="AH104">
        <v>0</v>
      </c>
      <c r="AI104">
        <v>49</v>
      </c>
      <c r="AJ104">
        <v>24</v>
      </c>
      <c r="AK104">
        <v>14</v>
      </c>
      <c r="AL104">
        <v>4</v>
      </c>
      <c r="AM104">
        <v>4</v>
      </c>
      <c r="AN104">
        <v>14</v>
      </c>
      <c r="AO104">
        <v>19</v>
      </c>
      <c r="AP104">
        <v>34</v>
      </c>
      <c r="AQ104">
        <v>4</v>
      </c>
      <c r="AR104">
        <v>34</v>
      </c>
      <c r="AS104">
        <v>19</v>
      </c>
      <c r="AT104">
        <v>4</v>
      </c>
      <c r="AU104">
        <v>19</v>
      </c>
      <c r="AV104">
        <v>14</v>
      </c>
      <c r="AW104">
        <v>14</v>
      </c>
      <c r="AX104">
        <v>0</v>
      </c>
      <c r="AY104" s="11">
        <v>83984.03</v>
      </c>
      <c r="AZ104" s="11">
        <v>23515.53</v>
      </c>
      <c r="BA104" s="11">
        <v>20996.01</v>
      </c>
      <c r="BB104" s="11">
        <v>10917.92</v>
      </c>
      <c r="BC104" s="11">
        <v>6718.72</v>
      </c>
      <c r="BD104" s="11">
        <v>21835.85</v>
      </c>
      <c r="BE104" s="11">
        <v>39500</v>
      </c>
      <c r="BF104" s="11">
        <v>16250</v>
      </c>
      <c r="BG104" s="11">
        <v>8716</v>
      </c>
      <c r="BH104" s="11">
        <v>21175</v>
      </c>
      <c r="BI104" s="11">
        <v>35764</v>
      </c>
      <c r="BJ104" s="11">
        <v>13723</v>
      </c>
      <c r="BK104" s="11">
        <v>8643</v>
      </c>
      <c r="BL104" s="11">
        <v>5764</v>
      </c>
      <c r="BM104">
        <v>72000</v>
      </c>
      <c r="BN104">
        <v>4056</v>
      </c>
    </row>
    <row r="105" spans="1:66" x14ac:dyDescent="0.25">
      <c r="A105" s="3">
        <v>45395</v>
      </c>
      <c r="B105">
        <v>837</v>
      </c>
      <c r="C105">
        <v>497</v>
      </c>
      <c r="D105">
        <v>343</v>
      </c>
      <c r="E105">
        <v>402</v>
      </c>
      <c r="F105">
        <v>92</v>
      </c>
      <c r="G105">
        <v>129</v>
      </c>
      <c r="H105">
        <v>289</v>
      </c>
      <c r="I105">
        <v>79</v>
      </c>
      <c r="J105">
        <v>269</v>
      </c>
      <c r="K105">
        <v>62</v>
      </c>
      <c r="L105">
        <v>62</v>
      </c>
      <c r="M105">
        <v>51</v>
      </c>
      <c r="N105">
        <v>51</v>
      </c>
      <c r="O105">
        <v>146</v>
      </c>
      <c r="P105">
        <v>69</v>
      </c>
      <c r="Q105">
        <v>28</v>
      </c>
      <c r="R105">
        <v>34</v>
      </c>
      <c r="S105">
        <v>65</v>
      </c>
      <c r="T105">
        <v>54</v>
      </c>
      <c r="U105">
        <v>4</v>
      </c>
      <c r="V105">
        <v>29</v>
      </c>
      <c r="W105">
        <v>0</v>
      </c>
      <c r="X105">
        <v>29</v>
      </c>
      <c r="Y105">
        <v>39</v>
      </c>
      <c r="Z105">
        <v>9</v>
      </c>
      <c r="AA105">
        <v>4</v>
      </c>
      <c r="AB105">
        <v>14</v>
      </c>
      <c r="AC105">
        <v>4</v>
      </c>
      <c r="AD105">
        <v>4</v>
      </c>
      <c r="AE105">
        <v>9</v>
      </c>
      <c r="AF105">
        <v>9</v>
      </c>
      <c r="AG105">
        <v>9</v>
      </c>
      <c r="AH105">
        <v>0</v>
      </c>
      <c r="AI105">
        <v>49</v>
      </c>
      <c r="AJ105">
        <v>9</v>
      </c>
      <c r="AK105">
        <v>24</v>
      </c>
      <c r="AL105">
        <v>0</v>
      </c>
      <c r="AM105">
        <v>4</v>
      </c>
      <c r="AN105">
        <v>14</v>
      </c>
      <c r="AO105">
        <v>14</v>
      </c>
      <c r="AP105">
        <v>39</v>
      </c>
      <c r="AQ105">
        <v>4</v>
      </c>
      <c r="AR105">
        <v>24</v>
      </c>
      <c r="AS105">
        <v>14</v>
      </c>
      <c r="AT105">
        <v>0</v>
      </c>
      <c r="AU105">
        <v>24</v>
      </c>
      <c r="AV105">
        <v>9</v>
      </c>
      <c r="AW105">
        <v>14</v>
      </c>
      <c r="AX105">
        <v>38</v>
      </c>
      <c r="AY105" s="11">
        <v>77136.460000000006</v>
      </c>
      <c r="AZ105" s="11">
        <v>26226.400000000001</v>
      </c>
      <c r="BA105" s="11">
        <v>10799.1</v>
      </c>
      <c r="BB105" s="11">
        <v>13884.56</v>
      </c>
      <c r="BC105" s="11">
        <v>14655.93</v>
      </c>
      <c r="BD105" s="11">
        <v>11570.47</v>
      </c>
      <c r="BE105" s="11">
        <v>39500</v>
      </c>
      <c r="BF105" s="11">
        <v>16250</v>
      </c>
      <c r="BG105" s="11">
        <v>8716</v>
      </c>
      <c r="BH105" s="11">
        <v>21175</v>
      </c>
      <c r="BI105" s="11">
        <v>35764</v>
      </c>
      <c r="BJ105" s="11">
        <v>13723</v>
      </c>
      <c r="BK105" s="11">
        <v>8643</v>
      </c>
      <c r="BL105" s="11">
        <v>5764</v>
      </c>
      <c r="BM105">
        <v>72000</v>
      </c>
      <c r="BN105">
        <v>4252</v>
      </c>
    </row>
    <row r="106" spans="1:66" x14ac:dyDescent="0.25">
      <c r="A106" s="3">
        <v>45396</v>
      </c>
      <c r="B106">
        <v>813</v>
      </c>
      <c r="C106">
        <v>503</v>
      </c>
      <c r="D106">
        <v>382</v>
      </c>
      <c r="E106">
        <v>318</v>
      </c>
      <c r="F106">
        <v>113</v>
      </c>
      <c r="G106">
        <v>165</v>
      </c>
      <c r="H106">
        <v>313</v>
      </c>
      <c r="I106">
        <v>25</v>
      </c>
      <c r="J106">
        <v>176</v>
      </c>
      <c r="K106">
        <v>40</v>
      </c>
      <c r="L106">
        <v>70</v>
      </c>
      <c r="M106">
        <v>55</v>
      </c>
      <c r="N106">
        <v>25</v>
      </c>
      <c r="O106">
        <v>117</v>
      </c>
      <c r="P106">
        <v>74</v>
      </c>
      <c r="Q106">
        <v>21</v>
      </c>
      <c r="R106">
        <v>30</v>
      </c>
      <c r="S106">
        <v>205</v>
      </c>
      <c r="T106">
        <v>45</v>
      </c>
      <c r="U106">
        <v>5</v>
      </c>
      <c r="V106">
        <v>30</v>
      </c>
      <c r="W106">
        <v>5</v>
      </c>
      <c r="X106">
        <v>28</v>
      </c>
      <c r="Y106">
        <v>25</v>
      </c>
      <c r="Z106">
        <v>10</v>
      </c>
      <c r="AA106">
        <v>10</v>
      </c>
      <c r="AB106">
        <v>20</v>
      </c>
      <c r="AC106">
        <v>15</v>
      </c>
      <c r="AD106">
        <v>0</v>
      </c>
      <c r="AE106">
        <v>25</v>
      </c>
      <c r="AF106">
        <v>15</v>
      </c>
      <c r="AG106">
        <v>5</v>
      </c>
      <c r="AH106">
        <v>15</v>
      </c>
      <c r="AI106">
        <v>30</v>
      </c>
      <c r="AJ106">
        <v>20</v>
      </c>
      <c r="AK106">
        <v>25</v>
      </c>
      <c r="AL106">
        <v>10</v>
      </c>
      <c r="AM106">
        <v>5</v>
      </c>
      <c r="AN106">
        <v>15</v>
      </c>
      <c r="AO106">
        <v>10</v>
      </c>
      <c r="AP106">
        <v>35</v>
      </c>
      <c r="AQ106">
        <v>5</v>
      </c>
      <c r="AR106">
        <v>20</v>
      </c>
      <c r="AS106">
        <v>25</v>
      </c>
      <c r="AT106">
        <v>5</v>
      </c>
      <c r="AU106">
        <v>15</v>
      </c>
      <c r="AV106">
        <v>20</v>
      </c>
      <c r="AW106">
        <v>10</v>
      </c>
      <c r="AX106">
        <v>0</v>
      </c>
      <c r="AY106" s="11">
        <v>71808.52</v>
      </c>
      <c r="AZ106" s="11">
        <v>21542.560000000001</v>
      </c>
      <c r="BA106" s="11">
        <v>16515.96</v>
      </c>
      <c r="BB106" s="11">
        <v>17952.13</v>
      </c>
      <c r="BC106" s="11">
        <v>10797.87</v>
      </c>
      <c r="BD106" s="11">
        <v>5000</v>
      </c>
      <c r="BE106" s="11">
        <v>39500</v>
      </c>
      <c r="BF106" s="11">
        <v>16250</v>
      </c>
      <c r="BG106" s="11">
        <v>8716</v>
      </c>
      <c r="BH106" s="11">
        <v>21175</v>
      </c>
      <c r="BI106" s="11">
        <v>35764</v>
      </c>
      <c r="BJ106" s="11">
        <v>13723</v>
      </c>
      <c r="BK106" s="11">
        <v>8643</v>
      </c>
      <c r="BL106" s="11">
        <v>5764</v>
      </c>
      <c r="BM106">
        <v>72000</v>
      </c>
      <c r="BN106">
        <v>6855</v>
      </c>
    </row>
    <row r="107" spans="1:66" x14ac:dyDescent="0.25">
      <c r="A107" s="3">
        <v>45397</v>
      </c>
      <c r="B107">
        <v>790</v>
      </c>
      <c r="C107">
        <v>511</v>
      </c>
      <c r="D107">
        <v>339</v>
      </c>
      <c r="E107">
        <v>333</v>
      </c>
      <c r="F107">
        <v>118</v>
      </c>
      <c r="G107">
        <v>245</v>
      </c>
      <c r="H107">
        <v>215</v>
      </c>
      <c r="I107">
        <v>51</v>
      </c>
      <c r="J107">
        <v>264</v>
      </c>
      <c r="K107">
        <v>78</v>
      </c>
      <c r="L107">
        <v>68</v>
      </c>
      <c r="M107">
        <v>58</v>
      </c>
      <c r="N107">
        <v>19</v>
      </c>
      <c r="O107">
        <v>120</v>
      </c>
      <c r="P107">
        <v>90</v>
      </c>
      <c r="Q107">
        <v>30</v>
      </c>
      <c r="R107">
        <v>21</v>
      </c>
      <c r="S107">
        <v>42</v>
      </c>
      <c r="T107">
        <v>71</v>
      </c>
      <c r="U107">
        <v>10</v>
      </c>
      <c r="V107">
        <v>25</v>
      </c>
      <c r="W107">
        <v>0</v>
      </c>
      <c r="X107">
        <v>51</v>
      </c>
      <c r="Y107">
        <v>30</v>
      </c>
      <c r="Z107">
        <v>10</v>
      </c>
      <c r="AA107">
        <v>15</v>
      </c>
      <c r="AB107">
        <v>15</v>
      </c>
      <c r="AC107">
        <v>5</v>
      </c>
      <c r="AD107">
        <v>0</v>
      </c>
      <c r="AE107">
        <v>5</v>
      </c>
      <c r="AF107">
        <v>10</v>
      </c>
      <c r="AG107">
        <v>15</v>
      </c>
      <c r="AH107">
        <v>5</v>
      </c>
      <c r="AI107">
        <v>40</v>
      </c>
      <c r="AJ107">
        <v>15</v>
      </c>
      <c r="AK107">
        <v>10</v>
      </c>
      <c r="AL107">
        <v>0</v>
      </c>
      <c r="AM107">
        <v>0</v>
      </c>
      <c r="AN107">
        <v>15</v>
      </c>
      <c r="AO107">
        <v>15</v>
      </c>
      <c r="AP107">
        <v>40</v>
      </c>
      <c r="AQ107">
        <v>15</v>
      </c>
      <c r="AR107">
        <v>30</v>
      </c>
      <c r="AS107">
        <v>5</v>
      </c>
      <c r="AT107">
        <v>0</v>
      </c>
      <c r="AU107">
        <v>5</v>
      </c>
      <c r="AV107">
        <v>0</v>
      </c>
      <c r="AW107">
        <v>15</v>
      </c>
      <c r="AX107">
        <v>39</v>
      </c>
      <c r="AY107" s="11">
        <v>67212.77</v>
      </c>
      <c r="AZ107" s="11">
        <v>22180.21</v>
      </c>
      <c r="BA107" s="11">
        <v>11426.17</v>
      </c>
      <c r="BB107" s="11">
        <v>16803.189999999999</v>
      </c>
      <c r="BC107" s="11">
        <v>6803.19</v>
      </c>
      <c r="BD107" s="11">
        <v>10000</v>
      </c>
      <c r="BE107" s="11">
        <v>36000</v>
      </c>
      <c r="BF107" s="11">
        <v>16250</v>
      </c>
      <c r="BG107" s="11">
        <v>8716</v>
      </c>
      <c r="BH107" s="11">
        <v>21175</v>
      </c>
      <c r="BI107" s="11">
        <v>35764</v>
      </c>
      <c r="BJ107" s="11">
        <v>13723</v>
      </c>
      <c r="BK107" s="11">
        <v>8643</v>
      </c>
      <c r="BL107" s="11">
        <v>5764</v>
      </c>
      <c r="BM107">
        <v>72000</v>
      </c>
      <c r="BN107">
        <v>5734</v>
      </c>
    </row>
    <row r="108" spans="1:66" x14ac:dyDescent="0.25">
      <c r="A108" s="3">
        <v>45398</v>
      </c>
      <c r="B108">
        <v>779</v>
      </c>
      <c r="C108">
        <v>525</v>
      </c>
      <c r="D108">
        <v>264</v>
      </c>
      <c r="E108">
        <v>422</v>
      </c>
      <c r="F108">
        <v>93</v>
      </c>
      <c r="G108">
        <v>131</v>
      </c>
      <c r="H108">
        <v>363</v>
      </c>
      <c r="I108">
        <v>31</v>
      </c>
      <c r="J108">
        <v>265</v>
      </c>
      <c r="K108">
        <v>106</v>
      </c>
      <c r="L108">
        <v>48</v>
      </c>
      <c r="M108">
        <v>33</v>
      </c>
      <c r="N108">
        <v>28</v>
      </c>
      <c r="O108">
        <v>109</v>
      </c>
      <c r="P108">
        <v>38</v>
      </c>
      <c r="Q108">
        <v>20</v>
      </c>
      <c r="R108">
        <v>20</v>
      </c>
      <c r="S108">
        <v>112</v>
      </c>
      <c r="T108">
        <v>68</v>
      </c>
      <c r="U108">
        <v>15</v>
      </c>
      <c r="V108">
        <v>21</v>
      </c>
      <c r="W108">
        <v>5</v>
      </c>
      <c r="X108">
        <v>47</v>
      </c>
      <c r="Y108">
        <v>47</v>
      </c>
      <c r="Z108">
        <v>5</v>
      </c>
      <c r="AA108">
        <v>5</v>
      </c>
      <c r="AB108">
        <v>10</v>
      </c>
      <c r="AC108">
        <v>10</v>
      </c>
      <c r="AD108">
        <v>0</v>
      </c>
      <c r="AE108">
        <v>15</v>
      </c>
      <c r="AF108">
        <v>15</v>
      </c>
      <c r="AG108">
        <v>10</v>
      </c>
      <c r="AH108">
        <v>0</v>
      </c>
      <c r="AI108">
        <v>47</v>
      </c>
      <c r="AJ108">
        <v>36</v>
      </c>
      <c r="AK108">
        <v>26</v>
      </c>
      <c r="AL108">
        <v>15</v>
      </c>
      <c r="AM108">
        <v>5</v>
      </c>
      <c r="AN108">
        <v>10</v>
      </c>
      <c r="AO108">
        <v>5</v>
      </c>
      <c r="AP108">
        <v>0</v>
      </c>
      <c r="AQ108">
        <v>10</v>
      </c>
      <c r="AR108">
        <v>20</v>
      </c>
      <c r="AS108">
        <v>21</v>
      </c>
      <c r="AT108">
        <v>5</v>
      </c>
      <c r="AU108">
        <v>21</v>
      </c>
      <c r="AV108">
        <v>21</v>
      </c>
      <c r="AW108">
        <v>10</v>
      </c>
      <c r="AX108">
        <v>0</v>
      </c>
      <c r="AY108" s="11">
        <v>65116.07</v>
      </c>
      <c r="AZ108" s="11">
        <v>19534.82</v>
      </c>
      <c r="BA108" s="11">
        <v>14976.7</v>
      </c>
      <c r="BB108" s="11">
        <v>7813.93</v>
      </c>
      <c r="BC108" s="11">
        <v>5860.45</v>
      </c>
      <c r="BD108" s="11">
        <v>16930.18</v>
      </c>
      <c r="BE108" s="11">
        <v>36000</v>
      </c>
      <c r="BF108" s="11">
        <v>16250</v>
      </c>
      <c r="BG108" s="11">
        <v>8716</v>
      </c>
      <c r="BH108" s="11">
        <v>21175</v>
      </c>
      <c r="BI108" s="11">
        <v>35764</v>
      </c>
      <c r="BJ108" s="11">
        <v>13723</v>
      </c>
      <c r="BK108" s="11">
        <v>8643</v>
      </c>
      <c r="BL108" s="11">
        <v>5764</v>
      </c>
      <c r="BM108">
        <v>72000</v>
      </c>
      <c r="BN108">
        <v>3533</v>
      </c>
    </row>
    <row r="109" spans="1:66" x14ac:dyDescent="0.25">
      <c r="A109" s="3">
        <v>45399</v>
      </c>
      <c r="B109">
        <v>775</v>
      </c>
      <c r="C109">
        <v>544</v>
      </c>
      <c r="D109">
        <v>162</v>
      </c>
      <c r="E109">
        <v>420</v>
      </c>
      <c r="F109">
        <v>193</v>
      </c>
      <c r="G109">
        <v>136</v>
      </c>
      <c r="H109">
        <v>311</v>
      </c>
      <c r="I109">
        <v>97</v>
      </c>
      <c r="J109">
        <v>245</v>
      </c>
      <c r="K109">
        <v>52</v>
      </c>
      <c r="L109">
        <v>48</v>
      </c>
      <c r="M109">
        <v>24</v>
      </c>
      <c r="N109">
        <v>14</v>
      </c>
      <c r="O109">
        <v>100</v>
      </c>
      <c r="P109">
        <v>79</v>
      </c>
      <c r="Q109">
        <v>26</v>
      </c>
      <c r="R109">
        <v>26</v>
      </c>
      <c r="S109">
        <v>161</v>
      </c>
      <c r="T109">
        <v>65</v>
      </c>
      <c r="U109">
        <v>10</v>
      </c>
      <c r="V109">
        <v>16</v>
      </c>
      <c r="W109">
        <v>16</v>
      </c>
      <c r="X109">
        <v>43</v>
      </c>
      <c r="Y109">
        <v>27</v>
      </c>
      <c r="Z109">
        <v>0</v>
      </c>
      <c r="AA109">
        <v>0</v>
      </c>
      <c r="AB109">
        <v>10</v>
      </c>
      <c r="AC109">
        <v>16</v>
      </c>
      <c r="AD109">
        <v>0</v>
      </c>
      <c r="AE109">
        <v>16</v>
      </c>
      <c r="AF109">
        <v>0</v>
      </c>
      <c r="AG109">
        <v>10</v>
      </c>
      <c r="AH109">
        <v>5</v>
      </c>
      <c r="AI109">
        <v>43</v>
      </c>
      <c r="AJ109">
        <v>16</v>
      </c>
      <c r="AK109">
        <v>5</v>
      </c>
      <c r="AL109">
        <v>0</v>
      </c>
      <c r="AM109">
        <v>0</v>
      </c>
      <c r="AN109">
        <v>21</v>
      </c>
      <c r="AO109">
        <v>10</v>
      </c>
      <c r="AP109">
        <v>43</v>
      </c>
      <c r="AQ109">
        <v>10</v>
      </c>
      <c r="AR109">
        <v>16</v>
      </c>
      <c r="AS109">
        <v>10</v>
      </c>
      <c r="AT109">
        <v>5</v>
      </c>
      <c r="AU109">
        <v>38</v>
      </c>
      <c r="AV109">
        <v>0</v>
      </c>
      <c r="AW109">
        <v>0</v>
      </c>
      <c r="AX109">
        <v>93</v>
      </c>
      <c r="AY109" s="11">
        <v>62909.41</v>
      </c>
      <c r="AZ109" s="11">
        <v>16985.54</v>
      </c>
      <c r="BA109" s="11">
        <v>15098.26</v>
      </c>
      <c r="BB109" s="11">
        <v>6290.94</v>
      </c>
      <c r="BC109" s="11">
        <v>11952.79</v>
      </c>
      <c r="BD109" s="11">
        <v>12581.88</v>
      </c>
      <c r="BE109" s="11">
        <v>36000</v>
      </c>
      <c r="BF109" s="11">
        <v>16250</v>
      </c>
      <c r="BG109" s="11">
        <v>8716</v>
      </c>
      <c r="BH109" s="11">
        <v>21175</v>
      </c>
      <c r="BI109" s="11">
        <v>35764</v>
      </c>
      <c r="BJ109" s="11">
        <v>13723</v>
      </c>
      <c r="BK109" s="11">
        <v>8643</v>
      </c>
      <c r="BL109" s="11">
        <v>5764</v>
      </c>
      <c r="BM109">
        <v>72000</v>
      </c>
      <c r="BN109">
        <v>8779</v>
      </c>
    </row>
    <row r="110" spans="1:66" x14ac:dyDescent="0.25">
      <c r="A110" s="3">
        <v>45400</v>
      </c>
      <c r="B110">
        <v>776</v>
      </c>
      <c r="C110">
        <v>572</v>
      </c>
      <c r="D110">
        <v>186</v>
      </c>
      <c r="E110">
        <v>490</v>
      </c>
      <c r="F110">
        <v>100</v>
      </c>
      <c r="G110">
        <v>291</v>
      </c>
      <c r="H110">
        <v>236</v>
      </c>
      <c r="I110">
        <v>45</v>
      </c>
      <c r="J110">
        <v>168</v>
      </c>
      <c r="K110">
        <v>62</v>
      </c>
      <c r="L110">
        <v>62</v>
      </c>
      <c r="M110">
        <v>62</v>
      </c>
      <c r="N110">
        <v>9</v>
      </c>
      <c r="O110">
        <v>106</v>
      </c>
      <c r="P110">
        <v>82</v>
      </c>
      <c r="Q110">
        <v>26</v>
      </c>
      <c r="R110">
        <v>32</v>
      </c>
      <c r="S110">
        <v>167</v>
      </c>
      <c r="T110">
        <v>45</v>
      </c>
      <c r="U110">
        <v>17</v>
      </c>
      <c r="V110">
        <v>40</v>
      </c>
      <c r="W110">
        <v>17</v>
      </c>
      <c r="X110">
        <v>25</v>
      </c>
      <c r="Y110">
        <v>45</v>
      </c>
      <c r="Z110">
        <v>0</v>
      </c>
      <c r="AA110">
        <v>5</v>
      </c>
      <c r="AB110">
        <v>28</v>
      </c>
      <c r="AC110">
        <v>0</v>
      </c>
      <c r="AD110">
        <v>5</v>
      </c>
      <c r="AE110">
        <v>5</v>
      </c>
      <c r="AF110">
        <v>11</v>
      </c>
      <c r="AG110">
        <v>5</v>
      </c>
      <c r="AH110">
        <v>17</v>
      </c>
      <c r="AI110">
        <v>45</v>
      </c>
      <c r="AJ110">
        <v>28</v>
      </c>
      <c r="AK110">
        <v>28</v>
      </c>
      <c r="AL110">
        <v>17</v>
      </c>
      <c r="AM110">
        <v>5</v>
      </c>
      <c r="AN110">
        <v>17</v>
      </c>
      <c r="AO110">
        <v>17</v>
      </c>
      <c r="AP110">
        <v>45</v>
      </c>
      <c r="AQ110">
        <v>5</v>
      </c>
      <c r="AR110">
        <v>22</v>
      </c>
      <c r="AS110">
        <v>22</v>
      </c>
      <c r="AT110">
        <v>5</v>
      </c>
      <c r="AU110">
        <v>17</v>
      </c>
      <c r="AV110">
        <v>17</v>
      </c>
      <c r="AW110">
        <v>17</v>
      </c>
      <c r="AX110">
        <v>0</v>
      </c>
      <c r="AY110" s="11">
        <v>62335.82</v>
      </c>
      <c r="AZ110" s="11">
        <v>19324.099999999999</v>
      </c>
      <c r="BA110" s="11">
        <v>9350.3700000000008</v>
      </c>
      <c r="BB110" s="11">
        <v>7480.3</v>
      </c>
      <c r="BC110" s="11">
        <v>9350.3700000000008</v>
      </c>
      <c r="BD110" s="11">
        <v>16830.669999999998</v>
      </c>
      <c r="BE110" s="11">
        <v>36000</v>
      </c>
      <c r="BF110" s="11">
        <v>16250</v>
      </c>
      <c r="BG110" s="11">
        <v>8716</v>
      </c>
      <c r="BH110" s="11">
        <v>21175</v>
      </c>
      <c r="BI110" s="11">
        <v>35764</v>
      </c>
      <c r="BJ110" s="11">
        <v>13723</v>
      </c>
      <c r="BK110" s="11">
        <v>8643</v>
      </c>
      <c r="BL110" s="11">
        <v>5764</v>
      </c>
      <c r="BM110">
        <v>72000</v>
      </c>
      <c r="BN110">
        <v>1603</v>
      </c>
    </row>
    <row r="111" spans="1:66" x14ac:dyDescent="0.25">
      <c r="A111" s="3">
        <v>45401</v>
      </c>
      <c r="B111">
        <v>781</v>
      </c>
      <c r="C111">
        <v>603</v>
      </c>
      <c r="D111">
        <v>335</v>
      </c>
      <c r="E111">
        <v>392</v>
      </c>
      <c r="F111">
        <v>54</v>
      </c>
      <c r="G111">
        <v>192</v>
      </c>
      <c r="H111">
        <v>303</v>
      </c>
      <c r="I111">
        <v>108</v>
      </c>
      <c r="J111">
        <v>169</v>
      </c>
      <c r="K111">
        <v>116</v>
      </c>
      <c r="L111">
        <v>67</v>
      </c>
      <c r="M111">
        <v>33</v>
      </c>
      <c r="N111">
        <v>9</v>
      </c>
      <c r="O111">
        <v>103</v>
      </c>
      <c r="P111">
        <v>32</v>
      </c>
      <c r="Q111">
        <v>35</v>
      </c>
      <c r="R111">
        <v>44</v>
      </c>
      <c r="S111">
        <v>173</v>
      </c>
      <c r="T111">
        <v>84</v>
      </c>
      <c r="U111">
        <v>12</v>
      </c>
      <c r="V111">
        <v>24</v>
      </c>
      <c r="W111">
        <v>12</v>
      </c>
      <c r="X111">
        <v>48</v>
      </c>
      <c r="Y111">
        <v>30</v>
      </c>
      <c r="Z111">
        <v>0</v>
      </c>
      <c r="AA111">
        <v>12</v>
      </c>
      <c r="AB111">
        <v>12</v>
      </c>
      <c r="AC111">
        <v>12</v>
      </c>
      <c r="AD111">
        <v>0</v>
      </c>
      <c r="AE111">
        <v>12</v>
      </c>
      <c r="AF111">
        <v>0</v>
      </c>
      <c r="AG111">
        <v>12</v>
      </c>
      <c r="AH111">
        <v>12</v>
      </c>
      <c r="AI111">
        <v>24</v>
      </c>
      <c r="AJ111">
        <v>24</v>
      </c>
      <c r="AK111">
        <v>6</v>
      </c>
      <c r="AL111">
        <v>12</v>
      </c>
      <c r="AM111">
        <v>6</v>
      </c>
      <c r="AN111">
        <v>6</v>
      </c>
      <c r="AO111">
        <v>18</v>
      </c>
      <c r="AP111">
        <v>60</v>
      </c>
      <c r="AQ111">
        <v>18</v>
      </c>
      <c r="AR111">
        <v>36</v>
      </c>
      <c r="AS111">
        <v>12</v>
      </c>
      <c r="AT111">
        <v>6</v>
      </c>
      <c r="AU111">
        <v>30</v>
      </c>
      <c r="AV111">
        <v>18</v>
      </c>
      <c r="AW111">
        <v>18</v>
      </c>
      <c r="AX111">
        <v>27</v>
      </c>
      <c r="AY111" s="11">
        <v>61769.55</v>
      </c>
      <c r="AZ111" s="11">
        <v>17913.169999999998</v>
      </c>
      <c r="BA111" s="11">
        <v>8030.04</v>
      </c>
      <c r="BB111" s="11">
        <v>11736.21</v>
      </c>
      <c r="BC111" s="11">
        <v>9883.1299999999992</v>
      </c>
      <c r="BD111" s="11">
        <v>14207</v>
      </c>
      <c r="BE111" s="11">
        <v>36000</v>
      </c>
      <c r="BF111" s="11">
        <v>10000</v>
      </c>
      <c r="BG111" s="11">
        <v>12578</v>
      </c>
      <c r="BH111" s="11">
        <v>13522</v>
      </c>
      <c r="BI111" s="11">
        <v>35764</v>
      </c>
      <c r="BJ111" s="11">
        <v>13723</v>
      </c>
      <c r="BK111" s="11">
        <v>8643</v>
      </c>
      <c r="BL111" s="11">
        <v>5764</v>
      </c>
      <c r="BM111">
        <v>72000</v>
      </c>
      <c r="BN111">
        <v>8224</v>
      </c>
    </row>
    <row r="112" spans="1:66" x14ac:dyDescent="0.25">
      <c r="A112" s="3">
        <v>45402</v>
      </c>
      <c r="B112">
        <v>788</v>
      </c>
      <c r="C112">
        <v>640</v>
      </c>
      <c r="D112">
        <v>299</v>
      </c>
      <c r="E112">
        <v>324</v>
      </c>
      <c r="F112">
        <v>165</v>
      </c>
      <c r="G112">
        <v>249</v>
      </c>
      <c r="H112">
        <v>251</v>
      </c>
      <c r="I112">
        <v>140</v>
      </c>
      <c r="J112">
        <v>166</v>
      </c>
      <c r="K112">
        <v>107</v>
      </c>
      <c r="L112">
        <v>48</v>
      </c>
      <c r="M112">
        <v>34</v>
      </c>
      <c r="N112">
        <v>48</v>
      </c>
      <c r="O112">
        <v>122</v>
      </c>
      <c r="P112">
        <v>44</v>
      </c>
      <c r="Q112">
        <v>32</v>
      </c>
      <c r="R112">
        <v>23</v>
      </c>
      <c r="S112">
        <v>164</v>
      </c>
      <c r="T112">
        <v>70</v>
      </c>
      <c r="U112">
        <v>0</v>
      </c>
      <c r="V112">
        <v>25</v>
      </c>
      <c r="W112">
        <v>6</v>
      </c>
      <c r="X112">
        <v>73</v>
      </c>
      <c r="Y112">
        <v>44</v>
      </c>
      <c r="Z112">
        <v>12</v>
      </c>
      <c r="AA112">
        <v>0</v>
      </c>
      <c r="AB112">
        <v>19</v>
      </c>
      <c r="AC112">
        <v>6</v>
      </c>
      <c r="AD112">
        <v>0</v>
      </c>
      <c r="AE112">
        <v>19</v>
      </c>
      <c r="AF112">
        <v>19</v>
      </c>
      <c r="AG112">
        <v>0</v>
      </c>
      <c r="AH112">
        <v>0</v>
      </c>
      <c r="AI112">
        <v>32</v>
      </c>
      <c r="AJ112">
        <v>25</v>
      </c>
      <c r="AK112">
        <v>32</v>
      </c>
      <c r="AL112">
        <v>12</v>
      </c>
      <c r="AM112">
        <v>6</v>
      </c>
      <c r="AN112">
        <v>19</v>
      </c>
      <c r="AO112">
        <v>25</v>
      </c>
      <c r="AP112">
        <v>51</v>
      </c>
      <c r="AQ112">
        <v>6</v>
      </c>
      <c r="AR112">
        <v>44</v>
      </c>
      <c r="AS112">
        <v>32</v>
      </c>
      <c r="AT112">
        <v>0</v>
      </c>
      <c r="AU112">
        <v>38</v>
      </c>
      <c r="AV112">
        <v>19</v>
      </c>
      <c r="AW112">
        <v>6</v>
      </c>
      <c r="AX112">
        <v>0</v>
      </c>
      <c r="AY112" s="11">
        <v>62142.27</v>
      </c>
      <c r="AZ112" s="11">
        <v>20506.95</v>
      </c>
      <c r="BA112" s="11">
        <v>15535.57</v>
      </c>
      <c r="BB112" s="11">
        <v>11185.61</v>
      </c>
      <c r="BC112" s="11">
        <v>10014.14</v>
      </c>
      <c r="BD112" s="11">
        <v>4900</v>
      </c>
      <c r="BE112" s="11">
        <v>36000</v>
      </c>
      <c r="BF112" s="11">
        <v>10000</v>
      </c>
      <c r="BG112" s="11">
        <v>12578</v>
      </c>
      <c r="BH112" s="11">
        <v>13522</v>
      </c>
      <c r="BI112" s="11">
        <v>35764</v>
      </c>
      <c r="BJ112" s="11">
        <v>13723</v>
      </c>
      <c r="BK112" s="11">
        <v>8643</v>
      </c>
      <c r="BL112" s="11">
        <v>5764</v>
      </c>
      <c r="BM112">
        <v>72000</v>
      </c>
      <c r="BN112">
        <v>6619</v>
      </c>
    </row>
    <row r="113" spans="1:66" x14ac:dyDescent="0.25">
      <c r="A113" s="3">
        <v>45403</v>
      </c>
      <c r="B113">
        <v>800</v>
      </c>
      <c r="C113">
        <v>682</v>
      </c>
      <c r="D113">
        <v>408</v>
      </c>
      <c r="E113">
        <v>216</v>
      </c>
      <c r="F113">
        <v>176</v>
      </c>
      <c r="G113">
        <v>361</v>
      </c>
      <c r="H113">
        <v>274</v>
      </c>
      <c r="I113">
        <v>47</v>
      </c>
      <c r="J113">
        <v>262</v>
      </c>
      <c r="K113">
        <v>24</v>
      </c>
      <c r="L113">
        <v>54</v>
      </c>
      <c r="M113">
        <v>64</v>
      </c>
      <c r="N113">
        <v>29</v>
      </c>
      <c r="O113">
        <v>106</v>
      </c>
      <c r="P113">
        <v>24</v>
      </c>
      <c r="Q113">
        <v>21</v>
      </c>
      <c r="R113">
        <v>30</v>
      </c>
      <c r="S113">
        <v>186</v>
      </c>
      <c r="T113">
        <v>27</v>
      </c>
      <c r="U113">
        <v>20</v>
      </c>
      <c r="V113">
        <v>47</v>
      </c>
      <c r="W113">
        <v>6</v>
      </c>
      <c r="X113">
        <v>30</v>
      </c>
      <c r="Y113">
        <v>61</v>
      </c>
      <c r="Z113">
        <v>20</v>
      </c>
      <c r="AA113">
        <v>6</v>
      </c>
      <c r="AB113">
        <v>34</v>
      </c>
      <c r="AC113">
        <v>20</v>
      </c>
      <c r="AD113">
        <v>6</v>
      </c>
      <c r="AE113">
        <v>6</v>
      </c>
      <c r="AF113">
        <v>0</v>
      </c>
      <c r="AG113">
        <v>6</v>
      </c>
      <c r="AH113">
        <v>6</v>
      </c>
      <c r="AI113">
        <v>54</v>
      </c>
      <c r="AJ113">
        <v>47</v>
      </c>
      <c r="AK113">
        <v>34</v>
      </c>
      <c r="AL113">
        <v>6</v>
      </c>
      <c r="AM113">
        <v>6</v>
      </c>
      <c r="AN113">
        <v>20</v>
      </c>
      <c r="AO113">
        <v>20</v>
      </c>
      <c r="AP113">
        <v>54</v>
      </c>
      <c r="AQ113">
        <v>20</v>
      </c>
      <c r="AR113">
        <v>40</v>
      </c>
      <c r="AS113">
        <v>34</v>
      </c>
      <c r="AT113">
        <v>6</v>
      </c>
      <c r="AU113">
        <v>6</v>
      </c>
      <c r="AV113">
        <v>13</v>
      </c>
      <c r="AW113">
        <v>27</v>
      </c>
      <c r="AX113">
        <v>0</v>
      </c>
      <c r="AY113" s="11">
        <v>63645.81</v>
      </c>
      <c r="AZ113" s="11">
        <v>20366.66</v>
      </c>
      <c r="BA113" s="11">
        <v>12729.16</v>
      </c>
      <c r="BB113" s="11">
        <v>11456.25</v>
      </c>
      <c r="BC113" s="11">
        <v>6364.58</v>
      </c>
      <c r="BD113" s="11">
        <v>12729.16</v>
      </c>
      <c r="BE113" s="11">
        <v>36000</v>
      </c>
      <c r="BF113" s="11">
        <v>10000</v>
      </c>
      <c r="BG113" s="11">
        <v>12578</v>
      </c>
      <c r="BH113" s="11">
        <v>13522</v>
      </c>
      <c r="BI113" s="11">
        <v>35764</v>
      </c>
      <c r="BJ113" s="11">
        <v>13723</v>
      </c>
      <c r="BK113" s="11">
        <v>8643</v>
      </c>
      <c r="BL113" s="11">
        <v>5764</v>
      </c>
      <c r="BM113">
        <v>72000</v>
      </c>
      <c r="BN113">
        <v>4161</v>
      </c>
    </row>
    <row r="114" spans="1:66" x14ac:dyDescent="0.25">
      <c r="A114" s="3">
        <v>45404</v>
      </c>
      <c r="B114">
        <v>815</v>
      </c>
      <c r="C114">
        <v>727</v>
      </c>
      <c r="D114">
        <v>366</v>
      </c>
      <c r="E114">
        <v>286</v>
      </c>
      <c r="F114">
        <v>163</v>
      </c>
      <c r="G114">
        <v>232</v>
      </c>
      <c r="H114">
        <v>314</v>
      </c>
      <c r="I114">
        <v>181</v>
      </c>
      <c r="J114">
        <v>217</v>
      </c>
      <c r="K114">
        <v>116</v>
      </c>
      <c r="L114">
        <v>50</v>
      </c>
      <c r="M114">
        <v>50</v>
      </c>
      <c r="N114">
        <v>25</v>
      </c>
      <c r="O114">
        <v>108</v>
      </c>
      <c r="P114">
        <v>68</v>
      </c>
      <c r="Q114">
        <v>24</v>
      </c>
      <c r="R114">
        <v>34</v>
      </c>
      <c r="S114">
        <v>123</v>
      </c>
      <c r="T114">
        <v>72</v>
      </c>
      <c r="U114">
        <v>0</v>
      </c>
      <c r="V114">
        <v>50</v>
      </c>
      <c r="W114">
        <v>21</v>
      </c>
      <c r="X114">
        <v>12</v>
      </c>
      <c r="Y114">
        <v>43</v>
      </c>
      <c r="Z114">
        <v>7</v>
      </c>
      <c r="AA114">
        <v>0</v>
      </c>
      <c r="AB114">
        <v>36</v>
      </c>
      <c r="AC114">
        <v>14</v>
      </c>
      <c r="AD114">
        <v>7</v>
      </c>
      <c r="AE114">
        <v>7</v>
      </c>
      <c r="AF114">
        <v>14</v>
      </c>
      <c r="AG114">
        <v>21</v>
      </c>
      <c r="AH114">
        <v>0</v>
      </c>
      <c r="AI114">
        <v>72</v>
      </c>
      <c r="AJ114">
        <v>50</v>
      </c>
      <c r="AK114">
        <v>29</v>
      </c>
      <c r="AL114">
        <v>0</v>
      </c>
      <c r="AM114">
        <v>0</v>
      </c>
      <c r="AN114">
        <v>7</v>
      </c>
      <c r="AO114">
        <v>14</v>
      </c>
      <c r="AP114">
        <v>72</v>
      </c>
      <c r="AQ114">
        <v>21</v>
      </c>
      <c r="AR114">
        <v>58</v>
      </c>
      <c r="AS114">
        <v>29</v>
      </c>
      <c r="AT114">
        <v>7</v>
      </c>
      <c r="AU114">
        <v>50</v>
      </c>
      <c r="AV114">
        <v>0</v>
      </c>
      <c r="AW114">
        <v>14</v>
      </c>
      <c r="AX114">
        <v>0</v>
      </c>
      <c r="AY114" s="11">
        <v>67144.759999999995</v>
      </c>
      <c r="AZ114" s="11">
        <v>22157.77</v>
      </c>
      <c r="BA114" s="11">
        <v>8728.82</v>
      </c>
      <c r="BB114" s="11">
        <v>15443.29</v>
      </c>
      <c r="BC114" s="11">
        <v>9400.27</v>
      </c>
      <c r="BD114" s="11">
        <v>11414.61</v>
      </c>
      <c r="BE114" s="11">
        <v>36000</v>
      </c>
      <c r="BF114" s="11">
        <v>10000</v>
      </c>
      <c r="BG114" s="11">
        <v>12578</v>
      </c>
      <c r="BH114" s="11">
        <v>13522</v>
      </c>
      <c r="BI114" s="11">
        <v>35764</v>
      </c>
      <c r="BJ114" s="11">
        <v>13723</v>
      </c>
      <c r="BK114" s="11">
        <v>8643</v>
      </c>
      <c r="BL114" s="11">
        <v>5764</v>
      </c>
      <c r="BM114">
        <v>72000</v>
      </c>
      <c r="BN114">
        <v>8064</v>
      </c>
    </row>
    <row r="115" spans="1:66" x14ac:dyDescent="0.25">
      <c r="A115" s="3">
        <v>45405</v>
      </c>
      <c r="B115">
        <v>833</v>
      </c>
      <c r="C115">
        <v>763</v>
      </c>
      <c r="D115">
        <v>249</v>
      </c>
      <c r="E115">
        <v>401</v>
      </c>
      <c r="F115">
        <v>183</v>
      </c>
      <c r="G115">
        <v>358</v>
      </c>
      <c r="H115">
        <v>329</v>
      </c>
      <c r="I115">
        <v>76</v>
      </c>
      <c r="J115">
        <v>263</v>
      </c>
      <c r="K115">
        <v>165</v>
      </c>
      <c r="L115">
        <v>67</v>
      </c>
      <c r="M115">
        <v>30</v>
      </c>
      <c r="N115">
        <v>10</v>
      </c>
      <c r="O115">
        <v>126</v>
      </c>
      <c r="P115">
        <v>34</v>
      </c>
      <c r="Q115">
        <v>25</v>
      </c>
      <c r="R115">
        <v>47</v>
      </c>
      <c r="S115">
        <v>66</v>
      </c>
      <c r="T115">
        <v>99</v>
      </c>
      <c r="U115">
        <v>22</v>
      </c>
      <c r="V115">
        <v>45</v>
      </c>
      <c r="W115">
        <v>0</v>
      </c>
      <c r="X115">
        <v>52</v>
      </c>
      <c r="Y115">
        <v>38</v>
      </c>
      <c r="Z115">
        <v>15</v>
      </c>
      <c r="AA115">
        <v>22</v>
      </c>
      <c r="AB115">
        <v>15</v>
      </c>
      <c r="AC115">
        <v>15</v>
      </c>
      <c r="AD115">
        <v>7</v>
      </c>
      <c r="AE115">
        <v>22</v>
      </c>
      <c r="AF115">
        <v>0</v>
      </c>
      <c r="AG115">
        <v>15</v>
      </c>
      <c r="AH115">
        <v>0</v>
      </c>
      <c r="AI115">
        <v>76</v>
      </c>
      <c r="AJ115">
        <v>7</v>
      </c>
      <c r="AK115">
        <v>38</v>
      </c>
      <c r="AL115">
        <v>0</v>
      </c>
      <c r="AM115">
        <v>7</v>
      </c>
      <c r="AN115">
        <v>22</v>
      </c>
      <c r="AO115">
        <v>15</v>
      </c>
      <c r="AP115">
        <v>53</v>
      </c>
      <c r="AQ115">
        <v>7</v>
      </c>
      <c r="AR115">
        <v>45</v>
      </c>
      <c r="AS115">
        <v>22</v>
      </c>
      <c r="AT115">
        <v>7</v>
      </c>
      <c r="AU115">
        <v>45</v>
      </c>
      <c r="AV115">
        <v>22</v>
      </c>
      <c r="AW115">
        <v>30</v>
      </c>
      <c r="AX115">
        <v>0</v>
      </c>
      <c r="AY115" s="11">
        <v>72597.52</v>
      </c>
      <c r="AZ115" s="11">
        <v>22505.23</v>
      </c>
      <c r="BA115" s="11">
        <v>15971.45</v>
      </c>
      <c r="BB115" s="11">
        <v>12341.58</v>
      </c>
      <c r="BC115" s="11">
        <v>12341.58</v>
      </c>
      <c r="BD115" s="11">
        <v>9437.68</v>
      </c>
      <c r="BE115" s="11">
        <v>36000</v>
      </c>
      <c r="BF115" s="11">
        <v>10000</v>
      </c>
      <c r="BG115" s="11">
        <v>12578</v>
      </c>
      <c r="BH115" s="11">
        <v>13522</v>
      </c>
      <c r="BI115" s="11">
        <v>35764</v>
      </c>
      <c r="BJ115" s="11">
        <v>13723</v>
      </c>
      <c r="BK115" s="11">
        <v>8643</v>
      </c>
      <c r="BL115" s="11">
        <v>5764</v>
      </c>
      <c r="BM115">
        <v>72000</v>
      </c>
      <c r="BN115">
        <v>4265</v>
      </c>
    </row>
    <row r="116" spans="1:66" x14ac:dyDescent="0.25">
      <c r="A116" s="3">
        <v>45406</v>
      </c>
      <c r="B116">
        <v>860</v>
      </c>
      <c r="C116">
        <v>796</v>
      </c>
      <c r="D116">
        <v>421</v>
      </c>
      <c r="E116">
        <v>259</v>
      </c>
      <c r="F116">
        <v>180</v>
      </c>
      <c r="G116">
        <v>214</v>
      </c>
      <c r="H116">
        <v>503</v>
      </c>
      <c r="I116">
        <v>79</v>
      </c>
      <c r="J116">
        <v>202</v>
      </c>
      <c r="K116">
        <v>154</v>
      </c>
      <c r="L116">
        <v>69</v>
      </c>
      <c r="M116">
        <v>63</v>
      </c>
      <c r="N116">
        <v>10</v>
      </c>
      <c r="O116">
        <v>111</v>
      </c>
      <c r="P116">
        <v>16</v>
      </c>
      <c r="Q116">
        <v>22</v>
      </c>
      <c r="R116">
        <v>29</v>
      </c>
      <c r="S116">
        <v>184</v>
      </c>
      <c r="T116">
        <v>87</v>
      </c>
      <c r="U116">
        <v>0</v>
      </c>
      <c r="V116">
        <v>47</v>
      </c>
      <c r="W116">
        <v>15</v>
      </c>
      <c r="X116">
        <v>63</v>
      </c>
      <c r="Y116">
        <v>71</v>
      </c>
      <c r="Z116">
        <v>7</v>
      </c>
      <c r="AA116">
        <v>0</v>
      </c>
      <c r="AB116">
        <v>47</v>
      </c>
      <c r="AC116">
        <v>0</v>
      </c>
      <c r="AD116">
        <v>0</v>
      </c>
      <c r="AE116">
        <v>15</v>
      </c>
      <c r="AF116">
        <v>0</v>
      </c>
      <c r="AG116">
        <v>23</v>
      </c>
      <c r="AH116">
        <v>15</v>
      </c>
      <c r="AI116">
        <v>55</v>
      </c>
      <c r="AJ116">
        <v>31</v>
      </c>
      <c r="AK116">
        <v>39</v>
      </c>
      <c r="AL116">
        <v>0</v>
      </c>
      <c r="AM116">
        <v>0</v>
      </c>
      <c r="AN116">
        <v>0</v>
      </c>
      <c r="AO116">
        <v>15</v>
      </c>
      <c r="AP116">
        <v>71</v>
      </c>
      <c r="AQ116">
        <v>15</v>
      </c>
      <c r="AR116">
        <v>55</v>
      </c>
      <c r="AS116">
        <v>23</v>
      </c>
      <c r="AT116">
        <v>0</v>
      </c>
      <c r="AU116">
        <v>7</v>
      </c>
      <c r="AV116">
        <v>7</v>
      </c>
      <c r="AW116">
        <v>31</v>
      </c>
      <c r="AX116">
        <v>57</v>
      </c>
      <c r="AY116" s="11">
        <v>77520.539999999994</v>
      </c>
      <c r="AZ116" s="11">
        <v>24031.37</v>
      </c>
      <c r="BA116" s="11">
        <v>18604.93</v>
      </c>
      <c r="BB116" s="11">
        <v>10077.67</v>
      </c>
      <c r="BC116" s="11">
        <v>9302.4599999999991</v>
      </c>
      <c r="BD116" s="11">
        <v>15504.11</v>
      </c>
      <c r="BE116" s="11">
        <v>36000</v>
      </c>
      <c r="BF116" s="11">
        <v>10000</v>
      </c>
      <c r="BG116" s="11">
        <v>12578</v>
      </c>
      <c r="BH116" s="11">
        <v>13522</v>
      </c>
      <c r="BI116" s="11">
        <v>35764</v>
      </c>
      <c r="BJ116" s="11">
        <v>13723</v>
      </c>
      <c r="BK116" s="11">
        <v>8643</v>
      </c>
      <c r="BL116" s="11">
        <v>5764</v>
      </c>
      <c r="BM116">
        <v>72000</v>
      </c>
      <c r="BN116">
        <v>8610</v>
      </c>
    </row>
    <row r="117" spans="1:66" x14ac:dyDescent="0.25">
      <c r="A117" s="3">
        <v>45407</v>
      </c>
      <c r="B117">
        <v>886</v>
      </c>
      <c r="C117">
        <v>819</v>
      </c>
      <c r="D117">
        <v>256</v>
      </c>
      <c r="E117">
        <v>542</v>
      </c>
      <c r="F117">
        <v>88</v>
      </c>
      <c r="G117">
        <v>393</v>
      </c>
      <c r="H117">
        <v>345</v>
      </c>
      <c r="I117">
        <v>81</v>
      </c>
      <c r="J117">
        <v>285</v>
      </c>
      <c r="K117">
        <v>38</v>
      </c>
      <c r="L117">
        <v>65</v>
      </c>
      <c r="M117">
        <v>43</v>
      </c>
      <c r="N117">
        <v>27</v>
      </c>
      <c r="O117">
        <v>117</v>
      </c>
      <c r="P117">
        <v>40</v>
      </c>
      <c r="Q117">
        <v>30</v>
      </c>
      <c r="R117">
        <v>16</v>
      </c>
      <c r="S117">
        <v>225</v>
      </c>
      <c r="T117">
        <v>98</v>
      </c>
      <c r="U117">
        <v>16</v>
      </c>
      <c r="V117">
        <v>32</v>
      </c>
      <c r="W117">
        <v>24</v>
      </c>
      <c r="X117">
        <v>49</v>
      </c>
      <c r="Y117">
        <v>57</v>
      </c>
      <c r="Z117">
        <v>16</v>
      </c>
      <c r="AA117">
        <v>0</v>
      </c>
      <c r="AB117">
        <v>32</v>
      </c>
      <c r="AC117">
        <v>0</v>
      </c>
      <c r="AD117">
        <v>0</v>
      </c>
      <c r="AE117">
        <v>32</v>
      </c>
      <c r="AF117">
        <v>16</v>
      </c>
      <c r="AG117">
        <v>16</v>
      </c>
      <c r="AH117">
        <v>8</v>
      </c>
      <c r="AI117">
        <v>40</v>
      </c>
      <c r="AJ117">
        <v>24</v>
      </c>
      <c r="AK117">
        <v>16</v>
      </c>
      <c r="AL117">
        <v>8</v>
      </c>
      <c r="AM117">
        <v>8</v>
      </c>
      <c r="AN117">
        <v>24</v>
      </c>
      <c r="AO117">
        <v>16</v>
      </c>
      <c r="AP117">
        <v>65</v>
      </c>
      <c r="AQ117">
        <v>16</v>
      </c>
      <c r="AR117">
        <v>49</v>
      </c>
      <c r="AS117">
        <v>40</v>
      </c>
      <c r="AT117">
        <v>8</v>
      </c>
      <c r="AU117">
        <v>8</v>
      </c>
      <c r="AV117">
        <v>0</v>
      </c>
      <c r="AW117">
        <v>24</v>
      </c>
      <c r="AX117">
        <v>77</v>
      </c>
      <c r="AY117" s="11">
        <v>83182.55</v>
      </c>
      <c r="AZ117" s="11">
        <v>26618.42</v>
      </c>
      <c r="BA117" s="11">
        <v>17468.34</v>
      </c>
      <c r="BB117" s="11">
        <v>18300.16</v>
      </c>
      <c r="BC117" s="11">
        <v>17468.34</v>
      </c>
      <c r="BD117" s="11">
        <v>3327.3</v>
      </c>
      <c r="BE117" s="11">
        <v>36000</v>
      </c>
      <c r="BF117" s="11">
        <v>10000</v>
      </c>
      <c r="BG117" s="11">
        <v>12578</v>
      </c>
      <c r="BH117" s="11">
        <v>13522</v>
      </c>
      <c r="BI117" s="11">
        <v>35764</v>
      </c>
      <c r="BJ117" s="11">
        <v>13723</v>
      </c>
      <c r="BK117" s="11">
        <v>8643</v>
      </c>
      <c r="BL117" s="11">
        <v>5764</v>
      </c>
      <c r="BM117">
        <v>72000</v>
      </c>
      <c r="BN117">
        <v>7939</v>
      </c>
    </row>
    <row r="118" spans="1:66" x14ac:dyDescent="0.25">
      <c r="A118" s="3">
        <v>45408</v>
      </c>
      <c r="B118">
        <v>912</v>
      </c>
      <c r="C118">
        <v>838</v>
      </c>
      <c r="D118">
        <v>355</v>
      </c>
      <c r="E118">
        <v>512</v>
      </c>
      <c r="F118">
        <v>45</v>
      </c>
      <c r="G118">
        <v>326</v>
      </c>
      <c r="H118">
        <v>404</v>
      </c>
      <c r="I118">
        <v>108</v>
      </c>
      <c r="J118">
        <v>260</v>
      </c>
      <c r="K118">
        <v>96</v>
      </c>
      <c r="L118">
        <v>67</v>
      </c>
      <c r="M118">
        <v>50</v>
      </c>
      <c r="N118">
        <v>50</v>
      </c>
      <c r="O118">
        <v>166</v>
      </c>
      <c r="P118">
        <v>34</v>
      </c>
      <c r="Q118">
        <v>51</v>
      </c>
      <c r="R118">
        <v>27</v>
      </c>
      <c r="S118">
        <v>111</v>
      </c>
      <c r="T118">
        <v>100</v>
      </c>
      <c r="U118">
        <v>25</v>
      </c>
      <c r="V118">
        <v>41</v>
      </c>
      <c r="W118">
        <v>0</v>
      </c>
      <c r="X118">
        <v>36</v>
      </c>
      <c r="Y118">
        <v>67</v>
      </c>
      <c r="Z118">
        <v>8</v>
      </c>
      <c r="AA118">
        <v>25</v>
      </c>
      <c r="AB118">
        <v>41</v>
      </c>
      <c r="AC118">
        <v>8</v>
      </c>
      <c r="AD118">
        <v>8</v>
      </c>
      <c r="AE118">
        <v>16</v>
      </c>
      <c r="AF118">
        <v>8</v>
      </c>
      <c r="AG118">
        <v>25</v>
      </c>
      <c r="AH118">
        <v>8</v>
      </c>
      <c r="AI118">
        <v>50</v>
      </c>
      <c r="AJ118">
        <v>50</v>
      </c>
      <c r="AK118">
        <v>8</v>
      </c>
      <c r="AL118">
        <v>16</v>
      </c>
      <c r="AM118">
        <v>8</v>
      </c>
      <c r="AN118">
        <v>25</v>
      </c>
      <c r="AO118">
        <v>33</v>
      </c>
      <c r="AP118">
        <v>67</v>
      </c>
      <c r="AQ118">
        <v>25</v>
      </c>
      <c r="AR118">
        <v>50</v>
      </c>
      <c r="AS118">
        <v>25</v>
      </c>
      <c r="AT118">
        <v>8</v>
      </c>
      <c r="AU118">
        <v>16</v>
      </c>
      <c r="AV118">
        <v>25</v>
      </c>
      <c r="AW118">
        <v>16</v>
      </c>
      <c r="AX118">
        <v>0</v>
      </c>
      <c r="AY118" s="11">
        <v>86597.05</v>
      </c>
      <c r="AZ118" s="11">
        <v>27711.06</v>
      </c>
      <c r="BA118" s="11">
        <v>13855.53</v>
      </c>
      <c r="BB118" s="11">
        <v>21649.26</v>
      </c>
      <c r="BC118" s="11">
        <v>9525.68</v>
      </c>
      <c r="BD118" s="11">
        <v>13855.53</v>
      </c>
      <c r="BE118" s="11">
        <v>36000</v>
      </c>
      <c r="BF118" s="11">
        <v>16250</v>
      </c>
      <c r="BG118" s="11">
        <v>12578</v>
      </c>
      <c r="BH118" s="11">
        <v>22522</v>
      </c>
      <c r="BI118" s="11">
        <v>35764</v>
      </c>
      <c r="BJ118" s="11">
        <v>13723</v>
      </c>
      <c r="BK118" s="11">
        <v>8643</v>
      </c>
      <c r="BL118" s="11">
        <v>5764</v>
      </c>
      <c r="BM118">
        <v>72000</v>
      </c>
      <c r="BN118">
        <v>5062</v>
      </c>
    </row>
    <row r="119" spans="1:66" x14ac:dyDescent="0.25">
      <c r="A119" s="3">
        <v>45409</v>
      </c>
      <c r="B119">
        <v>936</v>
      </c>
      <c r="C119">
        <v>849</v>
      </c>
      <c r="D119">
        <v>486</v>
      </c>
      <c r="E119">
        <v>376</v>
      </c>
      <c r="F119">
        <v>74</v>
      </c>
      <c r="G119">
        <v>195</v>
      </c>
      <c r="H119">
        <v>527</v>
      </c>
      <c r="I119">
        <v>127</v>
      </c>
      <c r="J119">
        <v>301</v>
      </c>
      <c r="K119">
        <v>87</v>
      </c>
      <c r="L119">
        <v>69</v>
      </c>
      <c r="M119">
        <v>87</v>
      </c>
      <c r="N119">
        <v>46</v>
      </c>
      <c r="O119">
        <v>174</v>
      </c>
      <c r="P119">
        <v>92</v>
      </c>
      <c r="Q119">
        <v>24</v>
      </c>
      <c r="R119">
        <v>46</v>
      </c>
      <c r="S119">
        <v>10</v>
      </c>
      <c r="T119">
        <v>76</v>
      </c>
      <c r="U119">
        <v>16</v>
      </c>
      <c r="V119">
        <v>25</v>
      </c>
      <c r="W119">
        <v>16</v>
      </c>
      <c r="X119">
        <v>93</v>
      </c>
      <c r="Y119">
        <v>67</v>
      </c>
      <c r="Z119">
        <v>8</v>
      </c>
      <c r="AA119">
        <v>8</v>
      </c>
      <c r="AB119">
        <v>42</v>
      </c>
      <c r="AC119">
        <v>0</v>
      </c>
      <c r="AD119">
        <v>8</v>
      </c>
      <c r="AE119">
        <v>33</v>
      </c>
      <c r="AF119">
        <v>25</v>
      </c>
      <c r="AG119">
        <v>16</v>
      </c>
      <c r="AH119">
        <v>16</v>
      </c>
      <c r="AI119">
        <v>59</v>
      </c>
      <c r="AJ119">
        <v>59</v>
      </c>
      <c r="AK119">
        <v>42</v>
      </c>
      <c r="AL119">
        <v>8</v>
      </c>
      <c r="AM119">
        <v>8</v>
      </c>
      <c r="AN119">
        <v>8</v>
      </c>
      <c r="AO119">
        <v>8</v>
      </c>
      <c r="AP119">
        <v>59</v>
      </c>
      <c r="AQ119">
        <v>8</v>
      </c>
      <c r="AR119">
        <v>67</v>
      </c>
      <c r="AS119">
        <v>16</v>
      </c>
      <c r="AT119">
        <v>8</v>
      </c>
      <c r="AU119">
        <v>16</v>
      </c>
      <c r="AV119">
        <v>8</v>
      </c>
      <c r="AW119">
        <v>0</v>
      </c>
      <c r="AX119">
        <v>26</v>
      </c>
      <c r="AY119" s="11">
        <v>87500.67</v>
      </c>
      <c r="AZ119" s="11">
        <v>24500.19</v>
      </c>
      <c r="BA119" s="11">
        <v>17500.13</v>
      </c>
      <c r="BB119" s="11">
        <v>12250.09</v>
      </c>
      <c r="BC119" s="11">
        <v>21875.17</v>
      </c>
      <c r="BD119" s="11">
        <v>11375.09</v>
      </c>
      <c r="BE119" s="11">
        <v>36000</v>
      </c>
      <c r="BF119" s="11">
        <v>16250</v>
      </c>
      <c r="BG119" s="11">
        <v>12578</v>
      </c>
      <c r="BH119" s="11">
        <v>22522</v>
      </c>
      <c r="BI119" s="11">
        <v>35764</v>
      </c>
      <c r="BJ119" s="11">
        <v>13723</v>
      </c>
      <c r="BK119" s="11">
        <v>8643</v>
      </c>
      <c r="BL119" s="11">
        <v>5764</v>
      </c>
      <c r="BM119">
        <v>72000</v>
      </c>
      <c r="BN119">
        <v>4427</v>
      </c>
    </row>
    <row r="120" spans="1:66" x14ac:dyDescent="0.25">
      <c r="A120" s="3">
        <v>45410</v>
      </c>
      <c r="B120">
        <v>958</v>
      </c>
      <c r="C120">
        <v>855</v>
      </c>
      <c r="D120">
        <v>488</v>
      </c>
      <c r="E120">
        <v>365</v>
      </c>
      <c r="F120">
        <v>105</v>
      </c>
      <c r="G120">
        <v>333</v>
      </c>
      <c r="H120">
        <v>480</v>
      </c>
      <c r="I120">
        <v>42</v>
      </c>
      <c r="J120">
        <v>285</v>
      </c>
      <c r="K120">
        <v>83</v>
      </c>
      <c r="L120">
        <v>71</v>
      </c>
      <c r="M120">
        <v>29</v>
      </c>
      <c r="N120">
        <v>29</v>
      </c>
      <c r="O120">
        <v>200</v>
      </c>
      <c r="P120">
        <v>25</v>
      </c>
      <c r="Q120">
        <v>54</v>
      </c>
      <c r="R120">
        <v>36</v>
      </c>
      <c r="S120">
        <v>146</v>
      </c>
      <c r="T120">
        <v>119</v>
      </c>
      <c r="U120">
        <v>8</v>
      </c>
      <c r="V120">
        <v>42</v>
      </c>
      <c r="W120">
        <v>25</v>
      </c>
      <c r="X120">
        <v>44</v>
      </c>
      <c r="Y120">
        <v>68</v>
      </c>
      <c r="Z120">
        <v>17</v>
      </c>
      <c r="AA120">
        <v>0</v>
      </c>
      <c r="AB120">
        <v>51</v>
      </c>
      <c r="AC120">
        <v>0</v>
      </c>
      <c r="AD120">
        <v>8</v>
      </c>
      <c r="AE120">
        <v>42</v>
      </c>
      <c r="AF120">
        <v>17</v>
      </c>
      <c r="AG120">
        <v>8</v>
      </c>
      <c r="AH120">
        <v>17</v>
      </c>
      <c r="AI120">
        <v>42</v>
      </c>
      <c r="AJ120">
        <v>17</v>
      </c>
      <c r="AK120">
        <v>34</v>
      </c>
      <c r="AL120">
        <v>17</v>
      </c>
      <c r="AM120">
        <v>0</v>
      </c>
      <c r="AN120">
        <v>34</v>
      </c>
      <c r="AO120">
        <v>34</v>
      </c>
      <c r="AP120">
        <v>59</v>
      </c>
      <c r="AQ120">
        <v>17</v>
      </c>
      <c r="AR120">
        <v>42</v>
      </c>
      <c r="AS120">
        <v>34</v>
      </c>
      <c r="AT120">
        <v>8</v>
      </c>
      <c r="AU120">
        <v>17</v>
      </c>
      <c r="AV120">
        <v>17</v>
      </c>
      <c r="AW120">
        <v>17</v>
      </c>
      <c r="AX120">
        <v>0</v>
      </c>
      <c r="AY120" s="11">
        <v>87500.67</v>
      </c>
      <c r="AZ120" s="11">
        <v>28875.22</v>
      </c>
      <c r="BA120" s="11">
        <v>21000.16</v>
      </c>
      <c r="BB120" s="11">
        <v>17500.13</v>
      </c>
      <c r="BC120" s="11">
        <v>15750.12</v>
      </c>
      <c r="BD120" s="11">
        <v>4375.03</v>
      </c>
      <c r="BE120" s="11">
        <v>36000</v>
      </c>
      <c r="BF120" s="11">
        <v>16250</v>
      </c>
      <c r="BG120" s="11">
        <v>12578</v>
      </c>
      <c r="BH120" s="11">
        <v>22522</v>
      </c>
      <c r="BI120" s="11">
        <v>35764</v>
      </c>
      <c r="BJ120" s="11">
        <v>13723</v>
      </c>
      <c r="BK120" s="11">
        <v>8643</v>
      </c>
      <c r="BL120" s="11">
        <v>5764</v>
      </c>
      <c r="BM120">
        <v>72000</v>
      </c>
      <c r="BN120">
        <v>1751</v>
      </c>
    </row>
    <row r="121" spans="1:66" x14ac:dyDescent="0.25">
      <c r="A121" s="3">
        <v>45411</v>
      </c>
      <c r="B121">
        <v>977</v>
      </c>
      <c r="C121">
        <v>857</v>
      </c>
      <c r="D121">
        <v>322</v>
      </c>
      <c r="E121">
        <v>587</v>
      </c>
      <c r="F121">
        <v>68</v>
      </c>
      <c r="G121">
        <v>239</v>
      </c>
      <c r="H121">
        <v>516</v>
      </c>
      <c r="I121">
        <v>102</v>
      </c>
      <c r="J121">
        <v>308</v>
      </c>
      <c r="K121">
        <v>109</v>
      </c>
      <c r="L121">
        <v>78</v>
      </c>
      <c r="M121">
        <v>30</v>
      </c>
      <c r="N121">
        <v>48</v>
      </c>
      <c r="O121">
        <v>163</v>
      </c>
      <c r="P121">
        <v>33</v>
      </c>
      <c r="Q121">
        <v>40</v>
      </c>
      <c r="R121">
        <v>40</v>
      </c>
      <c r="S121">
        <v>128</v>
      </c>
      <c r="T121">
        <v>59</v>
      </c>
      <c r="U121">
        <v>25</v>
      </c>
      <c r="V121">
        <v>59</v>
      </c>
      <c r="W121">
        <v>17</v>
      </c>
      <c r="X121">
        <v>102</v>
      </c>
      <c r="Y121">
        <v>77</v>
      </c>
      <c r="Z121">
        <v>0</v>
      </c>
      <c r="AA121">
        <v>17</v>
      </c>
      <c r="AB121">
        <v>34</v>
      </c>
      <c r="AC121">
        <v>17</v>
      </c>
      <c r="AD121">
        <v>0</v>
      </c>
      <c r="AE121">
        <v>17</v>
      </c>
      <c r="AF121">
        <v>0</v>
      </c>
      <c r="AG121">
        <v>0</v>
      </c>
      <c r="AH121">
        <v>17</v>
      </c>
      <c r="AI121">
        <v>85</v>
      </c>
      <c r="AJ121">
        <v>25</v>
      </c>
      <c r="AK121">
        <v>8</v>
      </c>
      <c r="AL121">
        <v>8</v>
      </c>
      <c r="AM121">
        <v>8</v>
      </c>
      <c r="AN121">
        <v>8</v>
      </c>
      <c r="AO121">
        <v>17</v>
      </c>
      <c r="AP121">
        <v>68</v>
      </c>
      <c r="AQ121">
        <v>8</v>
      </c>
      <c r="AR121">
        <v>77</v>
      </c>
      <c r="AS121">
        <v>34</v>
      </c>
      <c r="AT121">
        <v>0</v>
      </c>
      <c r="AU121">
        <v>25</v>
      </c>
      <c r="AV121">
        <v>0</v>
      </c>
      <c r="AW121">
        <v>34</v>
      </c>
      <c r="AX121">
        <v>11</v>
      </c>
      <c r="AY121" s="11">
        <v>85666.86</v>
      </c>
      <c r="AZ121" s="11">
        <v>22273.38</v>
      </c>
      <c r="BA121" s="11">
        <v>12850.03</v>
      </c>
      <c r="BB121" s="11">
        <v>13706.7</v>
      </c>
      <c r="BC121" s="11">
        <v>17990.04</v>
      </c>
      <c r="BD121" s="11">
        <v>18846.71</v>
      </c>
      <c r="BE121" s="11">
        <v>36000</v>
      </c>
      <c r="BF121" s="11">
        <v>16250</v>
      </c>
      <c r="BG121" s="11">
        <v>12578</v>
      </c>
      <c r="BH121" s="11">
        <v>22522</v>
      </c>
      <c r="BI121" s="11">
        <v>35764</v>
      </c>
      <c r="BJ121" s="11">
        <v>13723</v>
      </c>
      <c r="BK121" s="11">
        <v>8643</v>
      </c>
      <c r="BL121" s="11">
        <v>5764</v>
      </c>
      <c r="BM121">
        <v>72000</v>
      </c>
      <c r="BN121">
        <v>8121</v>
      </c>
    </row>
    <row r="122" spans="1:66" x14ac:dyDescent="0.25">
      <c r="A122" s="3">
        <v>45412</v>
      </c>
      <c r="B122">
        <v>987</v>
      </c>
      <c r="C122">
        <v>855</v>
      </c>
      <c r="D122">
        <v>523</v>
      </c>
      <c r="E122">
        <v>405</v>
      </c>
      <c r="F122">
        <v>59</v>
      </c>
      <c r="G122">
        <v>179</v>
      </c>
      <c r="H122">
        <v>540</v>
      </c>
      <c r="I122">
        <v>136</v>
      </c>
      <c r="J122">
        <v>275</v>
      </c>
      <c r="K122">
        <v>189</v>
      </c>
      <c r="L122">
        <v>91</v>
      </c>
      <c r="M122">
        <v>67</v>
      </c>
      <c r="N122">
        <v>48</v>
      </c>
      <c r="O122">
        <v>127</v>
      </c>
      <c r="P122">
        <v>71</v>
      </c>
      <c r="Q122">
        <v>30</v>
      </c>
      <c r="R122">
        <v>56</v>
      </c>
      <c r="S122">
        <v>33</v>
      </c>
      <c r="T122">
        <v>34</v>
      </c>
      <c r="U122">
        <v>0</v>
      </c>
      <c r="V122">
        <v>59</v>
      </c>
      <c r="W122">
        <v>0</v>
      </c>
      <c r="X122">
        <v>68</v>
      </c>
      <c r="Y122">
        <v>51</v>
      </c>
      <c r="Z122">
        <v>0</v>
      </c>
      <c r="AA122">
        <v>25</v>
      </c>
      <c r="AB122">
        <v>42</v>
      </c>
      <c r="AC122">
        <v>17</v>
      </c>
      <c r="AD122">
        <v>0</v>
      </c>
      <c r="AE122">
        <v>42</v>
      </c>
      <c r="AF122">
        <v>8</v>
      </c>
      <c r="AG122">
        <v>0</v>
      </c>
      <c r="AH122">
        <v>17</v>
      </c>
      <c r="AI122">
        <v>76</v>
      </c>
      <c r="AJ122">
        <v>25</v>
      </c>
      <c r="AK122">
        <v>34</v>
      </c>
      <c r="AL122">
        <v>17</v>
      </c>
      <c r="AM122">
        <v>8</v>
      </c>
      <c r="AN122">
        <v>17</v>
      </c>
      <c r="AO122">
        <v>17</v>
      </c>
      <c r="AP122">
        <v>59</v>
      </c>
      <c r="AQ122">
        <v>8</v>
      </c>
      <c r="AR122">
        <v>76</v>
      </c>
      <c r="AS122">
        <v>8</v>
      </c>
      <c r="AT122">
        <v>0</v>
      </c>
      <c r="AU122">
        <v>34</v>
      </c>
      <c r="AV122">
        <v>8</v>
      </c>
      <c r="AW122">
        <v>17</v>
      </c>
      <c r="AX122">
        <v>88</v>
      </c>
      <c r="AY122" s="11">
        <v>79000</v>
      </c>
      <c r="AZ122" s="11">
        <v>23700</v>
      </c>
      <c r="BA122" s="11">
        <v>14220</v>
      </c>
      <c r="BB122" s="11">
        <v>15800</v>
      </c>
      <c r="BC122" s="11">
        <v>9480</v>
      </c>
      <c r="BD122" s="11">
        <v>15800</v>
      </c>
      <c r="BE122" s="11">
        <v>36000</v>
      </c>
      <c r="BF122" s="11">
        <v>16250</v>
      </c>
      <c r="BG122" s="11">
        <v>12578</v>
      </c>
      <c r="BH122" s="11">
        <v>22522</v>
      </c>
      <c r="BI122" s="11">
        <v>35764</v>
      </c>
      <c r="BJ122" s="11">
        <v>13723</v>
      </c>
      <c r="BK122" s="11">
        <v>8643</v>
      </c>
      <c r="BL122" s="11">
        <v>5764</v>
      </c>
      <c r="BM122">
        <v>72000</v>
      </c>
      <c r="BN122">
        <v>6630</v>
      </c>
    </row>
    <row r="123" spans="1:66" x14ac:dyDescent="0.25">
      <c r="A123" s="3">
        <v>45413</v>
      </c>
      <c r="B123">
        <v>994</v>
      </c>
      <c r="C123">
        <v>1002</v>
      </c>
      <c r="D123">
        <v>477</v>
      </c>
      <c r="E123">
        <v>269</v>
      </c>
      <c r="F123">
        <v>248</v>
      </c>
      <c r="G123">
        <v>521</v>
      </c>
      <c r="H123">
        <v>401</v>
      </c>
      <c r="I123">
        <v>80</v>
      </c>
      <c r="J123">
        <v>277</v>
      </c>
      <c r="K123">
        <v>123</v>
      </c>
      <c r="L123">
        <v>67</v>
      </c>
      <c r="M123">
        <v>86</v>
      </c>
      <c r="N123">
        <v>36</v>
      </c>
      <c r="O123">
        <v>196</v>
      </c>
      <c r="P123">
        <v>113</v>
      </c>
      <c r="Q123">
        <v>41</v>
      </c>
      <c r="R123">
        <v>49</v>
      </c>
      <c r="S123">
        <v>6</v>
      </c>
      <c r="T123">
        <v>130</v>
      </c>
      <c r="U123">
        <v>10</v>
      </c>
      <c r="V123">
        <v>50</v>
      </c>
      <c r="W123">
        <v>30</v>
      </c>
      <c r="X123">
        <v>150</v>
      </c>
      <c r="Y123">
        <v>80</v>
      </c>
      <c r="Z123">
        <v>0</v>
      </c>
      <c r="AA123">
        <v>0</v>
      </c>
      <c r="AB123">
        <v>40</v>
      </c>
      <c r="AC123">
        <v>0</v>
      </c>
      <c r="AD123">
        <v>0</v>
      </c>
      <c r="AE123">
        <v>30</v>
      </c>
      <c r="AF123">
        <v>0</v>
      </c>
      <c r="AG123">
        <v>10</v>
      </c>
      <c r="AH123">
        <v>10</v>
      </c>
      <c r="AI123">
        <v>70</v>
      </c>
      <c r="AJ123">
        <v>10</v>
      </c>
      <c r="AK123">
        <v>10</v>
      </c>
      <c r="AL123">
        <v>20</v>
      </c>
      <c r="AM123">
        <v>10</v>
      </c>
      <c r="AN123">
        <v>40</v>
      </c>
      <c r="AO123">
        <v>20</v>
      </c>
      <c r="AP123">
        <v>70</v>
      </c>
      <c r="AQ123">
        <v>10</v>
      </c>
      <c r="AR123">
        <v>30</v>
      </c>
      <c r="AS123">
        <v>50</v>
      </c>
      <c r="AT123">
        <v>0</v>
      </c>
      <c r="AU123">
        <v>10</v>
      </c>
      <c r="AV123">
        <v>40</v>
      </c>
      <c r="AW123">
        <v>20</v>
      </c>
      <c r="AX123">
        <v>52</v>
      </c>
      <c r="AY123" s="11">
        <v>79027.12</v>
      </c>
      <c r="AZ123" s="11">
        <v>20547.05</v>
      </c>
      <c r="BA123" s="11">
        <v>18966.509999999998</v>
      </c>
      <c r="BB123" s="11">
        <v>13434.61</v>
      </c>
      <c r="BC123" s="11">
        <v>10273.530000000001</v>
      </c>
      <c r="BD123" s="11">
        <v>15805.42</v>
      </c>
      <c r="BE123" s="11">
        <v>36000</v>
      </c>
      <c r="BF123" s="11">
        <v>15000</v>
      </c>
      <c r="BG123" s="11">
        <v>12578</v>
      </c>
      <c r="BH123" s="11">
        <v>22522</v>
      </c>
      <c r="BI123" s="11">
        <v>41565</v>
      </c>
      <c r="BJ123" s="11">
        <v>18624</v>
      </c>
      <c r="BK123" s="11">
        <v>12724</v>
      </c>
      <c r="BL123" s="11">
        <v>9545</v>
      </c>
      <c r="BM123">
        <v>106000</v>
      </c>
      <c r="BN123">
        <v>7191</v>
      </c>
    </row>
    <row r="124" spans="1:66" x14ac:dyDescent="0.25">
      <c r="A124" s="3">
        <v>45414</v>
      </c>
      <c r="B124">
        <v>999</v>
      </c>
      <c r="C124">
        <v>995</v>
      </c>
      <c r="D124">
        <v>249</v>
      </c>
      <c r="E124">
        <v>511</v>
      </c>
      <c r="F124">
        <v>239</v>
      </c>
      <c r="G124">
        <v>348</v>
      </c>
      <c r="H124">
        <v>498</v>
      </c>
      <c r="I124">
        <v>149</v>
      </c>
      <c r="J124">
        <v>284</v>
      </c>
      <c r="K124">
        <v>192</v>
      </c>
      <c r="L124">
        <v>49</v>
      </c>
      <c r="M124">
        <v>61</v>
      </c>
      <c r="N124">
        <v>30</v>
      </c>
      <c r="O124">
        <v>186</v>
      </c>
      <c r="P124">
        <v>91</v>
      </c>
      <c r="Q124">
        <v>53</v>
      </c>
      <c r="R124">
        <v>30</v>
      </c>
      <c r="S124">
        <v>23</v>
      </c>
      <c r="T124">
        <v>69</v>
      </c>
      <c r="U124">
        <v>0</v>
      </c>
      <c r="V124">
        <v>39</v>
      </c>
      <c r="W124">
        <v>29</v>
      </c>
      <c r="X124">
        <v>79</v>
      </c>
      <c r="Y124">
        <v>89</v>
      </c>
      <c r="Z124">
        <v>9</v>
      </c>
      <c r="AA124">
        <v>19</v>
      </c>
      <c r="AB124">
        <v>19</v>
      </c>
      <c r="AC124">
        <v>19</v>
      </c>
      <c r="AD124">
        <v>0</v>
      </c>
      <c r="AE124">
        <v>49</v>
      </c>
      <c r="AF124">
        <v>19</v>
      </c>
      <c r="AG124">
        <v>0</v>
      </c>
      <c r="AH124">
        <v>19</v>
      </c>
      <c r="AI124">
        <v>39</v>
      </c>
      <c r="AJ124">
        <v>9</v>
      </c>
      <c r="AK124">
        <v>9</v>
      </c>
      <c r="AL124">
        <v>0</v>
      </c>
      <c r="AM124">
        <v>0</v>
      </c>
      <c r="AN124">
        <v>29</v>
      </c>
      <c r="AO124">
        <v>29</v>
      </c>
      <c r="AP124">
        <v>79</v>
      </c>
      <c r="AQ124">
        <v>9</v>
      </c>
      <c r="AR124">
        <v>59</v>
      </c>
      <c r="AS124">
        <v>9</v>
      </c>
      <c r="AT124">
        <v>9</v>
      </c>
      <c r="AU124">
        <v>49</v>
      </c>
      <c r="AV124">
        <v>39</v>
      </c>
      <c r="AW124">
        <v>19</v>
      </c>
      <c r="AX124">
        <v>150</v>
      </c>
      <c r="AY124" s="11">
        <v>79000</v>
      </c>
      <c r="AZ124" s="11">
        <v>23700</v>
      </c>
      <c r="BA124" s="11">
        <v>14220</v>
      </c>
      <c r="BB124" s="11">
        <v>15800</v>
      </c>
      <c r="BC124" s="11">
        <v>9480</v>
      </c>
      <c r="BD124" s="11">
        <v>15800</v>
      </c>
      <c r="BE124" s="11">
        <v>36000</v>
      </c>
      <c r="BF124" s="11">
        <v>15000</v>
      </c>
      <c r="BG124" s="11">
        <v>12578</v>
      </c>
      <c r="BH124" s="11">
        <v>23522</v>
      </c>
      <c r="BI124" s="11">
        <v>41565</v>
      </c>
      <c r="BJ124" s="11">
        <v>18624</v>
      </c>
      <c r="BK124" s="11">
        <v>12724</v>
      </c>
      <c r="BL124" s="11">
        <v>9545</v>
      </c>
      <c r="BM124">
        <v>106000</v>
      </c>
      <c r="BN124">
        <v>8013</v>
      </c>
    </row>
    <row r="125" spans="1:66" x14ac:dyDescent="0.25">
      <c r="A125" s="3">
        <v>45415</v>
      </c>
      <c r="B125">
        <v>1000</v>
      </c>
      <c r="C125">
        <v>985</v>
      </c>
      <c r="D125">
        <v>420</v>
      </c>
      <c r="E125">
        <v>500</v>
      </c>
      <c r="F125">
        <v>80</v>
      </c>
      <c r="G125">
        <v>206</v>
      </c>
      <c r="H125">
        <v>582</v>
      </c>
      <c r="I125">
        <v>197</v>
      </c>
      <c r="J125">
        <v>316</v>
      </c>
      <c r="K125">
        <v>74</v>
      </c>
      <c r="L125">
        <v>49</v>
      </c>
      <c r="M125">
        <v>49</v>
      </c>
      <c r="N125">
        <v>37</v>
      </c>
      <c r="O125">
        <v>182</v>
      </c>
      <c r="P125">
        <v>106</v>
      </c>
      <c r="Q125">
        <v>53</v>
      </c>
      <c r="R125">
        <v>30</v>
      </c>
      <c r="S125">
        <v>104</v>
      </c>
      <c r="T125">
        <v>128</v>
      </c>
      <c r="U125">
        <v>0</v>
      </c>
      <c r="V125">
        <v>29</v>
      </c>
      <c r="W125">
        <v>9</v>
      </c>
      <c r="X125">
        <v>59</v>
      </c>
      <c r="Y125">
        <v>88</v>
      </c>
      <c r="Z125">
        <v>0</v>
      </c>
      <c r="AA125">
        <v>29</v>
      </c>
      <c r="AB125">
        <v>29</v>
      </c>
      <c r="AC125">
        <v>19</v>
      </c>
      <c r="AD125">
        <v>9</v>
      </c>
      <c r="AE125">
        <v>39</v>
      </c>
      <c r="AF125">
        <v>29</v>
      </c>
      <c r="AG125">
        <v>9</v>
      </c>
      <c r="AH125">
        <v>0</v>
      </c>
      <c r="AI125">
        <v>88</v>
      </c>
      <c r="AJ125">
        <v>29</v>
      </c>
      <c r="AK125">
        <v>9</v>
      </c>
      <c r="AL125">
        <v>0</v>
      </c>
      <c r="AM125">
        <v>0</v>
      </c>
      <c r="AN125">
        <v>39</v>
      </c>
      <c r="AO125">
        <v>39</v>
      </c>
      <c r="AP125">
        <v>78</v>
      </c>
      <c r="AQ125">
        <v>9</v>
      </c>
      <c r="AR125">
        <v>39</v>
      </c>
      <c r="AS125">
        <v>29</v>
      </c>
      <c r="AT125">
        <v>0</v>
      </c>
      <c r="AU125">
        <v>49</v>
      </c>
      <c r="AV125">
        <v>9</v>
      </c>
      <c r="AW125">
        <v>0</v>
      </c>
      <c r="AX125">
        <v>92</v>
      </c>
      <c r="AY125" s="11">
        <v>82091.75</v>
      </c>
      <c r="AZ125" s="11">
        <v>24627.53</v>
      </c>
      <c r="BA125" s="11">
        <v>17239.27</v>
      </c>
      <c r="BB125" s="11">
        <v>10671.93</v>
      </c>
      <c r="BC125" s="11">
        <v>13134.68</v>
      </c>
      <c r="BD125" s="11">
        <v>16418.349999999999</v>
      </c>
      <c r="BE125" s="11">
        <v>36000</v>
      </c>
      <c r="BF125" s="11">
        <v>15000</v>
      </c>
      <c r="BG125" s="11">
        <v>12578</v>
      </c>
      <c r="BH125" s="11">
        <v>23522</v>
      </c>
      <c r="BI125" s="11">
        <v>41565</v>
      </c>
      <c r="BJ125" s="11">
        <v>18624</v>
      </c>
      <c r="BK125" s="11">
        <v>12724</v>
      </c>
      <c r="BL125" s="11">
        <v>9545</v>
      </c>
      <c r="BM125">
        <v>106000</v>
      </c>
      <c r="BN125">
        <v>736</v>
      </c>
    </row>
    <row r="126" spans="1:66" x14ac:dyDescent="0.25">
      <c r="A126" s="3">
        <v>45416</v>
      </c>
      <c r="B126">
        <v>999</v>
      </c>
      <c r="C126">
        <v>972</v>
      </c>
      <c r="D126">
        <v>439</v>
      </c>
      <c r="E126">
        <v>441</v>
      </c>
      <c r="F126">
        <v>119</v>
      </c>
      <c r="G126">
        <v>252</v>
      </c>
      <c r="H126">
        <v>575</v>
      </c>
      <c r="I126">
        <v>145</v>
      </c>
      <c r="J126">
        <v>291</v>
      </c>
      <c r="K126">
        <v>142</v>
      </c>
      <c r="L126">
        <v>55</v>
      </c>
      <c r="M126">
        <v>43</v>
      </c>
      <c r="N126">
        <v>24</v>
      </c>
      <c r="O126">
        <v>155</v>
      </c>
      <c r="P126">
        <v>106</v>
      </c>
      <c r="Q126">
        <v>34</v>
      </c>
      <c r="R126">
        <v>41</v>
      </c>
      <c r="S126">
        <v>108</v>
      </c>
      <c r="T126">
        <v>126</v>
      </c>
      <c r="U126">
        <v>19</v>
      </c>
      <c r="V126">
        <v>38</v>
      </c>
      <c r="W126">
        <v>0</v>
      </c>
      <c r="X126">
        <v>116</v>
      </c>
      <c r="Y126">
        <v>68</v>
      </c>
      <c r="Z126">
        <v>29</v>
      </c>
      <c r="AA126">
        <v>0</v>
      </c>
      <c r="AB126">
        <v>38</v>
      </c>
      <c r="AC126">
        <v>9</v>
      </c>
      <c r="AD126">
        <v>0</v>
      </c>
      <c r="AE126">
        <v>29</v>
      </c>
      <c r="AF126">
        <v>9</v>
      </c>
      <c r="AG126">
        <v>9</v>
      </c>
      <c r="AH126">
        <v>0</v>
      </c>
      <c r="AI126">
        <v>77</v>
      </c>
      <c r="AJ126">
        <v>38</v>
      </c>
      <c r="AK126">
        <v>19</v>
      </c>
      <c r="AL126">
        <v>9</v>
      </c>
      <c r="AM126">
        <v>0</v>
      </c>
      <c r="AN126">
        <v>0</v>
      </c>
      <c r="AO126">
        <v>19</v>
      </c>
      <c r="AP126">
        <v>87</v>
      </c>
      <c r="AQ126">
        <v>19</v>
      </c>
      <c r="AR126">
        <v>68</v>
      </c>
      <c r="AS126">
        <v>48</v>
      </c>
      <c r="AT126">
        <v>9</v>
      </c>
      <c r="AU126">
        <v>9</v>
      </c>
      <c r="AV126">
        <v>29</v>
      </c>
      <c r="AW126">
        <v>38</v>
      </c>
      <c r="AX126">
        <v>13</v>
      </c>
      <c r="AY126" s="11">
        <v>84601.27</v>
      </c>
      <c r="AZ126" s="11">
        <v>21150.32</v>
      </c>
      <c r="BA126" s="11">
        <v>16920.25</v>
      </c>
      <c r="BB126" s="11">
        <v>18612.28</v>
      </c>
      <c r="BC126" s="11">
        <v>15228.23</v>
      </c>
      <c r="BD126" s="11">
        <v>12690.19</v>
      </c>
      <c r="BE126" s="11">
        <v>36000</v>
      </c>
      <c r="BF126" s="11">
        <v>15000</v>
      </c>
      <c r="BG126" s="11">
        <v>12578</v>
      </c>
      <c r="BH126" s="11">
        <v>23522</v>
      </c>
      <c r="BI126" s="11">
        <v>41565</v>
      </c>
      <c r="BJ126" s="11">
        <v>18624</v>
      </c>
      <c r="BK126" s="11">
        <v>12724</v>
      </c>
      <c r="BL126" s="11">
        <v>9545</v>
      </c>
      <c r="BM126">
        <v>106000</v>
      </c>
      <c r="BN126">
        <v>7082</v>
      </c>
    </row>
    <row r="127" spans="1:66" x14ac:dyDescent="0.25">
      <c r="A127" s="3">
        <v>45417</v>
      </c>
      <c r="B127">
        <v>987</v>
      </c>
      <c r="C127">
        <v>952</v>
      </c>
      <c r="D127">
        <v>503</v>
      </c>
      <c r="E127">
        <v>376</v>
      </c>
      <c r="F127">
        <v>108</v>
      </c>
      <c r="G127">
        <v>495</v>
      </c>
      <c r="H127">
        <v>258</v>
      </c>
      <c r="I127">
        <v>199</v>
      </c>
      <c r="J127">
        <v>238</v>
      </c>
      <c r="K127">
        <v>42</v>
      </c>
      <c r="L127">
        <v>73</v>
      </c>
      <c r="M127">
        <v>30</v>
      </c>
      <c r="N127">
        <v>18</v>
      </c>
      <c r="O127">
        <v>187</v>
      </c>
      <c r="P127">
        <v>56</v>
      </c>
      <c r="Q127">
        <v>41</v>
      </c>
      <c r="R127">
        <v>48</v>
      </c>
      <c r="S127">
        <v>254</v>
      </c>
      <c r="T127">
        <v>38</v>
      </c>
      <c r="U127">
        <v>19</v>
      </c>
      <c r="V127">
        <v>47</v>
      </c>
      <c r="W127">
        <v>19</v>
      </c>
      <c r="X127">
        <v>133</v>
      </c>
      <c r="Y127">
        <v>57</v>
      </c>
      <c r="Z127">
        <v>9</v>
      </c>
      <c r="AA127">
        <v>0</v>
      </c>
      <c r="AB127">
        <v>28</v>
      </c>
      <c r="AC127">
        <v>28</v>
      </c>
      <c r="AD127">
        <v>9</v>
      </c>
      <c r="AE127">
        <v>28</v>
      </c>
      <c r="AF127">
        <v>28</v>
      </c>
      <c r="AG127">
        <v>28</v>
      </c>
      <c r="AH127">
        <v>19</v>
      </c>
      <c r="AI127">
        <v>66</v>
      </c>
      <c r="AJ127">
        <v>28</v>
      </c>
      <c r="AK127">
        <v>19</v>
      </c>
      <c r="AL127">
        <v>0</v>
      </c>
      <c r="AM127">
        <v>0</v>
      </c>
      <c r="AN127">
        <v>19</v>
      </c>
      <c r="AO127">
        <v>38</v>
      </c>
      <c r="AP127">
        <v>66</v>
      </c>
      <c r="AQ127">
        <v>28</v>
      </c>
      <c r="AR127">
        <v>28</v>
      </c>
      <c r="AS127">
        <v>19</v>
      </c>
      <c r="AT127">
        <v>9</v>
      </c>
      <c r="AU127">
        <v>28</v>
      </c>
      <c r="AV127">
        <v>28</v>
      </c>
      <c r="AW127">
        <v>28</v>
      </c>
      <c r="AX127">
        <v>58</v>
      </c>
      <c r="AY127" s="11">
        <v>88320.18</v>
      </c>
      <c r="AZ127" s="11">
        <v>26496.05</v>
      </c>
      <c r="BA127" s="11">
        <v>16780.830000000002</v>
      </c>
      <c r="BB127" s="11">
        <v>9715.2199999999993</v>
      </c>
      <c r="BC127" s="11">
        <v>16780.830000000002</v>
      </c>
      <c r="BD127" s="11">
        <v>18547.240000000002</v>
      </c>
      <c r="BE127" s="11">
        <v>36000</v>
      </c>
      <c r="BF127" s="11">
        <v>15000</v>
      </c>
      <c r="BG127" s="11">
        <v>12578</v>
      </c>
      <c r="BH127" s="11">
        <v>23522</v>
      </c>
      <c r="BI127" s="11">
        <v>41565</v>
      </c>
      <c r="BJ127" s="11">
        <v>18624</v>
      </c>
      <c r="BK127" s="11">
        <v>12724</v>
      </c>
      <c r="BL127" s="11">
        <v>9545</v>
      </c>
      <c r="BM127">
        <v>106000</v>
      </c>
      <c r="BN127">
        <v>6805</v>
      </c>
    </row>
    <row r="128" spans="1:66" x14ac:dyDescent="0.25">
      <c r="A128" s="3">
        <v>45418</v>
      </c>
      <c r="B128">
        <v>971</v>
      </c>
      <c r="C128">
        <v>927</v>
      </c>
      <c r="D128">
        <v>446</v>
      </c>
      <c r="E128">
        <v>409</v>
      </c>
      <c r="F128">
        <v>116</v>
      </c>
      <c r="G128">
        <v>333</v>
      </c>
      <c r="H128">
        <v>520</v>
      </c>
      <c r="I128">
        <v>74</v>
      </c>
      <c r="J128">
        <v>228</v>
      </c>
      <c r="K128">
        <v>198</v>
      </c>
      <c r="L128">
        <v>78</v>
      </c>
      <c r="M128">
        <v>30</v>
      </c>
      <c r="N128">
        <v>42</v>
      </c>
      <c r="O128">
        <v>199</v>
      </c>
      <c r="P128">
        <v>125</v>
      </c>
      <c r="Q128">
        <v>47</v>
      </c>
      <c r="R128">
        <v>18</v>
      </c>
      <c r="S128">
        <v>6</v>
      </c>
      <c r="T128">
        <v>92</v>
      </c>
      <c r="U128">
        <v>27</v>
      </c>
      <c r="V128">
        <v>55</v>
      </c>
      <c r="W128">
        <v>0</v>
      </c>
      <c r="X128">
        <v>105</v>
      </c>
      <c r="Y128">
        <v>74</v>
      </c>
      <c r="Z128">
        <v>18</v>
      </c>
      <c r="AA128">
        <v>9</v>
      </c>
      <c r="AB128">
        <v>46</v>
      </c>
      <c r="AC128">
        <v>9</v>
      </c>
      <c r="AD128">
        <v>0</v>
      </c>
      <c r="AE128">
        <v>27</v>
      </c>
      <c r="AF128">
        <v>27</v>
      </c>
      <c r="AG128">
        <v>18</v>
      </c>
      <c r="AH128">
        <v>0</v>
      </c>
      <c r="AI128">
        <v>92</v>
      </c>
      <c r="AJ128">
        <v>9</v>
      </c>
      <c r="AK128">
        <v>18</v>
      </c>
      <c r="AL128">
        <v>9</v>
      </c>
      <c r="AM128">
        <v>0</v>
      </c>
      <c r="AN128">
        <v>0</v>
      </c>
      <c r="AO128">
        <v>27</v>
      </c>
      <c r="AP128">
        <v>83</v>
      </c>
      <c r="AQ128">
        <v>9</v>
      </c>
      <c r="AR128">
        <v>55</v>
      </c>
      <c r="AS128">
        <v>27</v>
      </c>
      <c r="AT128">
        <v>9</v>
      </c>
      <c r="AU128">
        <v>46</v>
      </c>
      <c r="AV128">
        <v>18</v>
      </c>
      <c r="AW128">
        <v>18</v>
      </c>
      <c r="AX128">
        <v>0</v>
      </c>
      <c r="AY128" s="11">
        <v>90853.35</v>
      </c>
      <c r="AZ128" s="11">
        <v>23621.87</v>
      </c>
      <c r="BA128" s="11">
        <v>15445.07</v>
      </c>
      <c r="BB128" s="11">
        <v>22713.34</v>
      </c>
      <c r="BC128" s="11">
        <v>14536.54</v>
      </c>
      <c r="BD128" s="11">
        <v>14536.54</v>
      </c>
      <c r="BE128" s="11">
        <v>36000</v>
      </c>
      <c r="BF128" s="11">
        <v>15000</v>
      </c>
      <c r="BG128" s="11">
        <v>12578</v>
      </c>
      <c r="BH128" s="11">
        <v>23522</v>
      </c>
      <c r="BI128" s="11">
        <v>41565</v>
      </c>
      <c r="BJ128" s="11">
        <v>18624</v>
      </c>
      <c r="BK128" s="11">
        <v>12724</v>
      </c>
      <c r="BL128" s="11">
        <v>9545</v>
      </c>
      <c r="BM128">
        <v>106000</v>
      </c>
      <c r="BN128">
        <v>4246</v>
      </c>
    </row>
    <row r="129" spans="1:66" x14ac:dyDescent="0.25">
      <c r="A129" s="3">
        <v>45419</v>
      </c>
      <c r="B129">
        <v>946</v>
      </c>
      <c r="C129">
        <v>900</v>
      </c>
      <c r="D129">
        <v>340</v>
      </c>
      <c r="E129">
        <v>408</v>
      </c>
      <c r="F129">
        <v>198</v>
      </c>
      <c r="G129">
        <v>324</v>
      </c>
      <c r="H129">
        <v>414</v>
      </c>
      <c r="I129">
        <v>162</v>
      </c>
      <c r="J129">
        <v>252</v>
      </c>
      <c r="K129">
        <v>82</v>
      </c>
      <c r="L129">
        <v>46</v>
      </c>
      <c r="M129">
        <v>35</v>
      </c>
      <c r="N129">
        <v>29</v>
      </c>
      <c r="O129">
        <v>158</v>
      </c>
      <c r="P129">
        <v>46</v>
      </c>
      <c r="Q129">
        <v>39</v>
      </c>
      <c r="R129">
        <v>28</v>
      </c>
      <c r="S129">
        <v>231</v>
      </c>
      <c r="T129">
        <v>108</v>
      </c>
      <c r="U129">
        <v>18</v>
      </c>
      <c r="V129">
        <v>63</v>
      </c>
      <c r="W129">
        <v>0</v>
      </c>
      <c r="X129">
        <v>18</v>
      </c>
      <c r="Y129">
        <v>63</v>
      </c>
      <c r="Z129">
        <v>0</v>
      </c>
      <c r="AA129">
        <v>27</v>
      </c>
      <c r="AB129">
        <v>18</v>
      </c>
      <c r="AC129">
        <v>27</v>
      </c>
      <c r="AD129">
        <v>9</v>
      </c>
      <c r="AE129">
        <v>45</v>
      </c>
      <c r="AF129">
        <v>18</v>
      </c>
      <c r="AG129">
        <v>9</v>
      </c>
      <c r="AH129">
        <v>9</v>
      </c>
      <c r="AI129">
        <v>36</v>
      </c>
      <c r="AJ129">
        <v>54</v>
      </c>
      <c r="AK129">
        <v>45</v>
      </c>
      <c r="AL129">
        <v>27</v>
      </c>
      <c r="AM129">
        <v>9</v>
      </c>
      <c r="AN129">
        <v>9</v>
      </c>
      <c r="AO129">
        <v>9</v>
      </c>
      <c r="AP129">
        <v>63</v>
      </c>
      <c r="AQ129">
        <v>27</v>
      </c>
      <c r="AR129">
        <v>45</v>
      </c>
      <c r="AS129">
        <v>36</v>
      </c>
      <c r="AT129">
        <v>9</v>
      </c>
      <c r="AU129">
        <v>36</v>
      </c>
      <c r="AV129">
        <v>27</v>
      </c>
      <c r="AW129">
        <v>36</v>
      </c>
      <c r="AX129">
        <v>0</v>
      </c>
      <c r="AY129" s="11">
        <v>92669.36</v>
      </c>
      <c r="AZ129" s="11">
        <v>25020.73</v>
      </c>
      <c r="BA129" s="11">
        <v>20387.259999999998</v>
      </c>
      <c r="BB129" s="11">
        <v>11120.32</v>
      </c>
      <c r="BC129" s="11">
        <v>23167.34</v>
      </c>
      <c r="BD129" s="11">
        <v>12973.71</v>
      </c>
      <c r="BE129" s="11">
        <v>36000</v>
      </c>
      <c r="BF129" s="11">
        <v>15000</v>
      </c>
      <c r="BG129" s="11">
        <v>12578</v>
      </c>
      <c r="BH129" s="11">
        <v>23522</v>
      </c>
      <c r="BI129" s="11">
        <v>41565</v>
      </c>
      <c r="BJ129" s="11">
        <v>18624</v>
      </c>
      <c r="BK129" s="11">
        <v>12724</v>
      </c>
      <c r="BL129" s="11">
        <v>9545</v>
      </c>
      <c r="BM129">
        <v>106000</v>
      </c>
      <c r="BN129">
        <v>3141</v>
      </c>
    </row>
    <row r="130" spans="1:66" x14ac:dyDescent="0.25">
      <c r="A130" s="3">
        <v>45420</v>
      </c>
      <c r="B130">
        <v>920</v>
      </c>
      <c r="C130">
        <v>869</v>
      </c>
      <c r="D130">
        <v>276</v>
      </c>
      <c r="E130">
        <v>571</v>
      </c>
      <c r="F130">
        <v>73</v>
      </c>
      <c r="G130">
        <v>217</v>
      </c>
      <c r="H130">
        <v>566</v>
      </c>
      <c r="I130">
        <v>86</v>
      </c>
      <c r="J130">
        <v>279</v>
      </c>
      <c r="K130">
        <v>142</v>
      </c>
      <c r="L130">
        <v>62</v>
      </c>
      <c r="M130">
        <v>57</v>
      </c>
      <c r="N130">
        <v>17</v>
      </c>
      <c r="O130">
        <v>188</v>
      </c>
      <c r="P130">
        <v>41</v>
      </c>
      <c r="Q130">
        <v>34</v>
      </c>
      <c r="R130">
        <v>34</v>
      </c>
      <c r="S130">
        <v>66</v>
      </c>
      <c r="T130">
        <v>43</v>
      </c>
      <c r="U130">
        <v>0</v>
      </c>
      <c r="V130">
        <v>34</v>
      </c>
      <c r="W130">
        <v>8</v>
      </c>
      <c r="X130">
        <v>130</v>
      </c>
      <c r="Y130">
        <v>60</v>
      </c>
      <c r="Z130">
        <v>8</v>
      </c>
      <c r="AA130">
        <v>17</v>
      </c>
      <c r="AB130">
        <v>52</v>
      </c>
      <c r="AC130">
        <v>17</v>
      </c>
      <c r="AD130">
        <v>0</v>
      </c>
      <c r="AE130">
        <v>8</v>
      </c>
      <c r="AF130">
        <v>26</v>
      </c>
      <c r="AG130">
        <v>0</v>
      </c>
      <c r="AH130">
        <v>17</v>
      </c>
      <c r="AI130">
        <v>78</v>
      </c>
      <c r="AJ130">
        <v>43</v>
      </c>
      <c r="AK130">
        <v>17</v>
      </c>
      <c r="AL130">
        <v>0</v>
      </c>
      <c r="AM130">
        <v>0</v>
      </c>
      <c r="AN130">
        <v>8</v>
      </c>
      <c r="AO130">
        <v>17</v>
      </c>
      <c r="AP130">
        <v>86</v>
      </c>
      <c r="AQ130">
        <v>8</v>
      </c>
      <c r="AR130">
        <v>34</v>
      </c>
      <c r="AS130">
        <v>26</v>
      </c>
      <c r="AT130">
        <v>0</v>
      </c>
      <c r="AU130">
        <v>60</v>
      </c>
      <c r="AV130">
        <v>8</v>
      </c>
      <c r="AW130">
        <v>0</v>
      </c>
      <c r="AX130">
        <v>64</v>
      </c>
      <c r="AY130" s="11">
        <v>93640.39</v>
      </c>
      <c r="AZ130" s="11">
        <v>23410.1</v>
      </c>
      <c r="BA130" s="11">
        <v>21537.29</v>
      </c>
      <c r="BB130" s="11">
        <v>13109.65</v>
      </c>
      <c r="BC130" s="11">
        <v>12173.25</v>
      </c>
      <c r="BD130" s="11">
        <v>23410.1</v>
      </c>
      <c r="BE130" s="11">
        <v>36000</v>
      </c>
      <c r="BF130" s="11">
        <v>15000</v>
      </c>
      <c r="BG130" s="11">
        <v>12578</v>
      </c>
      <c r="BH130" s="11">
        <v>23522</v>
      </c>
      <c r="BI130" s="11">
        <v>41565</v>
      </c>
      <c r="BJ130" s="11">
        <v>18624</v>
      </c>
      <c r="BK130" s="11">
        <v>12724</v>
      </c>
      <c r="BL130" s="11">
        <v>9545</v>
      </c>
      <c r="BM130">
        <v>106000</v>
      </c>
      <c r="BN130">
        <v>3806</v>
      </c>
    </row>
    <row r="131" spans="1:66" x14ac:dyDescent="0.25">
      <c r="A131" s="3">
        <v>45421</v>
      </c>
      <c r="B131">
        <v>900</v>
      </c>
      <c r="C131">
        <v>836</v>
      </c>
      <c r="D131">
        <v>333</v>
      </c>
      <c r="E131">
        <v>423</v>
      </c>
      <c r="F131">
        <v>144</v>
      </c>
      <c r="G131">
        <v>250</v>
      </c>
      <c r="H131">
        <v>503</v>
      </c>
      <c r="I131">
        <v>83</v>
      </c>
      <c r="J131">
        <v>195</v>
      </c>
      <c r="K131">
        <v>184</v>
      </c>
      <c r="L131">
        <v>50</v>
      </c>
      <c r="M131">
        <v>66</v>
      </c>
      <c r="N131">
        <v>22</v>
      </c>
      <c r="O131">
        <v>116</v>
      </c>
      <c r="P131">
        <v>95</v>
      </c>
      <c r="Q131">
        <v>41</v>
      </c>
      <c r="R131">
        <v>41</v>
      </c>
      <c r="S131">
        <v>90</v>
      </c>
      <c r="T131">
        <v>66</v>
      </c>
      <c r="U131">
        <v>0</v>
      </c>
      <c r="V131">
        <v>33</v>
      </c>
      <c r="W131">
        <v>16</v>
      </c>
      <c r="X131">
        <v>50</v>
      </c>
      <c r="Y131">
        <v>58</v>
      </c>
      <c r="Z131">
        <v>8</v>
      </c>
      <c r="AA131">
        <v>16</v>
      </c>
      <c r="AB131">
        <v>33</v>
      </c>
      <c r="AC131">
        <v>16</v>
      </c>
      <c r="AD131">
        <v>0</v>
      </c>
      <c r="AE131">
        <v>41</v>
      </c>
      <c r="AF131">
        <v>16</v>
      </c>
      <c r="AG131">
        <v>25</v>
      </c>
      <c r="AH131">
        <v>0</v>
      </c>
      <c r="AI131">
        <v>50</v>
      </c>
      <c r="AJ131">
        <v>41</v>
      </c>
      <c r="AK131">
        <v>25</v>
      </c>
      <c r="AL131">
        <v>16</v>
      </c>
      <c r="AM131">
        <v>8</v>
      </c>
      <c r="AN131">
        <v>33</v>
      </c>
      <c r="AO131">
        <v>16</v>
      </c>
      <c r="AP131">
        <v>83</v>
      </c>
      <c r="AQ131">
        <v>25</v>
      </c>
      <c r="AR131">
        <v>33</v>
      </c>
      <c r="AS131">
        <v>8</v>
      </c>
      <c r="AT131">
        <v>0</v>
      </c>
      <c r="AU131">
        <v>8</v>
      </c>
      <c r="AV131">
        <v>8</v>
      </c>
      <c r="AW131">
        <v>8</v>
      </c>
      <c r="AX131">
        <v>96</v>
      </c>
      <c r="AY131" s="11">
        <v>94369.64</v>
      </c>
      <c r="AZ131" s="11">
        <v>24536.11</v>
      </c>
      <c r="BA131" s="11">
        <v>15099.14</v>
      </c>
      <c r="BB131" s="11">
        <v>19817.62</v>
      </c>
      <c r="BC131" s="11">
        <v>12268.05</v>
      </c>
      <c r="BD131" s="11">
        <v>22648.71</v>
      </c>
      <c r="BE131" s="11">
        <v>36000</v>
      </c>
      <c r="BF131" s="11">
        <v>15000</v>
      </c>
      <c r="BG131" s="11">
        <v>12578</v>
      </c>
      <c r="BH131" s="11">
        <v>23522</v>
      </c>
      <c r="BI131" s="11">
        <v>41565</v>
      </c>
      <c r="BJ131" s="11">
        <v>18624</v>
      </c>
      <c r="BK131" s="11">
        <v>12724</v>
      </c>
      <c r="BL131" s="11">
        <v>9545</v>
      </c>
      <c r="BM131">
        <v>106000</v>
      </c>
      <c r="BN131">
        <v>237</v>
      </c>
    </row>
    <row r="132" spans="1:66" x14ac:dyDescent="0.25">
      <c r="A132" s="3">
        <v>45422</v>
      </c>
      <c r="B132">
        <v>886</v>
      </c>
      <c r="C132">
        <v>801</v>
      </c>
      <c r="D132">
        <v>336</v>
      </c>
      <c r="E132">
        <v>426</v>
      </c>
      <c r="F132">
        <v>124</v>
      </c>
      <c r="G132">
        <v>384</v>
      </c>
      <c r="H132">
        <v>369</v>
      </c>
      <c r="I132">
        <v>48</v>
      </c>
      <c r="J132">
        <v>154</v>
      </c>
      <c r="K132">
        <v>186</v>
      </c>
      <c r="L132">
        <v>82</v>
      </c>
      <c r="M132">
        <v>76</v>
      </c>
      <c r="N132">
        <v>54</v>
      </c>
      <c r="O132">
        <v>171</v>
      </c>
      <c r="P132">
        <v>63</v>
      </c>
      <c r="Q132">
        <v>50</v>
      </c>
      <c r="R132">
        <v>50</v>
      </c>
      <c r="S132">
        <v>0</v>
      </c>
      <c r="T132">
        <v>48</v>
      </c>
      <c r="U132">
        <v>24</v>
      </c>
      <c r="V132">
        <v>32</v>
      </c>
      <c r="W132">
        <v>24</v>
      </c>
      <c r="X132">
        <v>73</v>
      </c>
      <c r="Y132">
        <v>64</v>
      </c>
      <c r="Z132">
        <v>8</v>
      </c>
      <c r="AA132">
        <v>16</v>
      </c>
      <c r="AB132">
        <v>24</v>
      </c>
      <c r="AC132">
        <v>0</v>
      </c>
      <c r="AD132">
        <v>8</v>
      </c>
      <c r="AE132">
        <v>16</v>
      </c>
      <c r="AF132">
        <v>24</v>
      </c>
      <c r="AG132">
        <v>24</v>
      </c>
      <c r="AH132">
        <v>8</v>
      </c>
      <c r="AI132">
        <v>72</v>
      </c>
      <c r="AJ132">
        <v>8</v>
      </c>
      <c r="AK132">
        <v>8</v>
      </c>
      <c r="AL132">
        <v>24</v>
      </c>
      <c r="AM132">
        <v>8</v>
      </c>
      <c r="AN132">
        <v>8</v>
      </c>
      <c r="AO132">
        <v>32</v>
      </c>
      <c r="AP132">
        <v>80</v>
      </c>
      <c r="AQ132">
        <v>16</v>
      </c>
      <c r="AR132">
        <v>56</v>
      </c>
      <c r="AS132">
        <v>40</v>
      </c>
      <c r="AT132">
        <v>8</v>
      </c>
      <c r="AU132">
        <v>24</v>
      </c>
      <c r="AV132">
        <v>16</v>
      </c>
      <c r="AW132">
        <v>8</v>
      </c>
      <c r="AX132">
        <v>0</v>
      </c>
      <c r="AY132" s="11">
        <v>94491.31</v>
      </c>
      <c r="AZ132" s="11">
        <v>30237.22</v>
      </c>
      <c r="BA132" s="11">
        <v>18898.259999999998</v>
      </c>
      <c r="BB132" s="11">
        <v>17008.439999999999</v>
      </c>
      <c r="BC132" s="11">
        <v>18898.259999999998</v>
      </c>
      <c r="BD132" s="11">
        <v>9449.1299999999992</v>
      </c>
      <c r="BE132" s="11">
        <v>36000</v>
      </c>
      <c r="BF132" s="11">
        <v>15000</v>
      </c>
      <c r="BG132" s="11">
        <v>12578</v>
      </c>
      <c r="BH132" s="11">
        <v>23522</v>
      </c>
      <c r="BI132" s="11">
        <v>41565</v>
      </c>
      <c r="BJ132" s="11">
        <v>18624</v>
      </c>
      <c r="BK132" s="11">
        <v>12724</v>
      </c>
      <c r="BL132" s="11">
        <v>9545</v>
      </c>
      <c r="BM132">
        <v>106000</v>
      </c>
      <c r="BN132">
        <v>1292</v>
      </c>
    </row>
    <row r="133" spans="1:66" x14ac:dyDescent="0.25">
      <c r="A133" s="3">
        <v>45423</v>
      </c>
      <c r="B133">
        <v>883</v>
      </c>
      <c r="C133">
        <v>770</v>
      </c>
      <c r="D133">
        <v>317</v>
      </c>
      <c r="E133">
        <v>372</v>
      </c>
      <c r="F133">
        <v>194</v>
      </c>
      <c r="G133">
        <v>292</v>
      </c>
      <c r="H133">
        <v>440</v>
      </c>
      <c r="I133">
        <v>38</v>
      </c>
      <c r="J133">
        <v>262</v>
      </c>
      <c r="K133">
        <v>32</v>
      </c>
      <c r="L133">
        <v>49</v>
      </c>
      <c r="M133">
        <v>60</v>
      </c>
      <c r="N133">
        <v>43</v>
      </c>
      <c r="O133">
        <v>164</v>
      </c>
      <c r="P133">
        <v>70</v>
      </c>
      <c r="Q133">
        <v>23</v>
      </c>
      <c r="R133">
        <v>43</v>
      </c>
      <c r="S133">
        <v>137</v>
      </c>
      <c r="T133">
        <v>92</v>
      </c>
      <c r="U133">
        <v>7</v>
      </c>
      <c r="V133">
        <v>46</v>
      </c>
      <c r="W133">
        <v>15</v>
      </c>
      <c r="X133">
        <v>27</v>
      </c>
      <c r="Y133">
        <v>46</v>
      </c>
      <c r="Z133">
        <v>15</v>
      </c>
      <c r="AA133">
        <v>23</v>
      </c>
      <c r="AB133">
        <v>15</v>
      </c>
      <c r="AC133">
        <v>7</v>
      </c>
      <c r="AD133">
        <v>7</v>
      </c>
      <c r="AE133">
        <v>30</v>
      </c>
      <c r="AF133">
        <v>0</v>
      </c>
      <c r="AG133">
        <v>7</v>
      </c>
      <c r="AH133">
        <v>0</v>
      </c>
      <c r="AI133">
        <v>69</v>
      </c>
      <c r="AJ133">
        <v>46</v>
      </c>
      <c r="AK133">
        <v>30</v>
      </c>
      <c r="AL133">
        <v>15</v>
      </c>
      <c r="AM133">
        <v>7</v>
      </c>
      <c r="AN133">
        <v>23</v>
      </c>
      <c r="AO133">
        <v>15</v>
      </c>
      <c r="AP133">
        <v>77</v>
      </c>
      <c r="AQ133">
        <v>15</v>
      </c>
      <c r="AR133">
        <v>53</v>
      </c>
      <c r="AS133">
        <v>30</v>
      </c>
      <c r="AT133">
        <v>0</v>
      </c>
      <c r="AU133">
        <v>23</v>
      </c>
      <c r="AV133">
        <v>30</v>
      </c>
      <c r="AW133">
        <v>0</v>
      </c>
      <c r="AX133">
        <v>0</v>
      </c>
      <c r="AY133" s="11">
        <v>94369.62</v>
      </c>
      <c r="AZ133" s="11">
        <v>30198.28</v>
      </c>
      <c r="BA133" s="11">
        <v>13211.75</v>
      </c>
      <c r="BB133" s="11">
        <v>18873.919999999998</v>
      </c>
      <c r="BC133" s="11">
        <v>9436.9599999999991</v>
      </c>
      <c r="BD133" s="11">
        <v>22648.71</v>
      </c>
      <c r="BE133" s="11">
        <v>36000</v>
      </c>
      <c r="BF133" s="11">
        <v>15000</v>
      </c>
      <c r="BG133" s="11">
        <v>12578</v>
      </c>
      <c r="BH133" s="11">
        <v>23522</v>
      </c>
      <c r="BI133" s="11">
        <v>41565</v>
      </c>
      <c r="BJ133" s="11">
        <v>18624</v>
      </c>
      <c r="BK133" s="11">
        <v>12724</v>
      </c>
      <c r="BL133" s="11">
        <v>9545</v>
      </c>
      <c r="BM133">
        <v>106000</v>
      </c>
      <c r="BN133">
        <v>2757</v>
      </c>
    </row>
    <row r="134" spans="1:66" x14ac:dyDescent="0.25">
      <c r="A134" s="3">
        <v>45424</v>
      </c>
      <c r="B134">
        <v>882</v>
      </c>
      <c r="C134">
        <v>737</v>
      </c>
      <c r="D134">
        <v>379</v>
      </c>
      <c r="E134">
        <v>283</v>
      </c>
      <c r="F134">
        <v>220</v>
      </c>
      <c r="G134">
        <v>353</v>
      </c>
      <c r="H134">
        <v>244</v>
      </c>
      <c r="I134">
        <v>140</v>
      </c>
      <c r="J134">
        <v>235</v>
      </c>
      <c r="K134">
        <v>60</v>
      </c>
      <c r="L134">
        <v>82</v>
      </c>
      <c r="M134">
        <v>76</v>
      </c>
      <c r="N134">
        <v>43</v>
      </c>
      <c r="O134">
        <v>134</v>
      </c>
      <c r="P134">
        <v>77</v>
      </c>
      <c r="Q134">
        <v>43</v>
      </c>
      <c r="R134">
        <v>50</v>
      </c>
      <c r="S134">
        <v>82</v>
      </c>
      <c r="T134">
        <v>29</v>
      </c>
      <c r="U134">
        <v>0</v>
      </c>
      <c r="V134">
        <v>29</v>
      </c>
      <c r="W134">
        <v>14</v>
      </c>
      <c r="X134">
        <v>81</v>
      </c>
      <c r="Y134">
        <v>58</v>
      </c>
      <c r="Z134">
        <v>14</v>
      </c>
      <c r="AA134">
        <v>22</v>
      </c>
      <c r="AB134">
        <v>29</v>
      </c>
      <c r="AC134">
        <v>0</v>
      </c>
      <c r="AD134">
        <v>0</v>
      </c>
      <c r="AE134">
        <v>7</v>
      </c>
      <c r="AF134">
        <v>14</v>
      </c>
      <c r="AG134">
        <v>22</v>
      </c>
      <c r="AH134">
        <v>7</v>
      </c>
      <c r="AI134">
        <v>51</v>
      </c>
      <c r="AJ134">
        <v>36</v>
      </c>
      <c r="AK134">
        <v>29</v>
      </c>
      <c r="AL134">
        <v>0</v>
      </c>
      <c r="AM134">
        <v>7</v>
      </c>
      <c r="AN134">
        <v>7</v>
      </c>
      <c r="AO134">
        <v>7</v>
      </c>
      <c r="AP134">
        <v>58</v>
      </c>
      <c r="AQ134">
        <v>14</v>
      </c>
      <c r="AR134">
        <v>58</v>
      </c>
      <c r="AS134">
        <v>7</v>
      </c>
      <c r="AT134">
        <v>7</v>
      </c>
      <c r="AU134">
        <v>22</v>
      </c>
      <c r="AV134">
        <v>29</v>
      </c>
      <c r="AW134">
        <v>7</v>
      </c>
      <c r="AX134">
        <v>72</v>
      </c>
      <c r="AY134" s="11">
        <v>93031.31</v>
      </c>
      <c r="AZ134" s="11">
        <v>31630.639999999999</v>
      </c>
      <c r="BA134" s="11">
        <v>15815.32</v>
      </c>
      <c r="BB134" s="11">
        <v>15815.32</v>
      </c>
      <c r="BC134" s="11">
        <v>13954.7</v>
      </c>
      <c r="BD134" s="11">
        <v>15815.32</v>
      </c>
      <c r="BE134" s="11">
        <v>36000</v>
      </c>
      <c r="BF134" s="11">
        <v>15000</v>
      </c>
      <c r="BG134" s="11">
        <v>12578</v>
      </c>
      <c r="BH134" s="11">
        <v>23522</v>
      </c>
      <c r="BI134" s="11">
        <v>41565</v>
      </c>
      <c r="BJ134" s="11">
        <v>18624</v>
      </c>
      <c r="BK134" s="11">
        <v>12724</v>
      </c>
      <c r="BL134" s="11">
        <v>9545</v>
      </c>
      <c r="BM134">
        <v>106000</v>
      </c>
      <c r="BN134">
        <v>7275</v>
      </c>
    </row>
    <row r="135" spans="1:66" x14ac:dyDescent="0.25">
      <c r="A135" s="3">
        <v>45425</v>
      </c>
      <c r="B135">
        <v>886</v>
      </c>
      <c r="C135">
        <v>716</v>
      </c>
      <c r="D135">
        <v>283</v>
      </c>
      <c r="E135">
        <v>533</v>
      </c>
      <c r="F135">
        <v>70</v>
      </c>
      <c r="G135">
        <v>350</v>
      </c>
      <c r="H135">
        <v>316</v>
      </c>
      <c r="I135">
        <v>50</v>
      </c>
      <c r="J135">
        <v>192</v>
      </c>
      <c r="K135">
        <v>120</v>
      </c>
      <c r="L135">
        <v>43</v>
      </c>
      <c r="M135">
        <v>76</v>
      </c>
      <c r="N135">
        <v>49</v>
      </c>
      <c r="O135">
        <v>164</v>
      </c>
      <c r="P135">
        <v>40</v>
      </c>
      <c r="Q135">
        <v>50</v>
      </c>
      <c r="R135">
        <v>47</v>
      </c>
      <c r="S135">
        <v>105</v>
      </c>
      <c r="T135">
        <v>71</v>
      </c>
      <c r="U135">
        <v>21</v>
      </c>
      <c r="V135">
        <v>28</v>
      </c>
      <c r="W135">
        <v>0</v>
      </c>
      <c r="X135">
        <v>57</v>
      </c>
      <c r="Y135">
        <v>50</v>
      </c>
      <c r="Z135">
        <v>14</v>
      </c>
      <c r="AA135">
        <v>0</v>
      </c>
      <c r="AB135">
        <v>14</v>
      </c>
      <c r="AC135">
        <v>7</v>
      </c>
      <c r="AD135">
        <v>0</v>
      </c>
      <c r="AE135">
        <v>28</v>
      </c>
      <c r="AF135">
        <v>21</v>
      </c>
      <c r="AG135">
        <v>7</v>
      </c>
      <c r="AH135">
        <v>21</v>
      </c>
      <c r="AI135">
        <v>64</v>
      </c>
      <c r="AJ135">
        <v>28</v>
      </c>
      <c r="AK135">
        <v>7</v>
      </c>
      <c r="AL135">
        <v>14</v>
      </c>
      <c r="AM135">
        <v>7</v>
      </c>
      <c r="AN135">
        <v>21</v>
      </c>
      <c r="AO135">
        <v>14</v>
      </c>
      <c r="AP135">
        <v>57</v>
      </c>
      <c r="AQ135">
        <v>7</v>
      </c>
      <c r="AR135">
        <v>64</v>
      </c>
      <c r="AS135">
        <v>35</v>
      </c>
      <c r="AT135">
        <v>0</v>
      </c>
      <c r="AU135">
        <v>35</v>
      </c>
      <c r="AV135">
        <v>7</v>
      </c>
      <c r="AW135">
        <v>0</v>
      </c>
      <c r="AX135">
        <v>17</v>
      </c>
      <c r="AY135" s="11">
        <v>90845.440000000002</v>
      </c>
      <c r="AZ135" s="11">
        <v>29979</v>
      </c>
      <c r="BA135" s="11">
        <v>14535.27</v>
      </c>
      <c r="BB135" s="11">
        <v>18169.09</v>
      </c>
      <c r="BC135" s="11">
        <v>17260.63</v>
      </c>
      <c r="BD135" s="11">
        <v>10901.45</v>
      </c>
      <c r="BE135" s="11">
        <v>36000</v>
      </c>
      <c r="BF135" s="11">
        <v>15000</v>
      </c>
      <c r="BG135" s="11">
        <v>12578</v>
      </c>
      <c r="BH135" s="11">
        <v>23522</v>
      </c>
      <c r="BI135" s="11">
        <v>41565</v>
      </c>
      <c r="BJ135" s="11">
        <v>18624</v>
      </c>
      <c r="BK135" s="11">
        <v>12724</v>
      </c>
      <c r="BL135" s="11">
        <v>9545</v>
      </c>
      <c r="BM135">
        <v>106000</v>
      </c>
      <c r="BN135">
        <v>1646</v>
      </c>
    </row>
    <row r="136" spans="1:66" x14ac:dyDescent="0.25">
      <c r="A136" s="3">
        <v>45426</v>
      </c>
      <c r="B136">
        <v>893</v>
      </c>
      <c r="C136">
        <v>694</v>
      </c>
      <c r="D136">
        <v>196</v>
      </c>
      <c r="E136">
        <v>537</v>
      </c>
      <c r="F136">
        <v>160</v>
      </c>
      <c r="G136">
        <v>173</v>
      </c>
      <c r="H136">
        <v>390</v>
      </c>
      <c r="I136">
        <v>131</v>
      </c>
      <c r="J136">
        <v>249</v>
      </c>
      <c r="K136">
        <v>188</v>
      </c>
      <c r="L136">
        <v>66</v>
      </c>
      <c r="M136">
        <v>33</v>
      </c>
      <c r="N136">
        <v>33</v>
      </c>
      <c r="O136">
        <v>128</v>
      </c>
      <c r="P136">
        <v>27</v>
      </c>
      <c r="Q136">
        <v>23</v>
      </c>
      <c r="R136">
        <v>30</v>
      </c>
      <c r="S136">
        <v>116</v>
      </c>
      <c r="T136">
        <v>62</v>
      </c>
      <c r="U136">
        <v>13</v>
      </c>
      <c r="V136">
        <v>20</v>
      </c>
      <c r="W136">
        <v>13</v>
      </c>
      <c r="X136">
        <v>48</v>
      </c>
      <c r="Y136">
        <v>62</v>
      </c>
      <c r="Z136">
        <v>6</v>
      </c>
      <c r="AA136">
        <v>0</v>
      </c>
      <c r="AB136">
        <v>20</v>
      </c>
      <c r="AC136">
        <v>0</v>
      </c>
      <c r="AD136">
        <v>6</v>
      </c>
      <c r="AE136">
        <v>34</v>
      </c>
      <c r="AF136">
        <v>0</v>
      </c>
      <c r="AG136">
        <v>13</v>
      </c>
      <c r="AH136">
        <v>13</v>
      </c>
      <c r="AI136">
        <v>27</v>
      </c>
      <c r="AJ136">
        <v>41</v>
      </c>
      <c r="AK136">
        <v>13</v>
      </c>
      <c r="AL136">
        <v>20</v>
      </c>
      <c r="AM136">
        <v>0</v>
      </c>
      <c r="AN136">
        <v>27</v>
      </c>
      <c r="AO136">
        <v>13</v>
      </c>
      <c r="AP136">
        <v>48</v>
      </c>
      <c r="AQ136">
        <v>6</v>
      </c>
      <c r="AR136">
        <v>34</v>
      </c>
      <c r="AS136">
        <v>20</v>
      </c>
      <c r="AT136">
        <v>6</v>
      </c>
      <c r="AU136">
        <v>13</v>
      </c>
      <c r="AV136">
        <v>13</v>
      </c>
      <c r="AW136">
        <v>27</v>
      </c>
      <c r="AX136">
        <v>76</v>
      </c>
      <c r="AY136" s="11">
        <v>87697.96</v>
      </c>
      <c r="AZ136" s="11">
        <v>30694.28</v>
      </c>
      <c r="BA136" s="11">
        <v>18416.57</v>
      </c>
      <c r="BB136" s="11">
        <v>10523.75</v>
      </c>
      <c r="BC136" s="11">
        <v>7015.84</v>
      </c>
      <c r="BD136" s="11">
        <v>21047.51</v>
      </c>
      <c r="BE136" s="11">
        <v>36000</v>
      </c>
      <c r="BF136" s="11">
        <v>15000</v>
      </c>
      <c r="BG136" s="11">
        <v>12578</v>
      </c>
      <c r="BH136" s="11">
        <v>23522</v>
      </c>
      <c r="BI136" s="11">
        <v>41565</v>
      </c>
      <c r="BJ136" s="11">
        <v>18624</v>
      </c>
      <c r="BK136" s="11">
        <v>12724</v>
      </c>
      <c r="BL136" s="11">
        <v>9545</v>
      </c>
      <c r="BM136">
        <v>106000</v>
      </c>
      <c r="BN136">
        <v>2343</v>
      </c>
    </row>
    <row r="137" spans="1:66" x14ac:dyDescent="0.25">
      <c r="A137" s="3">
        <v>45427</v>
      </c>
      <c r="B137">
        <v>903</v>
      </c>
      <c r="C137">
        <v>675</v>
      </c>
      <c r="D137">
        <v>261</v>
      </c>
      <c r="E137">
        <v>534</v>
      </c>
      <c r="F137">
        <v>108</v>
      </c>
      <c r="G137">
        <v>317</v>
      </c>
      <c r="H137">
        <v>196</v>
      </c>
      <c r="I137">
        <v>162</v>
      </c>
      <c r="J137">
        <v>229</v>
      </c>
      <c r="K137">
        <v>89</v>
      </c>
      <c r="L137">
        <v>50</v>
      </c>
      <c r="M137">
        <v>78</v>
      </c>
      <c r="N137">
        <v>39</v>
      </c>
      <c r="O137">
        <v>116</v>
      </c>
      <c r="P137">
        <v>58</v>
      </c>
      <c r="Q137">
        <v>51</v>
      </c>
      <c r="R137">
        <v>24</v>
      </c>
      <c r="S137">
        <v>169</v>
      </c>
      <c r="T137">
        <v>87</v>
      </c>
      <c r="U137">
        <v>13</v>
      </c>
      <c r="V137">
        <v>33</v>
      </c>
      <c r="W137">
        <v>6</v>
      </c>
      <c r="X137">
        <v>33</v>
      </c>
      <c r="Y137">
        <v>54</v>
      </c>
      <c r="Z137">
        <v>20</v>
      </c>
      <c r="AA137">
        <v>20</v>
      </c>
      <c r="AB137">
        <v>33</v>
      </c>
      <c r="AC137">
        <v>6</v>
      </c>
      <c r="AD137">
        <v>0</v>
      </c>
      <c r="AE137">
        <v>33</v>
      </c>
      <c r="AF137">
        <v>20</v>
      </c>
      <c r="AG137">
        <v>13</v>
      </c>
      <c r="AH137">
        <v>0</v>
      </c>
      <c r="AI137">
        <v>33</v>
      </c>
      <c r="AJ137">
        <v>6</v>
      </c>
      <c r="AK137">
        <v>27</v>
      </c>
      <c r="AL137">
        <v>13</v>
      </c>
      <c r="AM137">
        <v>6</v>
      </c>
      <c r="AN137">
        <v>27</v>
      </c>
      <c r="AO137">
        <v>13</v>
      </c>
      <c r="AP137">
        <v>74</v>
      </c>
      <c r="AQ137">
        <v>13</v>
      </c>
      <c r="AR137">
        <v>20</v>
      </c>
      <c r="AS137">
        <v>33</v>
      </c>
      <c r="AT137">
        <v>0</v>
      </c>
      <c r="AU137">
        <v>33</v>
      </c>
      <c r="AV137">
        <v>6</v>
      </c>
      <c r="AW137">
        <v>0</v>
      </c>
      <c r="AX137">
        <v>0</v>
      </c>
      <c r="AY137" s="11">
        <v>84806.12</v>
      </c>
      <c r="AZ137" s="11">
        <v>23745.71</v>
      </c>
      <c r="BA137" s="11">
        <v>15265.1</v>
      </c>
      <c r="BB137" s="11">
        <v>14417.04</v>
      </c>
      <c r="BC137" s="11">
        <v>7632.55</v>
      </c>
      <c r="BD137" s="11">
        <v>23745.71</v>
      </c>
      <c r="BE137" s="11">
        <v>32500</v>
      </c>
      <c r="BF137" s="11">
        <v>15000</v>
      </c>
      <c r="BG137" s="11">
        <v>12578</v>
      </c>
      <c r="BH137" s="11">
        <v>22807</v>
      </c>
      <c r="BI137" s="11">
        <v>41565</v>
      </c>
      <c r="BJ137" s="11">
        <v>18624</v>
      </c>
      <c r="BK137" s="11">
        <v>12724</v>
      </c>
      <c r="BL137" s="11">
        <v>9545</v>
      </c>
      <c r="BM137">
        <v>106000</v>
      </c>
      <c r="BN137">
        <v>6116</v>
      </c>
    </row>
    <row r="138" spans="1:66" x14ac:dyDescent="0.25">
      <c r="A138" s="3">
        <v>45428</v>
      </c>
      <c r="B138">
        <v>917</v>
      </c>
      <c r="C138">
        <v>663</v>
      </c>
      <c r="D138">
        <v>458</v>
      </c>
      <c r="E138">
        <v>331</v>
      </c>
      <c r="F138">
        <v>128</v>
      </c>
      <c r="G138">
        <v>232</v>
      </c>
      <c r="H138">
        <v>272</v>
      </c>
      <c r="I138">
        <v>159</v>
      </c>
      <c r="J138">
        <v>216</v>
      </c>
      <c r="K138">
        <v>125</v>
      </c>
      <c r="L138">
        <v>85</v>
      </c>
      <c r="M138">
        <v>34</v>
      </c>
      <c r="N138">
        <v>56</v>
      </c>
      <c r="O138">
        <v>146</v>
      </c>
      <c r="P138">
        <v>66</v>
      </c>
      <c r="Q138">
        <v>34</v>
      </c>
      <c r="R138">
        <v>27</v>
      </c>
      <c r="S138">
        <v>128</v>
      </c>
      <c r="T138">
        <v>72</v>
      </c>
      <c r="U138">
        <v>13</v>
      </c>
      <c r="V138">
        <v>19</v>
      </c>
      <c r="W138">
        <v>19</v>
      </c>
      <c r="X138">
        <v>4</v>
      </c>
      <c r="Y138">
        <v>59</v>
      </c>
      <c r="Z138">
        <v>13</v>
      </c>
      <c r="AA138">
        <v>6</v>
      </c>
      <c r="AB138">
        <v>13</v>
      </c>
      <c r="AC138">
        <v>19</v>
      </c>
      <c r="AD138">
        <v>6</v>
      </c>
      <c r="AE138">
        <v>13</v>
      </c>
      <c r="AF138">
        <v>19</v>
      </c>
      <c r="AG138">
        <v>19</v>
      </c>
      <c r="AH138">
        <v>19</v>
      </c>
      <c r="AI138">
        <v>26</v>
      </c>
      <c r="AJ138">
        <v>46</v>
      </c>
      <c r="AK138">
        <v>6</v>
      </c>
      <c r="AL138">
        <v>6</v>
      </c>
      <c r="AM138">
        <v>6</v>
      </c>
      <c r="AN138">
        <v>19</v>
      </c>
      <c r="AO138">
        <v>6</v>
      </c>
      <c r="AP138">
        <v>66</v>
      </c>
      <c r="AQ138">
        <v>19</v>
      </c>
      <c r="AR138">
        <v>46</v>
      </c>
      <c r="AS138">
        <v>6</v>
      </c>
      <c r="AT138">
        <v>0</v>
      </c>
      <c r="AU138">
        <v>46</v>
      </c>
      <c r="AV138">
        <v>26</v>
      </c>
      <c r="AW138">
        <v>26</v>
      </c>
      <c r="AX138">
        <v>0</v>
      </c>
      <c r="AY138" s="11">
        <v>82047.06</v>
      </c>
      <c r="AZ138" s="11">
        <v>22152.71</v>
      </c>
      <c r="BA138" s="11">
        <v>16409.41</v>
      </c>
      <c r="BB138" s="11">
        <v>9845.65</v>
      </c>
      <c r="BC138" s="11">
        <v>9845.65</v>
      </c>
      <c r="BD138" s="11">
        <v>23793.65</v>
      </c>
      <c r="BE138" s="11">
        <v>32500</v>
      </c>
      <c r="BF138" s="11">
        <v>15000</v>
      </c>
      <c r="BG138" s="11">
        <v>10445</v>
      </c>
      <c r="BH138" s="11">
        <v>22807</v>
      </c>
      <c r="BI138" s="11">
        <v>41565</v>
      </c>
      <c r="BJ138" s="11">
        <v>18624</v>
      </c>
      <c r="BK138" s="11">
        <v>12724</v>
      </c>
      <c r="BL138" s="11">
        <v>9545</v>
      </c>
      <c r="BM138">
        <v>106000</v>
      </c>
      <c r="BN138">
        <v>2910</v>
      </c>
    </row>
    <row r="139" spans="1:66" x14ac:dyDescent="0.25">
      <c r="A139" s="3">
        <v>45429</v>
      </c>
      <c r="B139">
        <v>937</v>
      </c>
      <c r="C139">
        <v>653</v>
      </c>
      <c r="D139">
        <v>309</v>
      </c>
      <c r="E139">
        <v>413</v>
      </c>
      <c r="F139">
        <v>215</v>
      </c>
      <c r="G139">
        <v>287</v>
      </c>
      <c r="H139">
        <v>275</v>
      </c>
      <c r="I139">
        <v>91</v>
      </c>
      <c r="J139">
        <v>249</v>
      </c>
      <c r="K139">
        <v>52</v>
      </c>
      <c r="L139">
        <v>58</v>
      </c>
      <c r="M139">
        <v>40</v>
      </c>
      <c r="N139">
        <v>46</v>
      </c>
      <c r="O139">
        <v>170</v>
      </c>
      <c r="P139">
        <v>28</v>
      </c>
      <c r="Q139">
        <v>42</v>
      </c>
      <c r="R139">
        <v>28</v>
      </c>
      <c r="S139">
        <v>224</v>
      </c>
      <c r="T139">
        <v>32</v>
      </c>
      <c r="U139">
        <v>13</v>
      </c>
      <c r="V139">
        <v>19</v>
      </c>
      <c r="W139">
        <v>19</v>
      </c>
      <c r="X139">
        <v>52</v>
      </c>
      <c r="Y139">
        <v>52</v>
      </c>
      <c r="Z139">
        <v>0</v>
      </c>
      <c r="AA139">
        <v>0</v>
      </c>
      <c r="AB139">
        <v>19</v>
      </c>
      <c r="AC139">
        <v>19</v>
      </c>
      <c r="AD139">
        <v>6</v>
      </c>
      <c r="AE139">
        <v>6</v>
      </c>
      <c r="AF139">
        <v>0</v>
      </c>
      <c r="AG139">
        <v>19</v>
      </c>
      <c r="AH139">
        <v>0</v>
      </c>
      <c r="AI139">
        <v>39</v>
      </c>
      <c r="AJ139">
        <v>32</v>
      </c>
      <c r="AK139">
        <v>19</v>
      </c>
      <c r="AL139">
        <v>19</v>
      </c>
      <c r="AM139">
        <v>6</v>
      </c>
      <c r="AN139">
        <v>13</v>
      </c>
      <c r="AO139">
        <v>6</v>
      </c>
      <c r="AP139">
        <v>65</v>
      </c>
      <c r="AQ139">
        <v>13</v>
      </c>
      <c r="AR139">
        <v>45</v>
      </c>
      <c r="AS139">
        <v>32</v>
      </c>
      <c r="AT139">
        <v>0</v>
      </c>
      <c r="AU139">
        <v>45</v>
      </c>
      <c r="AV139">
        <v>0</v>
      </c>
      <c r="AW139">
        <v>0</v>
      </c>
      <c r="AX139">
        <v>63</v>
      </c>
      <c r="AY139" s="11">
        <v>80733.27</v>
      </c>
      <c r="AZ139" s="11">
        <v>28256.639999999999</v>
      </c>
      <c r="BA139" s="11">
        <v>11302.66</v>
      </c>
      <c r="BB139" s="11">
        <v>18568.650000000001</v>
      </c>
      <c r="BC139" s="11">
        <v>19375.98</v>
      </c>
      <c r="BD139" s="11">
        <v>3229.33</v>
      </c>
      <c r="BE139" s="11">
        <v>32500</v>
      </c>
      <c r="BF139" s="11">
        <v>15000</v>
      </c>
      <c r="BG139" s="11">
        <v>10445</v>
      </c>
      <c r="BH139" s="11">
        <v>22807</v>
      </c>
      <c r="BI139" s="11">
        <v>41565</v>
      </c>
      <c r="BJ139" s="11">
        <v>18624</v>
      </c>
      <c r="BK139" s="11">
        <v>12724</v>
      </c>
      <c r="BL139" s="11">
        <v>9545</v>
      </c>
      <c r="BM139">
        <v>106000</v>
      </c>
      <c r="BN139">
        <v>4818</v>
      </c>
    </row>
    <row r="140" spans="1:66" x14ac:dyDescent="0.25">
      <c r="A140" s="3">
        <v>45430</v>
      </c>
      <c r="B140">
        <v>957</v>
      </c>
      <c r="C140">
        <v>649</v>
      </c>
      <c r="D140">
        <v>191</v>
      </c>
      <c r="E140">
        <v>575</v>
      </c>
      <c r="F140">
        <v>191</v>
      </c>
      <c r="G140">
        <v>227</v>
      </c>
      <c r="H140">
        <v>299</v>
      </c>
      <c r="I140">
        <v>123</v>
      </c>
      <c r="J140">
        <v>290</v>
      </c>
      <c r="K140">
        <v>106</v>
      </c>
      <c r="L140">
        <v>53</v>
      </c>
      <c r="M140">
        <v>77</v>
      </c>
      <c r="N140">
        <v>59</v>
      </c>
      <c r="O140">
        <v>200</v>
      </c>
      <c r="P140">
        <v>69</v>
      </c>
      <c r="Q140">
        <v>25</v>
      </c>
      <c r="R140">
        <v>29</v>
      </c>
      <c r="S140">
        <v>49</v>
      </c>
      <c r="T140">
        <v>58</v>
      </c>
      <c r="U140">
        <v>0</v>
      </c>
      <c r="V140">
        <v>32</v>
      </c>
      <c r="W140">
        <v>19</v>
      </c>
      <c r="X140">
        <v>64</v>
      </c>
      <c r="Y140">
        <v>45</v>
      </c>
      <c r="Z140">
        <v>19</v>
      </c>
      <c r="AA140">
        <v>19</v>
      </c>
      <c r="AB140">
        <v>19</v>
      </c>
      <c r="AC140">
        <v>19</v>
      </c>
      <c r="AD140">
        <v>0</v>
      </c>
      <c r="AE140">
        <v>25</v>
      </c>
      <c r="AF140">
        <v>12</v>
      </c>
      <c r="AG140">
        <v>6</v>
      </c>
      <c r="AH140">
        <v>0</v>
      </c>
      <c r="AI140">
        <v>64</v>
      </c>
      <c r="AJ140">
        <v>38</v>
      </c>
      <c r="AK140">
        <v>25</v>
      </c>
      <c r="AL140">
        <v>19</v>
      </c>
      <c r="AM140">
        <v>6</v>
      </c>
      <c r="AN140">
        <v>19</v>
      </c>
      <c r="AO140">
        <v>6</v>
      </c>
      <c r="AP140">
        <v>45</v>
      </c>
      <c r="AQ140">
        <v>12</v>
      </c>
      <c r="AR140">
        <v>25</v>
      </c>
      <c r="AS140">
        <v>12</v>
      </c>
      <c r="AT140">
        <v>0</v>
      </c>
      <c r="AU140">
        <v>6</v>
      </c>
      <c r="AV140">
        <v>0</v>
      </c>
      <c r="AW140">
        <v>19</v>
      </c>
      <c r="AX140">
        <v>16</v>
      </c>
      <c r="AY140" s="11">
        <v>80256.539999999994</v>
      </c>
      <c r="AZ140" s="11">
        <v>22471.83</v>
      </c>
      <c r="BA140" s="11">
        <v>17656.439999999999</v>
      </c>
      <c r="BB140" s="11">
        <v>11235.91</v>
      </c>
      <c r="BC140" s="11">
        <v>14446.18</v>
      </c>
      <c r="BD140" s="11">
        <v>14446.18</v>
      </c>
      <c r="BE140" s="11">
        <v>32500</v>
      </c>
      <c r="BF140" s="11">
        <v>15000</v>
      </c>
      <c r="BG140" s="11">
        <v>10445</v>
      </c>
      <c r="BH140" s="11">
        <v>22807</v>
      </c>
      <c r="BI140" s="11">
        <v>41565</v>
      </c>
      <c r="BJ140" s="11">
        <v>18624</v>
      </c>
      <c r="BK140" s="11">
        <v>12724</v>
      </c>
      <c r="BL140" s="11">
        <v>9545</v>
      </c>
      <c r="BM140">
        <v>106000</v>
      </c>
      <c r="BN140">
        <v>6654</v>
      </c>
    </row>
    <row r="141" spans="1:66" x14ac:dyDescent="0.25">
      <c r="A141" s="3">
        <v>45431</v>
      </c>
      <c r="B141">
        <v>982</v>
      </c>
      <c r="C141">
        <v>645</v>
      </c>
      <c r="D141">
        <v>314</v>
      </c>
      <c r="E141">
        <v>600</v>
      </c>
      <c r="F141">
        <v>68</v>
      </c>
      <c r="G141">
        <v>187</v>
      </c>
      <c r="H141">
        <v>368</v>
      </c>
      <c r="I141">
        <v>90</v>
      </c>
      <c r="J141">
        <v>243</v>
      </c>
      <c r="K141">
        <v>115</v>
      </c>
      <c r="L141">
        <v>85</v>
      </c>
      <c r="M141">
        <v>60</v>
      </c>
      <c r="N141">
        <v>30</v>
      </c>
      <c r="O141">
        <v>160</v>
      </c>
      <c r="P141">
        <v>55</v>
      </c>
      <c r="Q141">
        <v>55</v>
      </c>
      <c r="R141">
        <v>52</v>
      </c>
      <c r="S141">
        <v>127</v>
      </c>
      <c r="T141">
        <v>32</v>
      </c>
      <c r="U141">
        <v>0</v>
      </c>
      <c r="V141">
        <v>45</v>
      </c>
      <c r="W141">
        <v>6</v>
      </c>
      <c r="X141">
        <v>103</v>
      </c>
      <c r="Y141">
        <v>32</v>
      </c>
      <c r="Z141">
        <v>19</v>
      </c>
      <c r="AA141">
        <v>0</v>
      </c>
      <c r="AB141">
        <v>19</v>
      </c>
      <c r="AC141">
        <v>12</v>
      </c>
      <c r="AD141">
        <v>0</v>
      </c>
      <c r="AE141">
        <v>19</v>
      </c>
      <c r="AF141">
        <v>0</v>
      </c>
      <c r="AG141">
        <v>6</v>
      </c>
      <c r="AH141">
        <v>19</v>
      </c>
      <c r="AI141">
        <v>38</v>
      </c>
      <c r="AJ141">
        <v>25</v>
      </c>
      <c r="AK141">
        <v>6</v>
      </c>
      <c r="AL141">
        <v>12</v>
      </c>
      <c r="AM141">
        <v>6</v>
      </c>
      <c r="AN141">
        <v>12</v>
      </c>
      <c r="AO141">
        <v>6</v>
      </c>
      <c r="AP141">
        <v>51</v>
      </c>
      <c r="AQ141">
        <v>12</v>
      </c>
      <c r="AR141">
        <v>51</v>
      </c>
      <c r="AS141">
        <v>6</v>
      </c>
      <c r="AT141">
        <v>6</v>
      </c>
      <c r="AU141">
        <v>19</v>
      </c>
      <c r="AV141">
        <v>0</v>
      </c>
      <c r="AW141">
        <v>6</v>
      </c>
      <c r="AX141">
        <v>77</v>
      </c>
      <c r="AY141" s="11">
        <v>80375.63</v>
      </c>
      <c r="AZ141" s="11">
        <v>20093.91</v>
      </c>
      <c r="BA141" s="11">
        <v>19290.150000000001</v>
      </c>
      <c r="BB141" s="11">
        <v>15271.37</v>
      </c>
      <c r="BC141" s="11">
        <v>17682.64</v>
      </c>
      <c r="BD141" s="11">
        <v>8037.56</v>
      </c>
      <c r="BE141" s="11">
        <v>32500</v>
      </c>
      <c r="BF141" s="11">
        <v>15000</v>
      </c>
      <c r="BG141" s="11">
        <v>10445</v>
      </c>
      <c r="BH141" s="11">
        <v>22807</v>
      </c>
      <c r="BI141" s="11">
        <v>41565</v>
      </c>
      <c r="BJ141" s="11">
        <v>18624</v>
      </c>
      <c r="BK141" s="11">
        <v>12724</v>
      </c>
      <c r="BL141" s="11">
        <v>9545</v>
      </c>
      <c r="BM141">
        <v>106000</v>
      </c>
      <c r="BN141">
        <v>2045</v>
      </c>
    </row>
    <row r="142" spans="1:66" x14ac:dyDescent="0.25">
      <c r="A142" s="3">
        <v>45432</v>
      </c>
      <c r="B142">
        <v>1007</v>
      </c>
      <c r="C142">
        <v>648</v>
      </c>
      <c r="D142">
        <v>281</v>
      </c>
      <c r="E142">
        <v>485</v>
      </c>
      <c r="F142">
        <v>241</v>
      </c>
      <c r="G142">
        <v>174</v>
      </c>
      <c r="H142">
        <v>319</v>
      </c>
      <c r="I142">
        <v>155</v>
      </c>
      <c r="J142">
        <v>268</v>
      </c>
      <c r="K142">
        <v>81</v>
      </c>
      <c r="L142">
        <v>49</v>
      </c>
      <c r="M142">
        <v>31</v>
      </c>
      <c r="N142">
        <v>24</v>
      </c>
      <c r="O142">
        <v>172</v>
      </c>
      <c r="P142">
        <v>49</v>
      </c>
      <c r="Q142">
        <v>34</v>
      </c>
      <c r="R142">
        <v>34</v>
      </c>
      <c r="S142">
        <v>265</v>
      </c>
      <c r="T142">
        <v>90</v>
      </c>
      <c r="U142">
        <v>19</v>
      </c>
      <c r="V142">
        <v>25</v>
      </c>
      <c r="W142">
        <v>19</v>
      </c>
      <c r="X142">
        <v>24</v>
      </c>
      <c r="Y142">
        <v>58</v>
      </c>
      <c r="Z142">
        <v>12</v>
      </c>
      <c r="AA142">
        <v>6</v>
      </c>
      <c r="AB142">
        <v>32</v>
      </c>
      <c r="AC142">
        <v>6</v>
      </c>
      <c r="AD142">
        <v>0</v>
      </c>
      <c r="AE142">
        <v>12</v>
      </c>
      <c r="AF142">
        <v>19</v>
      </c>
      <c r="AG142">
        <v>12</v>
      </c>
      <c r="AH142">
        <v>6</v>
      </c>
      <c r="AI142">
        <v>45</v>
      </c>
      <c r="AJ142">
        <v>25</v>
      </c>
      <c r="AK142">
        <v>32</v>
      </c>
      <c r="AL142">
        <v>6</v>
      </c>
      <c r="AM142">
        <v>0</v>
      </c>
      <c r="AN142">
        <v>12</v>
      </c>
      <c r="AO142">
        <v>12</v>
      </c>
      <c r="AP142">
        <v>51</v>
      </c>
      <c r="AQ142">
        <v>12</v>
      </c>
      <c r="AR142">
        <v>25</v>
      </c>
      <c r="AS142">
        <v>19</v>
      </c>
      <c r="AT142">
        <v>0</v>
      </c>
      <c r="AU142">
        <v>32</v>
      </c>
      <c r="AV142">
        <v>12</v>
      </c>
      <c r="AW142">
        <v>25</v>
      </c>
      <c r="AX142">
        <v>0</v>
      </c>
      <c r="AY142" s="11">
        <v>80971.19</v>
      </c>
      <c r="AZ142" s="11">
        <v>20242.8</v>
      </c>
      <c r="BA142" s="11">
        <v>20242.8</v>
      </c>
      <c r="BB142" s="11">
        <v>15384.53</v>
      </c>
      <c r="BC142" s="11">
        <v>10526.26</v>
      </c>
      <c r="BD142" s="11">
        <v>14574.81</v>
      </c>
      <c r="BE142" s="11">
        <v>32500</v>
      </c>
      <c r="BF142" s="11">
        <v>15000</v>
      </c>
      <c r="BG142" s="11">
        <v>10445</v>
      </c>
      <c r="BH142" s="11">
        <v>22807</v>
      </c>
      <c r="BI142" s="11">
        <v>41565</v>
      </c>
      <c r="BJ142" s="11">
        <v>18624</v>
      </c>
      <c r="BK142" s="11">
        <v>12724</v>
      </c>
      <c r="BL142" s="11">
        <v>9545</v>
      </c>
      <c r="BM142">
        <v>106000</v>
      </c>
      <c r="BN142">
        <v>1796</v>
      </c>
    </row>
    <row r="143" spans="1:66" x14ac:dyDescent="0.25">
      <c r="A143" s="3">
        <v>45433</v>
      </c>
      <c r="B143">
        <v>1032</v>
      </c>
      <c r="C143">
        <v>652</v>
      </c>
      <c r="D143">
        <v>361</v>
      </c>
      <c r="E143">
        <v>537</v>
      </c>
      <c r="F143">
        <v>134</v>
      </c>
      <c r="G143">
        <v>345</v>
      </c>
      <c r="H143">
        <v>171</v>
      </c>
      <c r="I143">
        <v>136</v>
      </c>
      <c r="J143">
        <v>266</v>
      </c>
      <c r="K143">
        <v>217</v>
      </c>
      <c r="L143">
        <v>89</v>
      </c>
      <c r="M143">
        <v>76</v>
      </c>
      <c r="N143">
        <v>57</v>
      </c>
      <c r="O143">
        <v>211</v>
      </c>
      <c r="P143">
        <v>27</v>
      </c>
      <c r="Q143">
        <v>31</v>
      </c>
      <c r="R143">
        <v>58</v>
      </c>
      <c r="S143">
        <v>0</v>
      </c>
      <c r="T143">
        <v>52</v>
      </c>
      <c r="U143">
        <v>6</v>
      </c>
      <c r="V143">
        <v>19</v>
      </c>
      <c r="W143">
        <v>19</v>
      </c>
      <c r="X143">
        <v>71</v>
      </c>
      <c r="Y143">
        <v>32</v>
      </c>
      <c r="Z143">
        <v>6</v>
      </c>
      <c r="AA143">
        <v>0</v>
      </c>
      <c r="AB143">
        <v>13</v>
      </c>
      <c r="AC143">
        <v>0</v>
      </c>
      <c r="AD143">
        <v>6</v>
      </c>
      <c r="AE143">
        <v>32</v>
      </c>
      <c r="AF143">
        <v>0</v>
      </c>
      <c r="AG143">
        <v>19</v>
      </c>
      <c r="AH143">
        <v>6</v>
      </c>
      <c r="AI143">
        <v>52</v>
      </c>
      <c r="AJ143">
        <v>26</v>
      </c>
      <c r="AK143">
        <v>19</v>
      </c>
      <c r="AL143">
        <v>0</v>
      </c>
      <c r="AM143">
        <v>0</v>
      </c>
      <c r="AN143">
        <v>19</v>
      </c>
      <c r="AO143">
        <v>13</v>
      </c>
      <c r="AP143">
        <v>52</v>
      </c>
      <c r="AQ143">
        <v>6</v>
      </c>
      <c r="AR143">
        <v>26</v>
      </c>
      <c r="AS143">
        <v>26</v>
      </c>
      <c r="AT143">
        <v>6</v>
      </c>
      <c r="AU143">
        <v>26</v>
      </c>
      <c r="AV143">
        <v>26</v>
      </c>
      <c r="AW143">
        <v>26</v>
      </c>
      <c r="AX143">
        <v>48</v>
      </c>
      <c r="AY143" s="11">
        <v>81805.789999999994</v>
      </c>
      <c r="AZ143" s="11">
        <v>27813.97</v>
      </c>
      <c r="BA143" s="11">
        <v>12270.87</v>
      </c>
      <c r="BB143" s="11">
        <v>9816.69</v>
      </c>
      <c r="BC143" s="11">
        <v>11452.81</v>
      </c>
      <c r="BD143" s="11">
        <v>20451.45</v>
      </c>
      <c r="BE143" s="11">
        <v>32500</v>
      </c>
      <c r="BF143" s="11">
        <v>15000</v>
      </c>
      <c r="BG143" s="11">
        <v>10445</v>
      </c>
      <c r="BH143" s="11">
        <v>22807</v>
      </c>
      <c r="BI143" s="11">
        <v>41565</v>
      </c>
      <c r="BJ143" s="11">
        <v>18624</v>
      </c>
      <c r="BK143" s="11">
        <v>12724</v>
      </c>
      <c r="BL143" s="11">
        <v>9545</v>
      </c>
      <c r="BM143">
        <v>106000</v>
      </c>
      <c r="BN143">
        <v>4643</v>
      </c>
    </row>
    <row r="144" spans="1:66" x14ac:dyDescent="0.25">
      <c r="A144" s="3">
        <v>45434</v>
      </c>
      <c r="B144">
        <v>1058</v>
      </c>
      <c r="C144">
        <v>665</v>
      </c>
      <c r="D144">
        <v>476</v>
      </c>
      <c r="E144">
        <v>318</v>
      </c>
      <c r="F144">
        <v>264</v>
      </c>
      <c r="G144">
        <v>246</v>
      </c>
      <c r="H144">
        <v>366</v>
      </c>
      <c r="I144">
        <v>53</v>
      </c>
      <c r="J144">
        <v>275</v>
      </c>
      <c r="K144">
        <v>229</v>
      </c>
      <c r="L144">
        <v>52</v>
      </c>
      <c r="M144">
        <v>78</v>
      </c>
      <c r="N144">
        <v>26</v>
      </c>
      <c r="O144">
        <v>192</v>
      </c>
      <c r="P144">
        <v>100</v>
      </c>
      <c r="Q144">
        <v>40</v>
      </c>
      <c r="R144">
        <v>20</v>
      </c>
      <c r="S144">
        <v>46</v>
      </c>
      <c r="T144">
        <v>59</v>
      </c>
      <c r="U144">
        <v>0</v>
      </c>
      <c r="V144">
        <v>39</v>
      </c>
      <c r="W144">
        <v>6</v>
      </c>
      <c r="X144">
        <v>59</v>
      </c>
      <c r="Y144">
        <v>59</v>
      </c>
      <c r="Z144">
        <v>19</v>
      </c>
      <c r="AA144">
        <v>13</v>
      </c>
      <c r="AB144">
        <v>39</v>
      </c>
      <c r="AC144">
        <v>0</v>
      </c>
      <c r="AD144">
        <v>6</v>
      </c>
      <c r="AE144">
        <v>26</v>
      </c>
      <c r="AF144">
        <v>19</v>
      </c>
      <c r="AG144">
        <v>6</v>
      </c>
      <c r="AH144">
        <v>13</v>
      </c>
      <c r="AI144">
        <v>59</v>
      </c>
      <c r="AJ144">
        <v>13</v>
      </c>
      <c r="AK144">
        <v>19</v>
      </c>
      <c r="AL144">
        <v>6</v>
      </c>
      <c r="AM144">
        <v>6</v>
      </c>
      <c r="AN144">
        <v>26</v>
      </c>
      <c r="AO144">
        <v>6</v>
      </c>
      <c r="AP144">
        <v>46</v>
      </c>
      <c r="AQ144">
        <v>19</v>
      </c>
      <c r="AR144">
        <v>39</v>
      </c>
      <c r="AS144">
        <v>6</v>
      </c>
      <c r="AT144">
        <v>0</v>
      </c>
      <c r="AU144">
        <v>19</v>
      </c>
      <c r="AV144">
        <v>19</v>
      </c>
      <c r="AW144">
        <v>6</v>
      </c>
      <c r="AX144">
        <v>13</v>
      </c>
      <c r="AY144" s="11">
        <v>83238.429999999993</v>
      </c>
      <c r="AZ144" s="11">
        <v>26636.3</v>
      </c>
      <c r="BA144" s="11">
        <v>14150.53</v>
      </c>
      <c r="BB144" s="11">
        <v>10821</v>
      </c>
      <c r="BC144" s="11">
        <v>13318.15</v>
      </c>
      <c r="BD144" s="11">
        <v>18312.45</v>
      </c>
      <c r="BE144" s="11">
        <v>32500</v>
      </c>
      <c r="BF144" s="11">
        <v>15000</v>
      </c>
      <c r="BG144" s="11">
        <v>10445</v>
      </c>
      <c r="BH144" s="11">
        <v>22807</v>
      </c>
      <c r="BI144" s="11">
        <v>41565</v>
      </c>
      <c r="BJ144" s="11">
        <v>18624</v>
      </c>
      <c r="BK144" s="11">
        <v>12724</v>
      </c>
      <c r="BL144" s="11">
        <v>9545</v>
      </c>
      <c r="BM144">
        <v>106000</v>
      </c>
      <c r="BN144">
        <v>4422</v>
      </c>
    </row>
    <row r="145" spans="1:66" x14ac:dyDescent="0.25">
      <c r="A145" s="3">
        <v>45435</v>
      </c>
      <c r="B145">
        <v>1080</v>
      </c>
      <c r="C145">
        <v>678</v>
      </c>
      <c r="D145">
        <v>518</v>
      </c>
      <c r="E145">
        <v>411</v>
      </c>
      <c r="F145">
        <v>151</v>
      </c>
      <c r="G145">
        <v>176</v>
      </c>
      <c r="H145">
        <v>469</v>
      </c>
      <c r="I145">
        <v>33</v>
      </c>
      <c r="J145">
        <v>261</v>
      </c>
      <c r="K145">
        <v>120</v>
      </c>
      <c r="L145">
        <v>73</v>
      </c>
      <c r="M145">
        <v>73</v>
      </c>
      <c r="N145">
        <v>20</v>
      </c>
      <c r="O145">
        <v>139</v>
      </c>
      <c r="P145">
        <v>41</v>
      </c>
      <c r="Q145">
        <v>36</v>
      </c>
      <c r="R145">
        <v>53</v>
      </c>
      <c r="S145">
        <v>264</v>
      </c>
      <c r="T145">
        <v>33</v>
      </c>
      <c r="U145">
        <v>0</v>
      </c>
      <c r="V145">
        <v>20</v>
      </c>
      <c r="W145">
        <v>6</v>
      </c>
      <c r="X145">
        <v>61</v>
      </c>
      <c r="Y145">
        <v>54</v>
      </c>
      <c r="Z145">
        <v>0</v>
      </c>
      <c r="AA145">
        <v>0</v>
      </c>
      <c r="AB145">
        <v>40</v>
      </c>
      <c r="AC145">
        <v>20</v>
      </c>
      <c r="AD145">
        <v>6</v>
      </c>
      <c r="AE145">
        <v>6</v>
      </c>
      <c r="AF145">
        <v>6</v>
      </c>
      <c r="AG145">
        <v>0</v>
      </c>
      <c r="AH145">
        <v>6</v>
      </c>
      <c r="AI145">
        <v>33</v>
      </c>
      <c r="AJ145">
        <v>13</v>
      </c>
      <c r="AK145">
        <v>6</v>
      </c>
      <c r="AL145">
        <v>20</v>
      </c>
      <c r="AM145">
        <v>6</v>
      </c>
      <c r="AN145">
        <v>13</v>
      </c>
      <c r="AO145">
        <v>20</v>
      </c>
      <c r="AP145">
        <v>47</v>
      </c>
      <c r="AQ145">
        <v>6</v>
      </c>
      <c r="AR145">
        <v>20</v>
      </c>
      <c r="AS145">
        <v>13</v>
      </c>
      <c r="AT145">
        <v>6</v>
      </c>
      <c r="AU145">
        <v>40</v>
      </c>
      <c r="AV145">
        <v>27</v>
      </c>
      <c r="AW145">
        <v>6</v>
      </c>
      <c r="AX145">
        <v>144</v>
      </c>
      <c r="AY145" s="11">
        <v>85033.25</v>
      </c>
      <c r="AZ145" s="11">
        <v>27210.639999999999</v>
      </c>
      <c r="BA145" s="11">
        <v>16156.32</v>
      </c>
      <c r="BB145" s="11">
        <v>21258.31</v>
      </c>
      <c r="BC145" s="11">
        <v>11054.32</v>
      </c>
      <c r="BD145" s="11">
        <v>9353.66</v>
      </c>
      <c r="BE145" s="11">
        <v>32500</v>
      </c>
      <c r="BF145" s="11">
        <v>15000</v>
      </c>
      <c r="BG145" s="11">
        <v>10445</v>
      </c>
      <c r="BH145" s="11">
        <v>22807</v>
      </c>
      <c r="BI145" s="11">
        <v>41565</v>
      </c>
      <c r="BJ145" s="11">
        <v>18624</v>
      </c>
      <c r="BK145" s="11">
        <v>12724</v>
      </c>
      <c r="BL145" s="11">
        <v>9545</v>
      </c>
      <c r="BM145">
        <v>106000</v>
      </c>
      <c r="BN145">
        <v>1630</v>
      </c>
    </row>
    <row r="146" spans="1:66" x14ac:dyDescent="0.25">
      <c r="A146" s="3">
        <v>45436</v>
      </c>
      <c r="B146">
        <v>1101</v>
      </c>
      <c r="C146">
        <v>696</v>
      </c>
      <c r="D146">
        <v>275</v>
      </c>
      <c r="E146">
        <v>661</v>
      </c>
      <c r="F146">
        <v>165</v>
      </c>
      <c r="G146">
        <v>215</v>
      </c>
      <c r="H146">
        <v>433</v>
      </c>
      <c r="I146">
        <v>48</v>
      </c>
      <c r="J146">
        <v>368</v>
      </c>
      <c r="K146">
        <v>102</v>
      </c>
      <c r="L146">
        <v>54</v>
      </c>
      <c r="M146">
        <v>40</v>
      </c>
      <c r="N146">
        <v>61</v>
      </c>
      <c r="O146">
        <v>146</v>
      </c>
      <c r="P146">
        <v>104</v>
      </c>
      <c r="Q146">
        <v>62</v>
      </c>
      <c r="R146">
        <v>20</v>
      </c>
      <c r="S146">
        <v>144</v>
      </c>
      <c r="T146">
        <v>27</v>
      </c>
      <c r="U146">
        <v>0</v>
      </c>
      <c r="V146">
        <v>48</v>
      </c>
      <c r="W146">
        <v>6</v>
      </c>
      <c r="X146">
        <v>69</v>
      </c>
      <c r="Y146">
        <v>55</v>
      </c>
      <c r="Z146">
        <v>20</v>
      </c>
      <c r="AA146">
        <v>13</v>
      </c>
      <c r="AB146">
        <v>20</v>
      </c>
      <c r="AC146">
        <v>20</v>
      </c>
      <c r="AD146">
        <v>0</v>
      </c>
      <c r="AE146">
        <v>34</v>
      </c>
      <c r="AF146">
        <v>20</v>
      </c>
      <c r="AG146">
        <v>0</v>
      </c>
      <c r="AH146">
        <v>20</v>
      </c>
      <c r="AI146">
        <v>34</v>
      </c>
      <c r="AJ146">
        <v>13</v>
      </c>
      <c r="AK146">
        <v>13</v>
      </c>
      <c r="AL146">
        <v>6</v>
      </c>
      <c r="AM146">
        <v>0</v>
      </c>
      <c r="AN146">
        <v>6</v>
      </c>
      <c r="AO146">
        <v>13</v>
      </c>
      <c r="AP146">
        <v>48</v>
      </c>
      <c r="AQ146">
        <v>6</v>
      </c>
      <c r="AR146">
        <v>41</v>
      </c>
      <c r="AS146">
        <v>27</v>
      </c>
      <c r="AT146">
        <v>6</v>
      </c>
      <c r="AU146">
        <v>20</v>
      </c>
      <c r="AV146">
        <v>13</v>
      </c>
      <c r="AW146">
        <v>6</v>
      </c>
      <c r="AX146">
        <v>92</v>
      </c>
      <c r="AY146" s="11">
        <v>87192.99</v>
      </c>
      <c r="AZ146" s="11">
        <v>25285.97</v>
      </c>
      <c r="BA146" s="11">
        <v>18310.53</v>
      </c>
      <c r="BB146" s="11">
        <v>16566.669999999998</v>
      </c>
      <c r="BC146" s="11">
        <v>18310.53</v>
      </c>
      <c r="BD146" s="11">
        <v>8719.2999999999993</v>
      </c>
      <c r="BE146" s="11">
        <v>32500</v>
      </c>
      <c r="BF146" s="11">
        <v>15000</v>
      </c>
      <c r="BG146" s="11">
        <v>10445</v>
      </c>
      <c r="BH146" s="11">
        <v>17748</v>
      </c>
      <c r="BI146" s="11">
        <v>41565</v>
      </c>
      <c r="BJ146" s="11">
        <v>18624</v>
      </c>
      <c r="BK146" s="11">
        <v>12724</v>
      </c>
      <c r="BL146" s="11">
        <v>9545</v>
      </c>
      <c r="BM146">
        <v>106000</v>
      </c>
      <c r="BN146">
        <v>5885</v>
      </c>
    </row>
    <row r="147" spans="1:66" x14ac:dyDescent="0.25">
      <c r="A147" s="3">
        <v>45437</v>
      </c>
      <c r="B147">
        <v>1115</v>
      </c>
      <c r="C147">
        <v>725</v>
      </c>
      <c r="D147">
        <v>579</v>
      </c>
      <c r="E147">
        <v>369</v>
      </c>
      <c r="F147">
        <v>167</v>
      </c>
      <c r="G147">
        <v>319</v>
      </c>
      <c r="H147">
        <v>232</v>
      </c>
      <c r="I147">
        <v>174</v>
      </c>
      <c r="J147">
        <v>212</v>
      </c>
      <c r="K147">
        <v>235</v>
      </c>
      <c r="L147">
        <v>103</v>
      </c>
      <c r="M147">
        <v>89</v>
      </c>
      <c r="N147">
        <v>41</v>
      </c>
      <c r="O147">
        <v>199</v>
      </c>
      <c r="P147">
        <v>144</v>
      </c>
      <c r="Q147">
        <v>29</v>
      </c>
      <c r="R147">
        <v>63</v>
      </c>
      <c r="S147">
        <v>0</v>
      </c>
      <c r="T147">
        <v>58</v>
      </c>
      <c r="U147">
        <v>21</v>
      </c>
      <c r="V147">
        <v>43</v>
      </c>
      <c r="W147">
        <v>14</v>
      </c>
      <c r="X147">
        <v>26</v>
      </c>
      <c r="Y147">
        <v>50</v>
      </c>
      <c r="Z147">
        <v>7</v>
      </c>
      <c r="AA147">
        <v>21</v>
      </c>
      <c r="AB147">
        <v>36</v>
      </c>
      <c r="AC147">
        <v>0</v>
      </c>
      <c r="AD147">
        <v>0</v>
      </c>
      <c r="AE147">
        <v>36</v>
      </c>
      <c r="AF147">
        <v>21</v>
      </c>
      <c r="AG147">
        <v>7</v>
      </c>
      <c r="AH147">
        <v>21</v>
      </c>
      <c r="AI147">
        <v>29</v>
      </c>
      <c r="AJ147">
        <v>14</v>
      </c>
      <c r="AK147">
        <v>36</v>
      </c>
      <c r="AL147">
        <v>21</v>
      </c>
      <c r="AM147">
        <v>0</v>
      </c>
      <c r="AN147">
        <v>29</v>
      </c>
      <c r="AO147">
        <v>21</v>
      </c>
      <c r="AP147">
        <v>72</v>
      </c>
      <c r="AQ147">
        <v>21</v>
      </c>
      <c r="AR147">
        <v>58</v>
      </c>
      <c r="AS147">
        <v>7</v>
      </c>
      <c r="AT147">
        <v>7</v>
      </c>
      <c r="AU147">
        <v>21</v>
      </c>
      <c r="AV147">
        <v>7</v>
      </c>
      <c r="AW147">
        <v>21</v>
      </c>
      <c r="AX147">
        <v>0</v>
      </c>
      <c r="AY147" s="11">
        <v>90443.11</v>
      </c>
      <c r="AZ147" s="11">
        <v>30750.66</v>
      </c>
      <c r="BA147" s="11">
        <v>18993.05</v>
      </c>
      <c r="BB147" s="11">
        <v>13566.47</v>
      </c>
      <c r="BC147" s="11">
        <v>18088.62</v>
      </c>
      <c r="BD147" s="11">
        <v>9044.31</v>
      </c>
      <c r="BE147" s="11">
        <v>32500</v>
      </c>
      <c r="BF147" s="11">
        <v>15000</v>
      </c>
      <c r="BG147" s="11">
        <v>10445</v>
      </c>
      <c r="BH147" s="11">
        <v>17748</v>
      </c>
      <c r="BI147" s="11">
        <v>41565</v>
      </c>
      <c r="BJ147" s="11">
        <v>18624</v>
      </c>
      <c r="BK147" s="11">
        <v>12724</v>
      </c>
      <c r="BL147" s="11">
        <v>9545</v>
      </c>
      <c r="BM147">
        <v>106000</v>
      </c>
      <c r="BN147">
        <v>912</v>
      </c>
    </row>
    <row r="148" spans="1:66" x14ac:dyDescent="0.25">
      <c r="A148" s="3">
        <v>45438</v>
      </c>
      <c r="B148">
        <v>1127</v>
      </c>
      <c r="C148">
        <v>753</v>
      </c>
      <c r="D148">
        <v>439</v>
      </c>
      <c r="E148">
        <v>621</v>
      </c>
      <c r="F148">
        <v>67</v>
      </c>
      <c r="G148">
        <v>293</v>
      </c>
      <c r="H148">
        <v>385</v>
      </c>
      <c r="I148">
        <v>75</v>
      </c>
      <c r="J148">
        <v>332</v>
      </c>
      <c r="K148">
        <v>167</v>
      </c>
      <c r="L148">
        <v>97</v>
      </c>
      <c r="M148">
        <v>90</v>
      </c>
      <c r="N148">
        <v>41</v>
      </c>
      <c r="O148">
        <v>192</v>
      </c>
      <c r="P148">
        <v>98</v>
      </c>
      <c r="Q148">
        <v>51</v>
      </c>
      <c r="R148">
        <v>59</v>
      </c>
      <c r="S148">
        <v>0</v>
      </c>
      <c r="T148">
        <v>90</v>
      </c>
      <c r="U148">
        <v>22</v>
      </c>
      <c r="V148">
        <v>22</v>
      </c>
      <c r="W148">
        <v>22</v>
      </c>
      <c r="X148">
        <v>67</v>
      </c>
      <c r="Y148">
        <v>45</v>
      </c>
      <c r="Z148">
        <v>0</v>
      </c>
      <c r="AA148">
        <v>7</v>
      </c>
      <c r="AB148">
        <v>15</v>
      </c>
      <c r="AC148">
        <v>22</v>
      </c>
      <c r="AD148">
        <v>0</v>
      </c>
      <c r="AE148">
        <v>7</v>
      </c>
      <c r="AF148">
        <v>15</v>
      </c>
      <c r="AG148">
        <v>15</v>
      </c>
      <c r="AH148">
        <v>15</v>
      </c>
      <c r="AI148">
        <v>30</v>
      </c>
      <c r="AJ148">
        <v>15</v>
      </c>
      <c r="AK148">
        <v>37</v>
      </c>
      <c r="AL148">
        <v>0</v>
      </c>
      <c r="AM148">
        <v>7</v>
      </c>
      <c r="AN148">
        <v>7</v>
      </c>
      <c r="AO148">
        <v>15</v>
      </c>
      <c r="AP148">
        <v>75</v>
      </c>
      <c r="AQ148">
        <v>22</v>
      </c>
      <c r="AR148">
        <v>60</v>
      </c>
      <c r="AS148">
        <v>22</v>
      </c>
      <c r="AT148">
        <v>7</v>
      </c>
      <c r="AU148">
        <v>7</v>
      </c>
      <c r="AV148">
        <v>30</v>
      </c>
      <c r="AW148">
        <v>15</v>
      </c>
      <c r="AX148">
        <v>40</v>
      </c>
      <c r="AY148" s="11">
        <v>93587.58</v>
      </c>
      <c r="AZ148" s="11">
        <v>29948.03</v>
      </c>
      <c r="BA148" s="11">
        <v>12166.39</v>
      </c>
      <c r="BB148" s="11">
        <v>21525.14</v>
      </c>
      <c r="BC148" s="11">
        <v>16845.759999999998</v>
      </c>
      <c r="BD148" s="11">
        <v>13102.26</v>
      </c>
      <c r="BE148" s="11">
        <v>32500</v>
      </c>
      <c r="BF148" s="11">
        <v>15000</v>
      </c>
      <c r="BG148" s="11">
        <v>10445</v>
      </c>
      <c r="BH148" s="11">
        <v>17748</v>
      </c>
      <c r="BI148" s="11">
        <v>41565</v>
      </c>
      <c r="BJ148" s="11">
        <v>18624</v>
      </c>
      <c r="BK148" s="11">
        <v>12724</v>
      </c>
      <c r="BL148" s="11">
        <v>9545</v>
      </c>
      <c r="BM148">
        <v>106000</v>
      </c>
      <c r="BN148">
        <v>1520</v>
      </c>
    </row>
    <row r="149" spans="1:66" x14ac:dyDescent="0.25">
      <c r="A149" s="3">
        <v>45439</v>
      </c>
      <c r="B149">
        <v>1134</v>
      </c>
      <c r="C149">
        <v>785</v>
      </c>
      <c r="D149">
        <v>351</v>
      </c>
      <c r="E149">
        <v>545</v>
      </c>
      <c r="F149">
        <v>238</v>
      </c>
      <c r="G149">
        <v>251</v>
      </c>
      <c r="H149">
        <v>354</v>
      </c>
      <c r="I149">
        <v>180</v>
      </c>
      <c r="J149">
        <v>246</v>
      </c>
      <c r="K149">
        <v>63</v>
      </c>
      <c r="L149">
        <v>84</v>
      </c>
      <c r="M149">
        <v>63</v>
      </c>
      <c r="N149">
        <v>14</v>
      </c>
      <c r="O149">
        <v>232</v>
      </c>
      <c r="P149">
        <v>25</v>
      </c>
      <c r="Q149">
        <v>30</v>
      </c>
      <c r="R149">
        <v>43</v>
      </c>
      <c r="S149">
        <v>334</v>
      </c>
      <c r="T149">
        <v>102</v>
      </c>
      <c r="U149">
        <v>0</v>
      </c>
      <c r="V149">
        <v>54</v>
      </c>
      <c r="W149">
        <v>23</v>
      </c>
      <c r="X149">
        <v>102</v>
      </c>
      <c r="Y149">
        <v>39</v>
      </c>
      <c r="Z149">
        <v>7</v>
      </c>
      <c r="AA149">
        <v>0</v>
      </c>
      <c r="AB149">
        <v>23</v>
      </c>
      <c r="AC149">
        <v>0</v>
      </c>
      <c r="AD149">
        <v>7</v>
      </c>
      <c r="AE149">
        <v>7</v>
      </c>
      <c r="AF149">
        <v>7</v>
      </c>
      <c r="AG149">
        <v>0</v>
      </c>
      <c r="AH149">
        <v>7</v>
      </c>
      <c r="AI149">
        <v>70</v>
      </c>
      <c r="AJ149">
        <v>47</v>
      </c>
      <c r="AK149">
        <v>39</v>
      </c>
      <c r="AL149">
        <v>7</v>
      </c>
      <c r="AM149">
        <v>0</v>
      </c>
      <c r="AN149">
        <v>0</v>
      </c>
      <c r="AO149">
        <v>7</v>
      </c>
      <c r="AP149">
        <v>86</v>
      </c>
      <c r="AQ149">
        <v>7</v>
      </c>
      <c r="AR149">
        <v>39</v>
      </c>
      <c r="AS149">
        <v>7</v>
      </c>
      <c r="AT149">
        <v>0</v>
      </c>
      <c r="AU149">
        <v>47</v>
      </c>
      <c r="AV149">
        <v>15</v>
      </c>
      <c r="AW149">
        <v>0</v>
      </c>
      <c r="AX149">
        <v>36</v>
      </c>
      <c r="AY149" s="11">
        <v>96745.9</v>
      </c>
      <c r="AZ149" s="11">
        <v>25153.93</v>
      </c>
      <c r="BA149" s="11">
        <v>17414.259999999998</v>
      </c>
      <c r="BB149" s="11">
        <v>15479.34</v>
      </c>
      <c r="BC149" s="11">
        <v>17414.259999999998</v>
      </c>
      <c r="BD149" s="11">
        <v>21284.1</v>
      </c>
      <c r="BE149" s="11">
        <v>32500</v>
      </c>
      <c r="BF149" s="11">
        <v>15000</v>
      </c>
      <c r="BG149" s="11">
        <v>10445</v>
      </c>
      <c r="BH149" s="11">
        <v>17748</v>
      </c>
      <c r="BI149" s="11">
        <v>41565</v>
      </c>
      <c r="BJ149" s="11">
        <v>18624</v>
      </c>
      <c r="BK149" s="11">
        <v>12724</v>
      </c>
      <c r="BL149" s="11">
        <v>9545</v>
      </c>
      <c r="BM149">
        <v>106000</v>
      </c>
      <c r="BN149">
        <v>6339</v>
      </c>
    </row>
    <row r="150" spans="1:66" x14ac:dyDescent="0.25">
      <c r="A150" s="3">
        <v>45440</v>
      </c>
      <c r="B150">
        <v>1138</v>
      </c>
      <c r="C150">
        <v>821</v>
      </c>
      <c r="D150">
        <v>295</v>
      </c>
      <c r="E150">
        <v>696</v>
      </c>
      <c r="F150">
        <v>147</v>
      </c>
      <c r="G150">
        <v>188</v>
      </c>
      <c r="H150">
        <v>445</v>
      </c>
      <c r="I150">
        <v>188</v>
      </c>
      <c r="J150">
        <v>246</v>
      </c>
      <c r="K150">
        <v>91</v>
      </c>
      <c r="L150">
        <v>77</v>
      </c>
      <c r="M150">
        <v>91</v>
      </c>
      <c r="N150">
        <v>14</v>
      </c>
      <c r="O150">
        <v>216</v>
      </c>
      <c r="P150">
        <v>60</v>
      </c>
      <c r="Q150">
        <v>64</v>
      </c>
      <c r="R150">
        <v>47</v>
      </c>
      <c r="S150">
        <v>232</v>
      </c>
      <c r="T150">
        <v>82</v>
      </c>
      <c r="U150">
        <v>24</v>
      </c>
      <c r="V150">
        <v>57</v>
      </c>
      <c r="W150">
        <v>0</v>
      </c>
      <c r="X150">
        <v>52</v>
      </c>
      <c r="Y150">
        <v>41</v>
      </c>
      <c r="Z150">
        <v>0</v>
      </c>
      <c r="AA150">
        <v>24</v>
      </c>
      <c r="AB150">
        <v>16</v>
      </c>
      <c r="AC150">
        <v>24</v>
      </c>
      <c r="AD150">
        <v>8</v>
      </c>
      <c r="AE150">
        <v>8</v>
      </c>
      <c r="AF150">
        <v>8</v>
      </c>
      <c r="AG150">
        <v>24</v>
      </c>
      <c r="AH150">
        <v>16</v>
      </c>
      <c r="AI150">
        <v>73</v>
      </c>
      <c r="AJ150">
        <v>8</v>
      </c>
      <c r="AK150">
        <v>41</v>
      </c>
      <c r="AL150">
        <v>16</v>
      </c>
      <c r="AM150">
        <v>0</v>
      </c>
      <c r="AN150">
        <v>24</v>
      </c>
      <c r="AO150">
        <v>16</v>
      </c>
      <c r="AP150">
        <v>73</v>
      </c>
      <c r="AQ150">
        <v>24</v>
      </c>
      <c r="AR150">
        <v>49</v>
      </c>
      <c r="AS150">
        <v>24</v>
      </c>
      <c r="AT150">
        <v>8</v>
      </c>
      <c r="AU150">
        <v>49</v>
      </c>
      <c r="AV150">
        <v>16</v>
      </c>
      <c r="AW150">
        <v>16</v>
      </c>
      <c r="AX150">
        <v>0</v>
      </c>
      <c r="AY150" s="11">
        <v>99673.73</v>
      </c>
      <c r="AZ150" s="11">
        <v>32892.33</v>
      </c>
      <c r="BA150" s="11">
        <v>19934.75</v>
      </c>
      <c r="BB150" s="11">
        <v>24918.43</v>
      </c>
      <c r="BC150" s="11">
        <v>11960.85</v>
      </c>
      <c r="BD150" s="11">
        <v>9967.3700000000008</v>
      </c>
      <c r="BE150" s="11">
        <v>32500</v>
      </c>
      <c r="BF150" s="11">
        <v>15000</v>
      </c>
      <c r="BG150" s="11">
        <v>10445</v>
      </c>
      <c r="BH150" s="11">
        <v>17748</v>
      </c>
      <c r="BI150" s="11">
        <v>41565</v>
      </c>
      <c r="BJ150" s="11">
        <v>18624</v>
      </c>
      <c r="BK150" s="11">
        <v>12724</v>
      </c>
      <c r="BL150" s="11">
        <v>9545</v>
      </c>
      <c r="BM150">
        <v>106000</v>
      </c>
      <c r="BN150">
        <v>8089</v>
      </c>
    </row>
    <row r="151" spans="1:66" x14ac:dyDescent="0.25">
      <c r="A151" s="3">
        <v>45441</v>
      </c>
      <c r="B151">
        <v>1139</v>
      </c>
      <c r="C151">
        <v>854</v>
      </c>
      <c r="D151">
        <v>250</v>
      </c>
      <c r="E151">
        <v>628</v>
      </c>
      <c r="F151">
        <v>261</v>
      </c>
      <c r="G151">
        <v>427</v>
      </c>
      <c r="H151">
        <v>359</v>
      </c>
      <c r="I151">
        <v>68</v>
      </c>
      <c r="J151">
        <v>388</v>
      </c>
      <c r="K151">
        <v>56</v>
      </c>
      <c r="L151">
        <v>105</v>
      </c>
      <c r="M151">
        <v>91</v>
      </c>
      <c r="N151">
        <v>63</v>
      </c>
      <c r="O151">
        <v>173</v>
      </c>
      <c r="P151">
        <v>125</v>
      </c>
      <c r="Q151">
        <v>30</v>
      </c>
      <c r="R151">
        <v>30</v>
      </c>
      <c r="S151">
        <v>78</v>
      </c>
      <c r="T151">
        <v>119</v>
      </c>
      <c r="U151">
        <v>25</v>
      </c>
      <c r="V151">
        <v>34</v>
      </c>
      <c r="W151">
        <v>17</v>
      </c>
      <c r="X151">
        <v>3</v>
      </c>
      <c r="Y151">
        <v>76</v>
      </c>
      <c r="Z151">
        <v>25</v>
      </c>
      <c r="AA151">
        <v>25</v>
      </c>
      <c r="AB151">
        <v>34</v>
      </c>
      <c r="AC151">
        <v>25</v>
      </c>
      <c r="AD151">
        <v>0</v>
      </c>
      <c r="AE151">
        <v>42</v>
      </c>
      <c r="AF151">
        <v>8</v>
      </c>
      <c r="AG151">
        <v>17</v>
      </c>
      <c r="AH151">
        <v>0</v>
      </c>
      <c r="AI151">
        <v>34</v>
      </c>
      <c r="AJ151">
        <v>17</v>
      </c>
      <c r="AK151">
        <v>25</v>
      </c>
      <c r="AL151">
        <v>17</v>
      </c>
      <c r="AM151">
        <v>0</v>
      </c>
      <c r="AN151">
        <v>0</v>
      </c>
      <c r="AO151">
        <v>25</v>
      </c>
      <c r="AP151">
        <v>76</v>
      </c>
      <c r="AQ151">
        <v>25</v>
      </c>
      <c r="AR151">
        <v>76</v>
      </c>
      <c r="AS151">
        <v>42</v>
      </c>
      <c r="AT151">
        <v>8</v>
      </c>
      <c r="AU151">
        <v>17</v>
      </c>
      <c r="AV151">
        <v>25</v>
      </c>
      <c r="AW151">
        <v>17</v>
      </c>
      <c r="AX151">
        <v>0</v>
      </c>
      <c r="AY151" s="11">
        <v>102367.91</v>
      </c>
      <c r="AZ151" s="11">
        <v>26615.66</v>
      </c>
      <c r="BA151" s="11">
        <v>23544.62</v>
      </c>
      <c r="BB151" s="11">
        <v>20473.580000000002</v>
      </c>
      <c r="BC151" s="11">
        <v>14331.51</v>
      </c>
      <c r="BD151" s="11">
        <v>17402.54</v>
      </c>
      <c r="BE151" s="11">
        <v>32500</v>
      </c>
      <c r="BF151" s="11">
        <v>15000</v>
      </c>
      <c r="BG151" s="11">
        <v>10445</v>
      </c>
      <c r="BH151" s="11">
        <v>17748</v>
      </c>
      <c r="BI151" s="11">
        <v>41565</v>
      </c>
      <c r="BJ151" s="11">
        <v>18624</v>
      </c>
      <c r="BK151" s="11">
        <v>12724</v>
      </c>
      <c r="BL151" s="11">
        <v>9545</v>
      </c>
      <c r="BM151">
        <v>106000</v>
      </c>
      <c r="BN151">
        <v>740</v>
      </c>
    </row>
    <row r="152" spans="1:66" x14ac:dyDescent="0.25">
      <c r="A152" s="3">
        <v>45442</v>
      </c>
      <c r="B152">
        <v>1139</v>
      </c>
      <c r="C152">
        <v>888</v>
      </c>
      <c r="D152">
        <v>307</v>
      </c>
      <c r="E152">
        <v>696</v>
      </c>
      <c r="F152">
        <v>136</v>
      </c>
      <c r="G152">
        <v>390</v>
      </c>
      <c r="H152">
        <v>427</v>
      </c>
      <c r="I152">
        <v>71</v>
      </c>
      <c r="J152">
        <v>247</v>
      </c>
      <c r="K152">
        <v>91</v>
      </c>
      <c r="L152">
        <v>105</v>
      </c>
      <c r="M152">
        <v>105</v>
      </c>
      <c r="N152">
        <v>49</v>
      </c>
      <c r="O152">
        <v>160</v>
      </c>
      <c r="P152">
        <v>30</v>
      </c>
      <c r="Q152">
        <v>51</v>
      </c>
      <c r="R152">
        <v>43</v>
      </c>
      <c r="S152">
        <v>258</v>
      </c>
      <c r="T152">
        <v>88</v>
      </c>
      <c r="U152">
        <v>0</v>
      </c>
      <c r="V152">
        <v>53</v>
      </c>
      <c r="W152">
        <v>17</v>
      </c>
      <c r="X152">
        <v>44</v>
      </c>
      <c r="Y152">
        <v>79</v>
      </c>
      <c r="Z152">
        <v>8</v>
      </c>
      <c r="AA152">
        <v>8</v>
      </c>
      <c r="AB152">
        <v>26</v>
      </c>
      <c r="AC152">
        <v>8</v>
      </c>
      <c r="AD152">
        <v>0</v>
      </c>
      <c r="AE152">
        <v>35</v>
      </c>
      <c r="AF152">
        <v>17</v>
      </c>
      <c r="AG152">
        <v>17</v>
      </c>
      <c r="AH152">
        <v>17</v>
      </c>
      <c r="AI152">
        <v>71</v>
      </c>
      <c r="AJ152">
        <v>62</v>
      </c>
      <c r="AK152">
        <v>8</v>
      </c>
      <c r="AL152">
        <v>26</v>
      </c>
      <c r="AM152">
        <v>0</v>
      </c>
      <c r="AN152">
        <v>8</v>
      </c>
      <c r="AO152">
        <v>17</v>
      </c>
      <c r="AP152">
        <v>97</v>
      </c>
      <c r="AQ152">
        <v>17</v>
      </c>
      <c r="AR152">
        <v>62</v>
      </c>
      <c r="AS152">
        <v>8</v>
      </c>
      <c r="AT152">
        <v>8</v>
      </c>
      <c r="AU152">
        <v>26</v>
      </c>
      <c r="AV152">
        <v>26</v>
      </c>
      <c r="AW152">
        <v>35</v>
      </c>
      <c r="AX152">
        <v>0</v>
      </c>
      <c r="AY152" s="11">
        <v>104702.71</v>
      </c>
      <c r="AZ152" s="11">
        <v>33504.870000000003</v>
      </c>
      <c r="BA152" s="11">
        <v>20940.54</v>
      </c>
      <c r="BB152" s="11">
        <v>19893.509999999998</v>
      </c>
      <c r="BC152" s="11">
        <v>16752.43</v>
      </c>
      <c r="BD152" s="11">
        <v>13611.35</v>
      </c>
      <c r="BE152" s="11">
        <v>32500</v>
      </c>
      <c r="BF152" s="11">
        <v>15000</v>
      </c>
      <c r="BG152" s="11">
        <v>10445</v>
      </c>
      <c r="BH152" s="11">
        <v>17748</v>
      </c>
      <c r="BI152" s="11">
        <v>41565</v>
      </c>
      <c r="BJ152" s="11">
        <v>18624</v>
      </c>
      <c r="BK152" s="11">
        <v>12724</v>
      </c>
      <c r="BL152" s="11">
        <v>9545</v>
      </c>
      <c r="BM152">
        <v>106000</v>
      </c>
      <c r="BN152">
        <v>5110</v>
      </c>
    </row>
    <row r="153" spans="1:66" x14ac:dyDescent="0.25">
      <c r="A153" s="3">
        <v>45443</v>
      </c>
      <c r="B153">
        <v>1131</v>
      </c>
      <c r="C153">
        <v>913</v>
      </c>
      <c r="D153">
        <v>294</v>
      </c>
      <c r="E153">
        <v>679</v>
      </c>
      <c r="F153">
        <v>158</v>
      </c>
      <c r="G153">
        <v>365</v>
      </c>
      <c r="H153">
        <v>475</v>
      </c>
      <c r="I153">
        <v>73</v>
      </c>
      <c r="J153">
        <v>329</v>
      </c>
      <c r="K153">
        <v>224</v>
      </c>
      <c r="L153">
        <v>49</v>
      </c>
      <c r="M153">
        <v>35</v>
      </c>
      <c r="N153">
        <v>14</v>
      </c>
      <c r="O153">
        <v>184</v>
      </c>
      <c r="P153">
        <v>34</v>
      </c>
      <c r="Q153">
        <v>38</v>
      </c>
      <c r="R153">
        <v>38</v>
      </c>
      <c r="S153">
        <v>186</v>
      </c>
      <c r="T153">
        <v>109</v>
      </c>
      <c r="U153">
        <v>18</v>
      </c>
      <c r="V153">
        <v>63</v>
      </c>
      <c r="W153">
        <v>18</v>
      </c>
      <c r="X153">
        <v>118</v>
      </c>
      <c r="Y153">
        <v>82</v>
      </c>
      <c r="Z153">
        <v>9</v>
      </c>
      <c r="AA153">
        <v>0</v>
      </c>
      <c r="AB153">
        <v>18</v>
      </c>
      <c r="AC153">
        <v>0</v>
      </c>
      <c r="AD153">
        <v>0</v>
      </c>
      <c r="AE153">
        <v>45</v>
      </c>
      <c r="AF153">
        <v>18</v>
      </c>
      <c r="AG153">
        <v>9</v>
      </c>
      <c r="AH153">
        <v>27</v>
      </c>
      <c r="AI153">
        <v>36</v>
      </c>
      <c r="AJ153">
        <v>36</v>
      </c>
      <c r="AK153">
        <v>18</v>
      </c>
      <c r="AL153">
        <v>0</v>
      </c>
      <c r="AM153">
        <v>0</v>
      </c>
      <c r="AN153">
        <v>36</v>
      </c>
      <c r="AO153">
        <v>9</v>
      </c>
      <c r="AP153">
        <v>63</v>
      </c>
      <c r="AQ153">
        <v>9</v>
      </c>
      <c r="AR153">
        <v>27</v>
      </c>
      <c r="AS153">
        <v>18</v>
      </c>
      <c r="AT153">
        <v>9</v>
      </c>
      <c r="AU153">
        <v>18</v>
      </c>
      <c r="AV153">
        <v>9</v>
      </c>
      <c r="AW153">
        <v>0</v>
      </c>
      <c r="AX153">
        <v>91</v>
      </c>
      <c r="AY153" s="11">
        <v>106000</v>
      </c>
      <c r="AZ153" s="11">
        <v>26500</v>
      </c>
      <c r="BA153" s="11">
        <v>25440</v>
      </c>
      <c r="BB153" s="11">
        <v>15900</v>
      </c>
      <c r="BC153" s="11">
        <v>10600</v>
      </c>
      <c r="BD153" s="11">
        <v>27560</v>
      </c>
      <c r="BE153" s="11">
        <v>32500</v>
      </c>
      <c r="BF153" s="11">
        <v>15000</v>
      </c>
      <c r="BG153" s="11">
        <v>10445</v>
      </c>
      <c r="BH153" s="11">
        <v>17748</v>
      </c>
      <c r="BI153" s="11">
        <v>41565</v>
      </c>
      <c r="BJ153" s="11">
        <v>18624</v>
      </c>
      <c r="BK153" s="11">
        <v>12724</v>
      </c>
      <c r="BL153" s="11">
        <v>9545</v>
      </c>
      <c r="BM153">
        <v>106000</v>
      </c>
      <c r="BN153">
        <v>7704</v>
      </c>
    </row>
    <row r="154" spans="1:66" x14ac:dyDescent="0.25">
      <c r="A154" s="3">
        <v>45444</v>
      </c>
      <c r="B154">
        <v>1117</v>
      </c>
      <c r="C154">
        <v>833</v>
      </c>
      <c r="D154">
        <v>569</v>
      </c>
      <c r="E154">
        <v>314</v>
      </c>
      <c r="F154">
        <v>234</v>
      </c>
      <c r="G154">
        <v>166</v>
      </c>
      <c r="H154">
        <v>626</v>
      </c>
      <c r="I154">
        <v>41</v>
      </c>
      <c r="J154">
        <v>339</v>
      </c>
      <c r="K154">
        <v>145</v>
      </c>
      <c r="L154">
        <v>103</v>
      </c>
      <c r="M154">
        <v>83</v>
      </c>
      <c r="N154">
        <v>62</v>
      </c>
      <c r="O154">
        <v>195</v>
      </c>
      <c r="P154">
        <v>76</v>
      </c>
      <c r="Q154">
        <v>29</v>
      </c>
      <c r="R154">
        <v>29</v>
      </c>
      <c r="S154">
        <v>56</v>
      </c>
      <c r="T154">
        <v>58</v>
      </c>
      <c r="U154">
        <v>16</v>
      </c>
      <c r="V154">
        <v>33</v>
      </c>
      <c r="W154">
        <v>8</v>
      </c>
      <c r="X154">
        <v>73</v>
      </c>
      <c r="Y154">
        <v>41</v>
      </c>
      <c r="Z154">
        <v>8</v>
      </c>
      <c r="AA154">
        <v>0</v>
      </c>
      <c r="AB154">
        <v>16</v>
      </c>
      <c r="AC154">
        <v>8</v>
      </c>
      <c r="AD154">
        <v>0</v>
      </c>
      <c r="AE154">
        <v>33</v>
      </c>
      <c r="AF154">
        <v>24</v>
      </c>
      <c r="AG154">
        <v>24</v>
      </c>
      <c r="AH154">
        <v>0</v>
      </c>
      <c r="AI154">
        <v>58</v>
      </c>
      <c r="AJ154">
        <v>58</v>
      </c>
      <c r="AK154">
        <v>16</v>
      </c>
      <c r="AL154">
        <v>8</v>
      </c>
      <c r="AM154">
        <v>8</v>
      </c>
      <c r="AN154">
        <v>24</v>
      </c>
      <c r="AO154">
        <v>24</v>
      </c>
      <c r="AP154">
        <v>66</v>
      </c>
      <c r="AQ154">
        <v>8</v>
      </c>
      <c r="AR154">
        <v>66</v>
      </c>
      <c r="AS154">
        <v>41</v>
      </c>
      <c r="AT154">
        <v>8</v>
      </c>
      <c r="AU154">
        <v>49</v>
      </c>
      <c r="AV154">
        <v>24</v>
      </c>
      <c r="AW154">
        <v>33</v>
      </c>
      <c r="AX154">
        <v>0</v>
      </c>
      <c r="AY154" s="11">
        <v>106000</v>
      </c>
      <c r="AZ154" s="11">
        <v>26500</v>
      </c>
      <c r="BA154" s="11">
        <v>25440</v>
      </c>
      <c r="BB154" s="11">
        <v>15900</v>
      </c>
      <c r="BC154" s="11">
        <v>10600</v>
      </c>
      <c r="BD154" s="11">
        <v>27560</v>
      </c>
      <c r="BE154" s="11">
        <v>32500</v>
      </c>
      <c r="BF154" s="11">
        <v>13750</v>
      </c>
      <c r="BG154" s="11">
        <v>10445</v>
      </c>
      <c r="BH154" s="11">
        <v>17748</v>
      </c>
      <c r="BI154" s="11">
        <v>48286</v>
      </c>
      <c r="BJ154" s="11">
        <v>22765</v>
      </c>
      <c r="BK154" s="11">
        <v>21425</v>
      </c>
      <c r="BL154" s="11">
        <v>11977</v>
      </c>
      <c r="BM154">
        <v>126000</v>
      </c>
      <c r="BN154">
        <v>5089</v>
      </c>
    </row>
    <row r="155" spans="1:66" x14ac:dyDescent="0.25">
      <c r="A155" s="3">
        <v>45445</v>
      </c>
      <c r="B155">
        <v>1093</v>
      </c>
      <c r="C155">
        <v>846</v>
      </c>
      <c r="D155">
        <v>327</v>
      </c>
      <c r="E155">
        <v>635</v>
      </c>
      <c r="F155">
        <v>131</v>
      </c>
      <c r="G155">
        <v>253</v>
      </c>
      <c r="H155">
        <v>526</v>
      </c>
      <c r="I155">
        <v>67</v>
      </c>
      <c r="J155">
        <v>352</v>
      </c>
      <c r="K155">
        <v>74</v>
      </c>
      <c r="L155">
        <v>81</v>
      </c>
      <c r="M155">
        <v>47</v>
      </c>
      <c r="N155">
        <v>33</v>
      </c>
      <c r="O155">
        <v>199</v>
      </c>
      <c r="P155">
        <v>37</v>
      </c>
      <c r="Q155">
        <v>58</v>
      </c>
      <c r="R155">
        <v>49</v>
      </c>
      <c r="S155">
        <v>163</v>
      </c>
      <c r="T155">
        <v>42</v>
      </c>
      <c r="U155">
        <v>8</v>
      </c>
      <c r="V155">
        <v>59</v>
      </c>
      <c r="W155">
        <v>8</v>
      </c>
      <c r="X155">
        <v>67</v>
      </c>
      <c r="Y155">
        <v>42</v>
      </c>
      <c r="Z155">
        <v>8</v>
      </c>
      <c r="AA155">
        <v>8</v>
      </c>
      <c r="AB155">
        <v>16</v>
      </c>
      <c r="AC155">
        <v>0</v>
      </c>
      <c r="AD155">
        <v>8</v>
      </c>
      <c r="AE155">
        <v>25</v>
      </c>
      <c r="AF155">
        <v>16</v>
      </c>
      <c r="AG155">
        <v>16</v>
      </c>
      <c r="AH155">
        <v>25</v>
      </c>
      <c r="AI155">
        <v>67</v>
      </c>
      <c r="AJ155">
        <v>8</v>
      </c>
      <c r="AK155">
        <v>25</v>
      </c>
      <c r="AL155">
        <v>16</v>
      </c>
      <c r="AM155">
        <v>0</v>
      </c>
      <c r="AN155">
        <v>33</v>
      </c>
      <c r="AO155">
        <v>16</v>
      </c>
      <c r="AP155">
        <v>59</v>
      </c>
      <c r="AQ155">
        <v>8</v>
      </c>
      <c r="AR155">
        <v>25</v>
      </c>
      <c r="AS155">
        <v>16</v>
      </c>
      <c r="AT155">
        <v>8</v>
      </c>
      <c r="AU155">
        <v>50</v>
      </c>
      <c r="AV155">
        <v>16</v>
      </c>
      <c r="AW155">
        <v>0</v>
      </c>
      <c r="AX155">
        <v>151</v>
      </c>
      <c r="AY155" s="11">
        <v>105333.5</v>
      </c>
      <c r="AZ155" s="11">
        <v>26333.38</v>
      </c>
      <c r="BA155" s="11">
        <v>21066.7</v>
      </c>
      <c r="BB155" s="11">
        <v>15800.03</v>
      </c>
      <c r="BC155" s="11">
        <v>8426.68</v>
      </c>
      <c r="BD155" s="11">
        <v>33706.720000000001</v>
      </c>
      <c r="BE155" s="11">
        <v>32500</v>
      </c>
      <c r="BF155" s="11">
        <v>13750</v>
      </c>
      <c r="BG155" s="11">
        <v>8809</v>
      </c>
      <c r="BH155" s="11">
        <v>17748</v>
      </c>
      <c r="BI155" s="11">
        <v>48286</v>
      </c>
      <c r="BJ155" s="11">
        <v>22765</v>
      </c>
      <c r="BK155" s="11">
        <v>21425</v>
      </c>
      <c r="BL155" s="11">
        <v>11977</v>
      </c>
      <c r="BM155">
        <v>126000</v>
      </c>
      <c r="BN155">
        <v>210</v>
      </c>
    </row>
    <row r="156" spans="1:66" x14ac:dyDescent="0.25">
      <c r="A156" s="3">
        <v>45446</v>
      </c>
      <c r="B156">
        <v>1063</v>
      </c>
      <c r="C156">
        <v>856</v>
      </c>
      <c r="D156">
        <v>255</v>
      </c>
      <c r="E156">
        <v>575</v>
      </c>
      <c r="F156">
        <v>233</v>
      </c>
      <c r="G156">
        <v>222</v>
      </c>
      <c r="H156">
        <v>583</v>
      </c>
      <c r="I156">
        <v>51</v>
      </c>
      <c r="J156">
        <v>316</v>
      </c>
      <c r="K156">
        <v>230</v>
      </c>
      <c r="L156">
        <v>65</v>
      </c>
      <c r="M156">
        <v>85</v>
      </c>
      <c r="N156">
        <v>32</v>
      </c>
      <c r="O156">
        <v>193</v>
      </c>
      <c r="P156">
        <v>48</v>
      </c>
      <c r="Q156">
        <v>44</v>
      </c>
      <c r="R156">
        <v>20</v>
      </c>
      <c r="S156">
        <v>30</v>
      </c>
      <c r="T156">
        <v>119</v>
      </c>
      <c r="U156">
        <v>25</v>
      </c>
      <c r="V156">
        <v>34</v>
      </c>
      <c r="W156">
        <v>17</v>
      </c>
      <c r="X156">
        <v>94</v>
      </c>
      <c r="Y156">
        <v>51</v>
      </c>
      <c r="Z156">
        <v>17</v>
      </c>
      <c r="AA156">
        <v>8</v>
      </c>
      <c r="AB156">
        <v>17</v>
      </c>
      <c r="AC156">
        <v>0</v>
      </c>
      <c r="AD156">
        <v>0</v>
      </c>
      <c r="AE156">
        <v>42</v>
      </c>
      <c r="AF156">
        <v>0</v>
      </c>
      <c r="AG156">
        <v>0</v>
      </c>
      <c r="AH156">
        <v>8</v>
      </c>
      <c r="AI156">
        <v>51</v>
      </c>
      <c r="AJ156">
        <v>17</v>
      </c>
      <c r="AK156">
        <v>25</v>
      </c>
      <c r="AL156">
        <v>17</v>
      </c>
      <c r="AM156">
        <v>8</v>
      </c>
      <c r="AN156">
        <v>0</v>
      </c>
      <c r="AO156">
        <v>34</v>
      </c>
      <c r="AP156">
        <v>59</v>
      </c>
      <c r="AQ156">
        <v>17</v>
      </c>
      <c r="AR156">
        <v>77</v>
      </c>
      <c r="AS156">
        <v>42</v>
      </c>
      <c r="AT156">
        <v>0</v>
      </c>
      <c r="AU156">
        <v>34</v>
      </c>
      <c r="AV156">
        <v>17</v>
      </c>
      <c r="AW156">
        <v>0</v>
      </c>
      <c r="AX156">
        <v>26</v>
      </c>
      <c r="AY156" s="11">
        <v>105201.7</v>
      </c>
      <c r="AZ156" s="11">
        <v>26300.43</v>
      </c>
      <c r="BA156" s="11">
        <v>16832.27</v>
      </c>
      <c r="BB156" s="11">
        <v>13676.22</v>
      </c>
      <c r="BC156" s="11">
        <v>19988.32</v>
      </c>
      <c r="BD156" s="11">
        <v>28404.46</v>
      </c>
      <c r="BE156" s="11">
        <v>32500</v>
      </c>
      <c r="BF156" s="11">
        <v>13750</v>
      </c>
      <c r="BG156" s="11">
        <v>8809</v>
      </c>
      <c r="BH156" s="11">
        <v>17748</v>
      </c>
      <c r="BI156" s="11">
        <v>48286</v>
      </c>
      <c r="BJ156" s="11">
        <v>22765</v>
      </c>
      <c r="BK156" s="11">
        <v>21425</v>
      </c>
      <c r="BL156" s="11">
        <v>11977</v>
      </c>
      <c r="BM156">
        <v>126000</v>
      </c>
      <c r="BN156">
        <v>4036</v>
      </c>
    </row>
    <row r="157" spans="1:66" x14ac:dyDescent="0.25">
      <c r="A157" s="3">
        <v>45447</v>
      </c>
      <c r="B157">
        <v>1045</v>
      </c>
      <c r="C157">
        <v>859</v>
      </c>
      <c r="D157">
        <v>292</v>
      </c>
      <c r="E157">
        <v>555</v>
      </c>
      <c r="F157">
        <v>198</v>
      </c>
      <c r="G157">
        <v>300</v>
      </c>
      <c r="H157">
        <v>448</v>
      </c>
      <c r="I157">
        <v>111</v>
      </c>
      <c r="J157">
        <v>233</v>
      </c>
      <c r="K157">
        <v>207</v>
      </c>
      <c r="L157">
        <v>84</v>
      </c>
      <c r="M157">
        <v>84</v>
      </c>
      <c r="N157">
        <v>38</v>
      </c>
      <c r="O157">
        <v>162</v>
      </c>
      <c r="P157">
        <v>55</v>
      </c>
      <c r="Q157">
        <v>51</v>
      </c>
      <c r="R157">
        <v>31</v>
      </c>
      <c r="S157">
        <v>100</v>
      </c>
      <c r="T157">
        <v>51</v>
      </c>
      <c r="U157">
        <v>8</v>
      </c>
      <c r="V157">
        <v>34</v>
      </c>
      <c r="W157">
        <v>25</v>
      </c>
      <c r="X157">
        <v>68</v>
      </c>
      <c r="Y157">
        <v>60</v>
      </c>
      <c r="Z157">
        <v>25</v>
      </c>
      <c r="AA157">
        <v>8</v>
      </c>
      <c r="AB157">
        <v>34</v>
      </c>
      <c r="AC157">
        <v>17</v>
      </c>
      <c r="AD157">
        <v>0</v>
      </c>
      <c r="AE157">
        <v>8</v>
      </c>
      <c r="AF157">
        <v>0</v>
      </c>
      <c r="AG157">
        <v>17</v>
      </c>
      <c r="AH157">
        <v>17</v>
      </c>
      <c r="AI157">
        <v>34</v>
      </c>
      <c r="AJ157">
        <v>8</v>
      </c>
      <c r="AK157">
        <v>17</v>
      </c>
      <c r="AL157">
        <v>25</v>
      </c>
      <c r="AM157">
        <v>0</v>
      </c>
      <c r="AN157">
        <v>8</v>
      </c>
      <c r="AO157">
        <v>8</v>
      </c>
      <c r="AP157">
        <v>94</v>
      </c>
      <c r="AQ157">
        <v>8</v>
      </c>
      <c r="AR157">
        <v>42</v>
      </c>
      <c r="AS157">
        <v>34</v>
      </c>
      <c r="AT157">
        <v>8</v>
      </c>
      <c r="AU157">
        <v>42</v>
      </c>
      <c r="AV157">
        <v>0</v>
      </c>
      <c r="AW157">
        <v>34</v>
      </c>
      <c r="AX157">
        <v>125</v>
      </c>
      <c r="AY157" s="11">
        <v>105333.2</v>
      </c>
      <c r="AZ157" s="11">
        <v>35813.29</v>
      </c>
      <c r="BA157" s="11">
        <v>26333.3</v>
      </c>
      <c r="BB157" s="11">
        <v>22119.97</v>
      </c>
      <c r="BC157" s="11">
        <v>12639.98</v>
      </c>
      <c r="BD157" s="11">
        <v>8426.66</v>
      </c>
      <c r="BE157" s="11">
        <v>32500</v>
      </c>
      <c r="BF157" s="11">
        <v>13750</v>
      </c>
      <c r="BG157" s="11">
        <v>8809</v>
      </c>
      <c r="BH157" s="11">
        <v>17748</v>
      </c>
      <c r="BI157" s="11">
        <v>48286</v>
      </c>
      <c r="BJ157" s="11">
        <v>22765</v>
      </c>
      <c r="BK157" s="11">
        <v>21425</v>
      </c>
      <c r="BL157" s="11">
        <v>11977</v>
      </c>
      <c r="BM157">
        <v>126000</v>
      </c>
      <c r="BN157">
        <v>5330</v>
      </c>
    </row>
    <row r="158" spans="1:66" x14ac:dyDescent="0.25">
      <c r="A158" s="3">
        <v>45448</v>
      </c>
      <c r="B158">
        <v>1035</v>
      </c>
      <c r="C158">
        <v>860</v>
      </c>
      <c r="D158">
        <v>227</v>
      </c>
      <c r="E158">
        <v>674</v>
      </c>
      <c r="F158">
        <v>134</v>
      </c>
      <c r="G158">
        <v>378</v>
      </c>
      <c r="H158">
        <v>336</v>
      </c>
      <c r="I158">
        <v>146</v>
      </c>
      <c r="J158">
        <v>237</v>
      </c>
      <c r="K158">
        <v>109</v>
      </c>
      <c r="L158">
        <v>51</v>
      </c>
      <c r="M158">
        <v>83</v>
      </c>
      <c r="N158">
        <v>32</v>
      </c>
      <c r="O158">
        <v>180</v>
      </c>
      <c r="P158">
        <v>55</v>
      </c>
      <c r="Q158">
        <v>47</v>
      </c>
      <c r="R158">
        <v>43</v>
      </c>
      <c r="S158">
        <v>198</v>
      </c>
      <c r="T158">
        <v>86</v>
      </c>
      <c r="U158">
        <v>8</v>
      </c>
      <c r="V158">
        <v>60</v>
      </c>
      <c r="W158">
        <v>8</v>
      </c>
      <c r="X158">
        <v>137</v>
      </c>
      <c r="Y158">
        <v>60</v>
      </c>
      <c r="Z158">
        <v>0</v>
      </c>
      <c r="AA158">
        <v>8</v>
      </c>
      <c r="AB158">
        <v>17</v>
      </c>
      <c r="AC158">
        <v>17</v>
      </c>
      <c r="AD158">
        <v>0</v>
      </c>
      <c r="AE158">
        <v>34</v>
      </c>
      <c r="AF158">
        <v>25</v>
      </c>
      <c r="AG158">
        <v>17</v>
      </c>
      <c r="AH158">
        <v>0</v>
      </c>
      <c r="AI158">
        <v>43</v>
      </c>
      <c r="AJ158">
        <v>17</v>
      </c>
      <c r="AK158">
        <v>43</v>
      </c>
      <c r="AL158">
        <v>25</v>
      </c>
      <c r="AM158">
        <v>8</v>
      </c>
      <c r="AN158">
        <v>8</v>
      </c>
      <c r="AO158">
        <v>8</v>
      </c>
      <c r="AP158">
        <v>77</v>
      </c>
      <c r="AQ158">
        <v>17</v>
      </c>
      <c r="AR158">
        <v>25</v>
      </c>
      <c r="AS158">
        <v>25</v>
      </c>
      <c r="AT158">
        <v>8</v>
      </c>
      <c r="AU158">
        <v>17</v>
      </c>
      <c r="AV158">
        <v>34</v>
      </c>
      <c r="AW158">
        <v>25</v>
      </c>
      <c r="AX158">
        <v>3</v>
      </c>
      <c r="AY158" s="11">
        <v>106914.78</v>
      </c>
      <c r="AZ158" s="11">
        <v>29936.14</v>
      </c>
      <c r="BA158" s="11">
        <v>18175.509999999998</v>
      </c>
      <c r="BB158" s="11">
        <v>16037.22</v>
      </c>
      <c r="BC158" s="11">
        <v>12829.77</v>
      </c>
      <c r="BD158" s="11">
        <v>29936.14</v>
      </c>
      <c r="BE158" s="11">
        <v>32500</v>
      </c>
      <c r="BF158" s="11">
        <v>13750</v>
      </c>
      <c r="BG158" s="11">
        <v>8809</v>
      </c>
      <c r="BH158" s="11">
        <v>17748</v>
      </c>
      <c r="BI158" s="11">
        <v>48286</v>
      </c>
      <c r="BJ158" s="11">
        <v>22765</v>
      </c>
      <c r="BK158" s="11">
        <v>21425</v>
      </c>
      <c r="BL158" s="11">
        <v>11977</v>
      </c>
      <c r="BM158">
        <v>126000</v>
      </c>
      <c r="BN158">
        <v>6138</v>
      </c>
    </row>
    <row r="159" spans="1:66" x14ac:dyDescent="0.25">
      <c r="A159" s="3">
        <v>45449</v>
      </c>
      <c r="B159">
        <v>1031</v>
      </c>
      <c r="C159">
        <v>858</v>
      </c>
      <c r="D159">
        <v>257</v>
      </c>
      <c r="E159">
        <v>661</v>
      </c>
      <c r="F159">
        <v>113</v>
      </c>
      <c r="G159">
        <v>420</v>
      </c>
      <c r="H159">
        <v>224</v>
      </c>
      <c r="I159">
        <v>214</v>
      </c>
      <c r="J159">
        <v>274</v>
      </c>
      <c r="K159">
        <v>44</v>
      </c>
      <c r="L159">
        <v>44</v>
      </c>
      <c r="M159">
        <v>89</v>
      </c>
      <c r="N159">
        <v>25</v>
      </c>
      <c r="O159">
        <v>144</v>
      </c>
      <c r="P159">
        <v>19</v>
      </c>
      <c r="Q159">
        <v>27</v>
      </c>
      <c r="R159">
        <v>35</v>
      </c>
      <c r="S159">
        <v>330</v>
      </c>
      <c r="T159">
        <v>51</v>
      </c>
      <c r="U159">
        <v>25</v>
      </c>
      <c r="V159">
        <v>60</v>
      </c>
      <c r="W159">
        <v>25</v>
      </c>
      <c r="X159">
        <v>60</v>
      </c>
      <c r="Y159">
        <v>42</v>
      </c>
      <c r="Z159">
        <v>0</v>
      </c>
      <c r="AA159">
        <v>8</v>
      </c>
      <c r="AB159">
        <v>34</v>
      </c>
      <c r="AC159">
        <v>0</v>
      </c>
      <c r="AD159">
        <v>8</v>
      </c>
      <c r="AE159">
        <v>25</v>
      </c>
      <c r="AF159">
        <v>0</v>
      </c>
      <c r="AG159">
        <v>8</v>
      </c>
      <c r="AH159">
        <v>0</v>
      </c>
      <c r="AI159">
        <v>85</v>
      </c>
      <c r="AJ159">
        <v>17</v>
      </c>
      <c r="AK159">
        <v>34</v>
      </c>
      <c r="AL159">
        <v>0</v>
      </c>
      <c r="AM159">
        <v>8</v>
      </c>
      <c r="AN159">
        <v>8</v>
      </c>
      <c r="AO159">
        <v>8</v>
      </c>
      <c r="AP159">
        <v>94</v>
      </c>
      <c r="AQ159">
        <v>8</v>
      </c>
      <c r="AR159">
        <v>42</v>
      </c>
      <c r="AS159">
        <v>8</v>
      </c>
      <c r="AT159">
        <v>0</v>
      </c>
      <c r="AU159">
        <v>17</v>
      </c>
      <c r="AV159">
        <v>8</v>
      </c>
      <c r="AW159">
        <v>8</v>
      </c>
      <c r="AX159">
        <v>167</v>
      </c>
      <c r="AY159" s="11">
        <v>109081.24</v>
      </c>
      <c r="AZ159" s="11">
        <v>27270.31</v>
      </c>
      <c r="BA159" s="11">
        <v>14180.56</v>
      </c>
      <c r="BB159" s="11">
        <v>23997.87</v>
      </c>
      <c r="BC159" s="11">
        <v>18543.810000000001</v>
      </c>
      <c r="BD159" s="11">
        <v>25088.69</v>
      </c>
      <c r="BE159" s="11">
        <v>32500</v>
      </c>
      <c r="BF159" s="11">
        <v>13750</v>
      </c>
      <c r="BG159" s="11">
        <v>8809</v>
      </c>
      <c r="BH159" s="11">
        <v>17748</v>
      </c>
      <c r="BI159" s="11">
        <v>48286</v>
      </c>
      <c r="BJ159" s="11">
        <v>22765</v>
      </c>
      <c r="BK159" s="11">
        <v>21425</v>
      </c>
      <c r="BL159" s="11">
        <v>11977</v>
      </c>
      <c r="BM159">
        <v>126000</v>
      </c>
      <c r="BN159">
        <v>5188</v>
      </c>
    </row>
    <row r="160" spans="1:66" x14ac:dyDescent="0.25">
      <c r="A160" s="3">
        <v>45450</v>
      </c>
      <c r="B160">
        <v>1037</v>
      </c>
      <c r="C160">
        <v>843</v>
      </c>
      <c r="D160">
        <v>466</v>
      </c>
      <c r="E160">
        <v>343</v>
      </c>
      <c r="F160">
        <v>228</v>
      </c>
      <c r="G160">
        <v>337</v>
      </c>
      <c r="H160">
        <v>372</v>
      </c>
      <c r="I160">
        <v>134</v>
      </c>
      <c r="J160">
        <v>282</v>
      </c>
      <c r="K160">
        <v>180</v>
      </c>
      <c r="L160">
        <v>90</v>
      </c>
      <c r="M160">
        <v>32</v>
      </c>
      <c r="N160">
        <v>51</v>
      </c>
      <c r="O160">
        <v>212</v>
      </c>
      <c r="P160">
        <v>19</v>
      </c>
      <c r="Q160">
        <v>35</v>
      </c>
      <c r="R160">
        <v>35</v>
      </c>
      <c r="S160">
        <v>101</v>
      </c>
      <c r="T160">
        <v>75</v>
      </c>
      <c r="U160">
        <v>16</v>
      </c>
      <c r="V160">
        <v>25</v>
      </c>
      <c r="W160">
        <v>8</v>
      </c>
      <c r="X160">
        <v>75</v>
      </c>
      <c r="Y160">
        <v>67</v>
      </c>
      <c r="Z160">
        <v>0</v>
      </c>
      <c r="AA160">
        <v>0</v>
      </c>
      <c r="AB160">
        <v>50</v>
      </c>
      <c r="AC160">
        <v>0</v>
      </c>
      <c r="AD160">
        <v>0</v>
      </c>
      <c r="AE160">
        <v>42</v>
      </c>
      <c r="AF160">
        <v>16</v>
      </c>
      <c r="AG160">
        <v>0</v>
      </c>
      <c r="AH160">
        <v>16</v>
      </c>
      <c r="AI160">
        <v>33</v>
      </c>
      <c r="AJ160">
        <v>33</v>
      </c>
      <c r="AK160">
        <v>8</v>
      </c>
      <c r="AL160">
        <v>25</v>
      </c>
      <c r="AM160">
        <v>0</v>
      </c>
      <c r="AN160">
        <v>0</v>
      </c>
      <c r="AO160">
        <v>16</v>
      </c>
      <c r="AP160">
        <v>67</v>
      </c>
      <c r="AQ160">
        <v>8</v>
      </c>
      <c r="AR160">
        <v>59</v>
      </c>
      <c r="AS160">
        <v>33</v>
      </c>
      <c r="AT160">
        <v>8</v>
      </c>
      <c r="AU160">
        <v>8</v>
      </c>
      <c r="AV160">
        <v>16</v>
      </c>
      <c r="AW160">
        <v>16</v>
      </c>
      <c r="AX160">
        <v>123</v>
      </c>
      <c r="AY160" s="11">
        <v>112591.84</v>
      </c>
      <c r="AZ160" s="11">
        <v>30399.8</v>
      </c>
      <c r="BA160" s="11">
        <v>15762.86</v>
      </c>
      <c r="BB160" s="11">
        <v>21392.45</v>
      </c>
      <c r="BC160" s="11">
        <v>23644.29</v>
      </c>
      <c r="BD160" s="11">
        <v>21392.45</v>
      </c>
      <c r="BE160" s="11">
        <v>32500</v>
      </c>
      <c r="BF160" s="11">
        <v>13750</v>
      </c>
      <c r="BG160" s="11">
        <v>8809</v>
      </c>
      <c r="BH160" s="11">
        <v>26687</v>
      </c>
      <c r="BI160" s="11">
        <v>48286</v>
      </c>
      <c r="BJ160" s="11">
        <v>22765</v>
      </c>
      <c r="BK160" s="11">
        <v>21425</v>
      </c>
      <c r="BL160" s="11">
        <v>11977</v>
      </c>
      <c r="BM160">
        <v>126000</v>
      </c>
      <c r="BN160">
        <v>1213</v>
      </c>
    </row>
    <row r="161" spans="1:66" x14ac:dyDescent="0.25">
      <c r="A161" s="3">
        <v>45451</v>
      </c>
      <c r="B161">
        <v>1056</v>
      </c>
      <c r="C161">
        <v>826</v>
      </c>
      <c r="D161">
        <v>464</v>
      </c>
      <c r="E161">
        <v>424</v>
      </c>
      <c r="F161">
        <v>168</v>
      </c>
      <c r="G161">
        <v>396</v>
      </c>
      <c r="H161">
        <v>381</v>
      </c>
      <c r="I161">
        <v>49</v>
      </c>
      <c r="J161">
        <v>210</v>
      </c>
      <c r="K161">
        <v>229</v>
      </c>
      <c r="L161">
        <v>52</v>
      </c>
      <c r="M161">
        <v>78</v>
      </c>
      <c r="N161">
        <v>39</v>
      </c>
      <c r="O161">
        <v>220</v>
      </c>
      <c r="P161">
        <v>124</v>
      </c>
      <c r="Q161">
        <v>48</v>
      </c>
      <c r="R161">
        <v>56</v>
      </c>
      <c r="S161">
        <v>0</v>
      </c>
      <c r="T161">
        <v>99</v>
      </c>
      <c r="U161">
        <v>16</v>
      </c>
      <c r="V161">
        <v>57</v>
      </c>
      <c r="W161">
        <v>8</v>
      </c>
      <c r="X161">
        <v>19</v>
      </c>
      <c r="Y161">
        <v>66</v>
      </c>
      <c r="Z161">
        <v>0</v>
      </c>
      <c r="AA161">
        <v>16</v>
      </c>
      <c r="AB161">
        <v>49</v>
      </c>
      <c r="AC161">
        <v>8</v>
      </c>
      <c r="AD161">
        <v>8</v>
      </c>
      <c r="AE161">
        <v>33</v>
      </c>
      <c r="AF161">
        <v>24</v>
      </c>
      <c r="AG161">
        <v>0</v>
      </c>
      <c r="AH161">
        <v>16</v>
      </c>
      <c r="AI161">
        <v>49</v>
      </c>
      <c r="AJ161">
        <v>16</v>
      </c>
      <c r="AK161">
        <v>33</v>
      </c>
      <c r="AL161">
        <v>24</v>
      </c>
      <c r="AM161">
        <v>0</v>
      </c>
      <c r="AN161">
        <v>0</v>
      </c>
      <c r="AO161">
        <v>16</v>
      </c>
      <c r="AP161">
        <v>74</v>
      </c>
      <c r="AQ161">
        <v>16</v>
      </c>
      <c r="AR161">
        <v>74</v>
      </c>
      <c r="AS161">
        <v>33</v>
      </c>
      <c r="AT161">
        <v>8</v>
      </c>
      <c r="AU161">
        <v>16</v>
      </c>
      <c r="AV161">
        <v>24</v>
      </c>
      <c r="AW161">
        <v>24</v>
      </c>
      <c r="AX161">
        <v>0</v>
      </c>
      <c r="AY161" s="11">
        <v>116459.95</v>
      </c>
      <c r="AZ161" s="11">
        <v>29114.99</v>
      </c>
      <c r="BA161" s="11">
        <v>20962.79</v>
      </c>
      <c r="BB161" s="11">
        <v>15139.79</v>
      </c>
      <c r="BC161" s="11">
        <v>19798.189999999999</v>
      </c>
      <c r="BD161" s="11">
        <v>31444.19</v>
      </c>
      <c r="BE161" s="11">
        <v>32500</v>
      </c>
      <c r="BF161" s="11">
        <v>13750</v>
      </c>
      <c r="BG161" s="11">
        <v>8809</v>
      </c>
      <c r="BH161" s="11">
        <v>26687</v>
      </c>
      <c r="BI161" s="11">
        <v>48286</v>
      </c>
      <c r="BJ161" s="11">
        <v>22765</v>
      </c>
      <c r="BK161" s="11">
        <v>21425</v>
      </c>
      <c r="BL161" s="11">
        <v>11977</v>
      </c>
      <c r="BM161">
        <v>126000</v>
      </c>
      <c r="BN161">
        <v>5694</v>
      </c>
    </row>
    <row r="162" spans="1:66" x14ac:dyDescent="0.25">
      <c r="A162" s="3">
        <v>45452</v>
      </c>
      <c r="B162">
        <v>1082</v>
      </c>
      <c r="C162">
        <v>800</v>
      </c>
      <c r="D162">
        <v>335</v>
      </c>
      <c r="E162">
        <v>574</v>
      </c>
      <c r="F162">
        <v>173</v>
      </c>
      <c r="G162">
        <v>240</v>
      </c>
      <c r="H162">
        <v>448</v>
      </c>
      <c r="I162">
        <v>112</v>
      </c>
      <c r="J162">
        <v>268</v>
      </c>
      <c r="K162">
        <v>134</v>
      </c>
      <c r="L162">
        <v>93</v>
      </c>
      <c r="M162">
        <v>53</v>
      </c>
      <c r="N162">
        <v>60</v>
      </c>
      <c r="O162">
        <v>152</v>
      </c>
      <c r="P162">
        <v>74</v>
      </c>
      <c r="Q162">
        <v>37</v>
      </c>
      <c r="R162">
        <v>41</v>
      </c>
      <c r="S162">
        <v>170</v>
      </c>
      <c r="T162">
        <v>40</v>
      </c>
      <c r="U162">
        <v>8</v>
      </c>
      <c r="V162">
        <v>56</v>
      </c>
      <c r="W162">
        <v>0</v>
      </c>
      <c r="X162">
        <v>112</v>
      </c>
      <c r="Y162">
        <v>40</v>
      </c>
      <c r="Z162">
        <v>8</v>
      </c>
      <c r="AA162">
        <v>0</v>
      </c>
      <c r="AB162">
        <v>40</v>
      </c>
      <c r="AC162">
        <v>16</v>
      </c>
      <c r="AD162">
        <v>8</v>
      </c>
      <c r="AE162">
        <v>16</v>
      </c>
      <c r="AF162">
        <v>16</v>
      </c>
      <c r="AG162">
        <v>0</v>
      </c>
      <c r="AH162">
        <v>24</v>
      </c>
      <c r="AI162">
        <v>80</v>
      </c>
      <c r="AJ162">
        <v>8</v>
      </c>
      <c r="AK162">
        <v>24</v>
      </c>
      <c r="AL162">
        <v>0</v>
      </c>
      <c r="AM162">
        <v>0</v>
      </c>
      <c r="AN162">
        <v>0</v>
      </c>
      <c r="AO162">
        <v>16</v>
      </c>
      <c r="AP162">
        <v>56</v>
      </c>
      <c r="AQ162">
        <v>8</v>
      </c>
      <c r="AR162">
        <v>56</v>
      </c>
      <c r="AS162">
        <v>8</v>
      </c>
      <c r="AT162">
        <v>8</v>
      </c>
      <c r="AU162">
        <v>24</v>
      </c>
      <c r="AV162">
        <v>32</v>
      </c>
      <c r="AW162">
        <v>32</v>
      </c>
      <c r="AX162">
        <v>64</v>
      </c>
      <c r="AY162" s="11">
        <v>119624.63</v>
      </c>
      <c r="AZ162" s="11">
        <v>39476.129999999997</v>
      </c>
      <c r="BA162" s="11">
        <v>23924.93</v>
      </c>
      <c r="BB162" s="11">
        <v>17943.689999999999</v>
      </c>
      <c r="BC162" s="11">
        <v>27513.66</v>
      </c>
      <c r="BD162" s="11">
        <v>10766.22</v>
      </c>
      <c r="BE162" s="11">
        <v>32500</v>
      </c>
      <c r="BF162" s="11">
        <v>13750</v>
      </c>
      <c r="BG162" s="11">
        <v>8809</v>
      </c>
      <c r="BH162" s="11">
        <v>26687</v>
      </c>
      <c r="BI162" s="11">
        <v>48286</v>
      </c>
      <c r="BJ162" s="11">
        <v>22765</v>
      </c>
      <c r="BK162" s="11">
        <v>21425</v>
      </c>
      <c r="BL162" s="11">
        <v>11977</v>
      </c>
      <c r="BM162">
        <v>126000</v>
      </c>
      <c r="BN162">
        <v>5234</v>
      </c>
    </row>
    <row r="163" spans="1:66" x14ac:dyDescent="0.25">
      <c r="A163" s="3">
        <v>45453</v>
      </c>
      <c r="B163">
        <v>1095</v>
      </c>
      <c r="C163">
        <v>772</v>
      </c>
      <c r="D163">
        <v>569</v>
      </c>
      <c r="E163">
        <v>472</v>
      </c>
      <c r="F163">
        <v>54</v>
      </c>
      <c r="G163">
        <v>293</v>
      </c>
      <c r="H163">
        <v>402</v>
      </c>
      <c r="I163">
        <v>77</v>
      </c>
      <c r="J163">
        <v>271</v>
      </c>
      <c r="K163">
        <v>237</v>
      </c>
      <c r="L163">
        <v>101</v>
      </c>
      <c r="M163">
        <v>74</v>
      </c>
      <c r="N163">
        <v>27</v>
      </c>
      <c r="O163">
        <v>166</v>
      </c>
      <c r="P163">
        <v>45</v>
      </c>
      <c r="Q163">
        <v>41</v>
      </c>
      <c r="R163">
        <v>41</v>
      </c>
      <c r="S163">
        <v>92</v>
      </c>
      <c r="T163">
        <v>54</v>
      </c>
      <c r="U163">
        <v>7</v>
      </c>
      <c r="V163">
        <v>54</v>
      </c>
      <c r="W163">
        <v>0</v>
      </c>
      <c r="X163">
        <v>123</v>
      </c>
      <c r="Y163">
        <v>38</v>
      </c>
      <c r="Z163">
        <v>23</v>
      </c>
      <c r="AA163">
        <v>7</v>
      </c>
      <c r="AB163">
        <v>15</v>
      </c>
      <c r="AC163">
        <v>23</v>
      </c>
      <c r="AD163">
        <v>7</v>
      </c>
      <c r="AE163">
        <v>7</v>
      </c>
      <c r="AF163">
        <v>0</v>
      </c>
      <c r="AG163">
        <v>7</v>
      </c>
      <c r="AH163">
        <v>15</v>
      </c>
      <c r="AI163">
        <v>30</v>
      </c>
      <c r="AJ163">
        <v>15</v>
      </c>
      <c r="AK163">
        <v>38</v>
      </c>
      <c r="AL163">
        <v>23</v>
      </c>
      <c r="AM163">
        <v>0</v>
      </c>
      <c r="AN163">
        <v>7</v>
      </c>
      <c r="AO163">
        <v>7</v>
      </c>
      <c r="AP163">
        <v>61</v>
      </c>
      <c r="AQ163">
        <v>15</v>
      </c>
      <c r="AR163">
        <v>69</v>
      </c>
      <c r="AS163">
        <v>23</v>
      </c>
      <c r="AT163">
        <v>0</v>
      </c>
      <c r="AU163">
        <v>30</v>
      </c>
      <c r="AV163">
        <v>7</v>
      </c>
      <c r="AW163">
        <v>15</v>
      </c>
      <c r="AX163">
        <v>52</v>
      </c>
      <c r="AY163" s="11">
        <v>121950.66</v>
      </c>
      <c r="AZ163" s="11">
        <v>40243.72</v>
      </c>
      <c r="BA163" s="11">
        <v>17073.09</v>
      </c>
      <c r="BB163" s="11">
        <v>12195.07</v>
      </c>
      <c r="BC163" s="11">
        <v>28048.65</v>
      </c>
      <c r="BD163" s="11">
        <v>24390.13</v>
      </c>
      <c r="BE163" s="11">
        <v>32500</v>
      </c>
      <c r="BF163" s="11">
        <v>13750</v>
      </c>
      <c r="BG163" s="11">
        <v>8809</v>
      </c>
      <c r="BH163" s="11">
        <v>26687</v>
      </c>
      <c r="BI163" s="11">
        <v>48286</v>
      </c>
      <c r="BJ163" s="11">
        <v>22765</v>
      </c>
      <c r="BK163" s="11">
        <v>21425</v>
      </c>
      <c r="BL163" s="11">
        <v>11977</v>
      </c>
      <c r="BM163">
        <v>126000</v>
      </c>
      <c r="BN163">
        <v>780</v>
      </c>
    </row>
    <row r="164" spans="1:66" x14ac:dyDescent="0.25">
      <c r="A164" s="3">
        <v>45454</v>
      </c>
      <c r="B164">
        <v>1101</v>
      </c>
      <c r="C164">
        <v>749</v>
      </c>
      <c r="D164">
        <v>319</v>
      </c>
      <c r="E164">
        <v>617</v>
      </c>
      <c r="F164">
        <v>165</v>
      </c>
      <c r="G164">
        <v>367</v>
      </c>
      <c r="H164">
        <v>263</v>
      </c>
      <c r="I164">
        <v>119</v>
      </c>
      <c r="J164">
        <v>245</v>
      </c>
      <c r="K164">
        <v>232</v>
      </c>
      <c r="L164">
        <v>61</v>
      </c>
      <c r="M164">
        <v>95</v>
      </c>
      <c r="N164">
        <v>47</v>
      </c>
      <c r="O164">
        <v>150</v>
      </c>
      <c r="P164">
        <v>54</v>
      </c>
      <c r="Q164">
        <v>37</v>
      </c>
      <c r="R164">
        <v>20</v>
      </c>
      <c r="S164">
        <v>160</v>
      </c>
      <c r="T164">
        <v>44</v>
      </c>
      <c r="U164">
        <v>14</v>
      </c>
      <c r="V164">
        <v>29</v>
      </c>
      <c r="W164">
        <v>7</v>
      </c>
      <c r="X164">
        <v>97</v>
      </c>
      <c r="Y164">
        <v>59</v>
      </c>
      <c r="Z164">
        <v>14</v>
      </c>
      <c r="AA164">
        <v>0</v>
      </c>
      <c r="AB164">
        <v>14</v>
      </c>
      <c r="AC164">
        <v>7</v>
      </c>
      <c r="AD164">
        <v>0</v>
      </c>
      <c r="AE164">
        <v>29</v>
      </c>
      <c r="AF164">
        <v>0</v>
      </c>
      <c r="AG164">
        <v>14</v>
      </c>
      <c r="AH164">
        <v>0</v>
      </c>
      <c r="AI164">
        <v>29</v>
      </c>
      <c r="AJ164">
        <v>44</v>
      </c>
      <c r="AK164">
        <v>14</v>
      </c>
      <c r="AL164">
        <v>0</v>
      </c>
      <c r="AM164">
        <v>7</v>
      </c>
      <c r="AN164">
        <v>22</v>
      </c>
      <c r="AO164">
        <v>22</v>
      </c>
      <c r="AP164">
        <v>74</v>
      </c>
      <c r="AQ164">
        <v>14</v>
      </c>
      <c r="AR164">
        <v>44</v>
      </c>
      <c r="AS164">
        <v>37</v>
      </c>
      <c r="AT164">
        <v>7</v>
      </c>
      <c r="AU164">
        <v>44</v>
      </c>
      <c r="AV164">
        <v>14</v>
      </c>
      <c r="AW164">
        <v>14</v>
      </c>
      <c r="AX164">
        <v>35</v>
      </c>
      <c r="AY164" s="11">
        <v>122466.82</v>
      </c>
      <c r="AZ164" s="11">
        <v>42863.39</v>
      </c>
      <c r="BA164" s="11">
        <v>28167.37</v>
      </c>
      <c r="BB164" s="11">
        <v>15920.69</v>
      </c>
      <c r="BC164" s="11">
        <v>11022.01</v>
      </c>
      <c r="BD164" s="11">
        <v>24493.360000000001</v>
      </c>
      <c r="BE164" s="11">
        <v>32500</v>
      </c>
      <c r="BF164" s="11">
        <v>13750</v>
      </c>
      <c r="BG164" s="11">
        <v>8809</v>
      </c>
      <c r="BH164" s="11">
        <v>26687</v>
      </c>
      <c r="BI164" s="11">
        <v>48286</v>
      </c>
      <c r="BJ164" s="11">
        <v>22765</v>
      </c>
      <c r="BK164" s="11">
        <v>21425</v>
      </c>
      <c r="BL164" s="11">
        <v>11977</v>
      </c>
      <c r="BM164">
        <v>126000</v>
      </c>
      <c r="BN164">
        <v>8423</v>
      </c>
    </row>
    <row r="165" spans="1:66" x14ac:dyDescent="0.25">
      <c r="A165" s="3">
        <v>45455</v>
      </c>
      <c r="B165">
        <v>1101</v>
      </c>
      <c r="C165">
        <v>730</v>
      </c>
      <c r="D165">
        <v>462</v>
      </c>
      <c r="E165">
        <v>518</v>
      </c>
      <c r="F165">
        <v>121</v>
      </c>
      <c r="G165">
        <v>379</v>
      </c>
      <c r="H165">
        <v>286</v>
      </c>
      <c r="I165">
        <v>65</v>
      </c>
      <c r="J165">
        <v>286</v>
      </c>
      <c r="K165">
        <v>225</v>
      </c>
      <c r="L165">
        <v>81</v>
      </c>
      <c r="M165">
        <v>61</v>
      </c>
      <c r="N165">
        <v>47</v>
      </c>
      <c r="O165">
        <v>146</v>
      </c>
      <c r="P165">
        <v>133</v>
      </c>
      <c r="Q165">
        <v>62</v>
      </c>
      <c r="R165">
        <v>50</v>
      </c>
      <c r="S165">
        <v>10</v>
      </c>
      <c r="T165">
        <v>73</v>
      </c>
      <c r="U165">
        <v>21</v>
      </c>
      <c r="V165">
        <v>51</v>
      </c>
      <c r="W165">
        <v>21</v>
      </c>
      <c r="X165">
        <v>12</v>
      </c>
      <c r="Y165">
        <v>51</v>
      </c>
      <c r="Z165">
        <v>14</v>
      </c>
      <c r="AA165">
        <v>7</v>
      </c>
      <c r="AB165">
        <v>29</v>
      </c>
      <c r="AC165">
        <v>21</v>
      </c>
      <c r="AD165">
        <v>0</v>
      </c>
      <c r="AE165">
        <v>29</v>
      </c>
      <c r="AF165">
        <v>0</v>
      </c>
      <c r="AG165">
        <v>21</v>
      </c>
      <c r="AH165">
        <v>0</v>
      </c>
      <c r="AI165">
        <v>51</v>
      </c>
      <c r="AJ165">
        <v>21</v>
      </c>
      <c r="AK165">
        <v>7</v>
      </c>
      <c r="AL165">
        <v>21</v>
      </c>
      <c r="AM165">
        <v>7</v>
      </c>
      <c r="AN165">
        <v>29</v>
      </c>
      <c r="AO165">
        <v>21</v>
      </c>
      <c r="AP165">
        <v>73</v>
      </c>
      <c r="AQ165">
        <v>21</v>
      </c>
      <c r="AR165">
        <v>58</v>
      </c>
      <c r="AS165">
        <v>21</v>
      </c>
      <c r="AT165">
        <v>0</v>
      </c>
      <c r="AU165">
        <v>36</v>
      </c>
      <c r="AV165">
        <v>0</v>
      </c>
      <c r="AW165">
        <v>14</v>
      </c>
      <c r="AX165">
        <v>0</v>
      </c>
      <c r="AY165" s="11">
        <v>122640.18</v>
      </c>
      <c r="AZ165" s="11">
        <v>41697.660000000003</v>
      </c>
      <c r="BA165" s="11">
        <v>29433.64</v>
      </c>
      <c r="BB165" s="11">
        <v>18396.03</v>
      </c>
      <c r="BC165" s="11">
        <v>23301.63</v>
      </c>
      <c r="BD165" s="11">
        <v>9811.2099999999991</v>
      </c>
      <c r="BE165" s="11">
        <v>32500</v>
      </c>
      <c r="BF165" s="11">
        <v>13750</v>
      </c>
      <c r="BG165" s="11">
        <v>8809</v>
      </c>
      <c r="BH165" s="11">
        <v>26687</v>
      </c>
      <c r="BI165" s="11">
        <v>48286</v>
      </c>
      <c r="BJ165" s="11">
        <v>22765</v>
      </c>
      <c r="BK165" s="11">
        <v>21425</v>
      </c>
      <c r="BL165" s="11">
        <v>11977</v>
      </c>
      <c r="BM165">
        <v>126000</v>
      </c>
      <c r="BN165">
        <v>8493</v>
      </c>
    </row>
    <row r="166" spans="1:66" x14ac:dyDescent="0.25">
      <c r="A166" s="3">
        <v>45456</v>
      </c>
      <c r="B166">
        <v>1097</v>
      </c>
      <c r="C166">
        <v>722</v>
      </c>
      <c r="D166">
        <v>383</v>
      </c>
      <c r="E166">
        <v>572</v>
      </c>
      <c r="F166">
        <v>142</v>
      </c>
      <c r="G166">
        <v>296</v>
      </c>
      <c r="H166">
        <v>282</v>
      </c>
      <c r="I166">
        <v>144</v>
      </c>
      <c r="J166">
        <v>258</v>
      </c>
      <c r="K166">
        <v>40</v>
      </c>
      <c r="L166">
        <v>81</v>
      </c>
      <c r="M166">
        <v>40</v>
      </c>
      <c r="N166">
        <v>54</v>
      </c>
      <c r="O166">
        <v>191</v>
      </c>
      <c r="P166">
        <v>112</v>
      </c>
      <c r="Q166">
        <v>58</v>
      </c>
      <c r="R166">
        <v>33</v>
      </c>
      <c r="S166">
        <v>230</v>
      </c>
      <c r="T166">
        <v>86</v>
      </c>
      <c r="U166">
        <v>21</v>
      </c>
      <c r="V166">
        <v>28</v>
      </c>
      <c r="W166">
        <v>21</v>
      </c>
      <c r="X166">
        <v>20</v>
      </c>
      <c r="Y166">
        <v>57</v>
      </c>
      <c r="Z166">
        <v>0</v>
      </c>
      <c r="AA166">
        <v>21</v>
      </c>
      <c r="AB166">
        <v>28</v>
      </c>
      <c r="AC166">
        <v>14</v>
      </c>
      <c r="AD166">
        <v>7</v>
      </c>
      <c r="AE166">
        <v>28</v>
      </c>
      <c r="AF166">
        <v>14</v>
      </c>
      <c r="AG166">
        <v>21</v>
      </c>
      <c r="AH166">
        <v>0</v>
      </c>
      <c r="AI166">
        <v>36</v>
      </c>
      <c r="AJ166">
        <v>36</v>
      </c>
      <c r="AK166">
        <v>14</v>
      </c>
      <c r="AL166">
        <v>21</v>
      </c>
      <c r="AM166">
        <v>7</v>
      </c>
      <c r="AN166">
        <v>7</v>
      </c>
      <c r="AO166">
        <v>14</v>
      </c>
      <c r="AP166">
        <v>79</v>
      </c>
      <c r="AQ166">
        <v>14</v>
      </c>
      <c r="AR166">
        <v>36</v>
      </c>
      <c r="AS166">
        <v>14</v>
      </c>
      <c r="AT166">
        <v>7</v>
      </c>
      <c r="AU166">
        <v>36</v>
      </c>
      <c r="AV166">
        <v>14</v>
      </c>
      <c r="AW166">
        <v>21</v>
      </c>
      <c r="AX166">
        <v>0</v>
      </c>
      <c r="AY166" s="11">
        <v>121944.95</v>
      </c>
      <c r="AZ166" s="11">
        <v>41461.279999999999</v>
      </c>
      <c r="BA166" s="11">
        <v>23169.54</v>
      </c>
      <c r="BB166" s="11">
        <v>24388.99</v>
      </c>
      <c r="BC166" s="11">
        <v>17072.29</v>
      </c>
      <c r="BD166" s="11">
        <v>15852.84</v>
      </c>
      <c r="BE166" s="11">
        <v>32500</v>
      </c>
      <c r="BF166" s="11">
        <v>13750</v>
      </c>
      <c r="BG166" s="11">
        <v>8809</v>
      </c>
      <c r="BH166" s="11">
        <v>26687</v>
      </c>
      <c r="BI166" s="11">
        <v>48286</v>
      </c>
      <c r="BJ166" s="11">
        <v>22765</v>
      </c>
      <c r="BK166" s="11">
        <v>21425</v>
      </c>
      <c r="BL166" s="11">
        <v>11977</v>
      </c>
      <c r="BM166">
        <v>126000</v>
      </c>
      <c r="BN166">
        <v>3694</v>
      </c>
    </row>
    <row r="167" spans="1:66" x14ac:dyDescent="0.25">
      <c r="A167" s="3">
        <v>45457</v>
      </c>
      <c r="B167">
        <v>1079</v>
      </c>
      <c r="C167">
        <v>719</v>
      </c>
      <c r="D167">
        <v>366</v>
      </c>
      <c r="E167">
        <v>508</v>
      </c>
      <c r="F167">
        <v>205</v>
      </c>
      <c r="G167">
        <v>150</v>
      </c>
      <c r="H167">
        <v>411</v>
      </c>
      <c r="I167">
        <v>158</v>
      </c>
      <c r="J167">
        <v>247</v>
      </c>
      <c r="K167">
        <v>73</v>
      </c>
      <c r="L167">
        <v>53</v>
      </c>
      <c r="M167">
        <v>73</v>
      </c>
      <c r="N167">
        <v>13</v>
      </c>
      <c r="O167">
        <v>147</v>
      </c>
      <c r="P167">
        <v>143</v>
      </c>
      <c r="Q167">
        <v>45</v>
      </c>
      <c r="R167">
        <v>61</v>
      </c>
      <c r="S167">
        <v>224</v>
      </c>
      <c r="T167">
        <v>100</v>
      </c>
      <c r="U167">
        <v>0</v>
      </c>
      <c r="V167">
        <v>50</v>
      </c>
      <c r="W167">
        <v>21</v>
      </c>
      <c r="X167">
        <v>11</v>
      </c>
      <c r="Y167">
        <v>43</v>
      </c>
      <c r="Z167">
        <v>21</v>
      </c>
      <c r="AA167">
        <v>7</v>
      </c>
      <c r="AB167">
        <v>28</v>
      </c>
      <c r="AC167">
        <v>14</v>
      </c>
      <c r="AD167">
        <v>0</v>
      </c>
      <c r="AE167">
        <v>28</v>
      </c>
      <c r="AF167">
        <v>7</v>
      </c>
      <c r="AG167">
        <v>14</v>
      </c>
      <c r="AH167">
        <v>0</v>
      </c>
      <c r="AI167">
        <v>50</v>
      </c>
      <c r="AJ167">
        <v>35</v>
      </c>
      <c r="AK167">
        <v>21</v>
      </c>
      <c r="AL167">
        <v>14</v>
      </c>
      <c r="AM167">
        <v>0</v>
      </c>
      <c r="AN167">
        <v>28</v>
      </c>
      <c r="AO167">
        <v>7</v>
      </c>
      <c r="AP167">
        <v>79</v>
      </c>
      <c r="AQ167">
        <v>7</v>
      </c>
      <c r="AR167">
        <v>64</v>
      </c>
      <c r="AS167">
        <v>7</v>
      </c>
      <c r="AT167">
        <v>0</v>
      </c>
      <c r="AU167">
        <v>14</v>
      </c>
      <c r="AV167">
        <v>21</v>
      </c>
      <c r="AW167">
        <v>28</v>
      </c>
      <c r="AX167">
        <v>0</v>
      </c>
      <c r="AY167" s="11">
        <v>120740.64</v>
      </c>
      <c r="AZ167" s="11">
        <v>38637</v>
      </c>
      <c r="BA167" s="11">
        <v>22940.720000000001</v>
      </c>
      <c r="BB167" s="11">
        <v>24148.13</v>
      </c>
      <c r="BC167" s="11">
        <v>18111.099999999999</v>
      </c>
      <c r="BD167" s="11">
        <v>16903.689999999999</v>
      </c>
      <c r="BE167" s="11">
        <v>32500</v>
      </c>
      <c r="BF167" s="11">
        <v>13750</v>
      </c>
      <c r="BG167" s="11">
        <v>8809</v>
      </c>
      <c r="BH167" s="11">
        <v>26687</v>
      </c>
      <c r="BI167" s="11">
        <v>48286</v>
      </c>
      <c r="BJ167" s="11">
        <v>22765</v>
      </c>
      <c r="BK167" s="11">
        <v>21425</v>
      </c>
      <c r="BL167" s="11">
        <v>11977</v>
      </c>
      <c r="BM167">
        <v>126000</v>
      </c>
      <c r="BN167">
        <v>2178</v>
      </c>
    </row>
    <row r="168" spans="1:66" x14ac:dyDescent="0.25">
      <c r="A168" s="3">
        <v>45458</v>
      </c>
      <c r="B168">
        <v>1048</v>
      </c>
      <c r="C168">
        <v>723</v>
      </c>
      <c r="D168">
        <v>471</v>
      </c>
      <c r="E168">
        <v>347</v>
      </c>
      <c r="F168">
        <v>230</v>
      </c>
      <c r="G168">
        <v>173</v>
      </c>
      <c r="H168">
        <v>478</v>
      </c>
      <c r="I168">
        <v>72</v>
      </c>
      <c r="J168">
        <v>266</v>
      </c>
      <c r="K168">
        <v>175</v>
      </c>
      <c r="L168">
        <v>71</v>
      </c>
      <c r="M168">
        <v>97</v>
      </c>
      <c r="N168">
        <v>19</v>
      </c>
      <c r="O168">
        <v>179</v>
      </c>
      <c r="P168">
        <v>19</v>
      </c>
      <c r="Q168">
        <v>27</v>
      </c>
      <c r="R168">
        <v>43</v>
      </c>
      <c r="S168">
        <v>152</v>
      </c>
      <c r="T168">
        <v>50</v>
      </c>
      <c r="U168">
        <v>7</v>
      </c>
      <c r="V168">
        <v>50</v>
      </c>
      <c r="W168">
        <v>14</v>
      </c>
      <c r="X168">
        <v>50</v>
      </c>
      <c r="Y168">
        <v>57</v>
      </c>
      <c r="Z168">
        <v>0</v>
      </c>
      <c r="AA168">
        <v>14</v>
      </c>
      <c r="AB168">
        <v>28</v>
      </c>
      <c r="AC168">
        <v>7</v>
      </c>
      <c r="AD168">
        <v>7</v>
      </c>
      <c r="AE168">
        <v>36</v>
      </c>
      <c r="AF168">
        <v>7</v>
      </c>
      <c r="AG168">
        <v>7</v>
      </c>
      <c r="AH168">
        <v>7</v>
      </c>
      <c r="AI168">
        <v>43</v>
      </c>
      <c r="AJ168">
        <v>36</v>
      </c>
      <c r="AK168">
        <v>14</v>
      </c>
      <c r="AL168">
        <v>0</v>
      </c>
      <c r="AM168">
        <v>0</v>
      </c>
      <c r="AN168">
        <v>14</v>
      </c>
      <c r="AO168">
        <v>14</v>
      </c>
      <c r="AP168">
        <v>72</v>
      </c>
      <c r="AQ168">
        <v>21</v>
      </c>
      <c r="AR168">
        <v>50</v>
      </c>
      <c r="AS168">
        <v>7</v>
      </c>
      <c r="AT168">
        <v>0</v>
      </c>
      <c r="AU168">
        <v>21</v>
      </c>
      <c r="AV168">
        <v>7</v>
      </c>
      <c r="AW168">
        <v>0</v>
      </c>
      <c r="AX168">
        <v>83</v>
      </c>
      <c r="AY168" s="11">
        <v>119050.54</v>
      </c>
      <c r="AZ168" s="11">
        <v>38096.17</v>
      </c>
      <c r="BA168" s="11">
        <v>28572.13</v>
      </c>
      <c r="BB168" s="11">
        <v>28572.13</v>
      </c>
      <c r="BC168" s="11">
        <v>13095.56</v>
      </c>
      <c r="BD168" s="11">
        <v>10714.55</v>
      </c>
      <c r="BE168" s="11">
        <v>29000</v>
      </c>
      <c r="BF168" s="11">
        <v>13750</v>
      </c>
      <c r="BG168" s="11">
        <v>8809</v>
      </c>
      <c r="BH168" s="11">
        <v>26687</v>
      </c>
      <c r="BI168" s="11">
        <v>48286</v>
      </c>
      <c r="BJ168" s="11">
        <v>22765</v>
      </c>
      <c r="BK168" s="11">
        <v>21425</v>
      </c>
      <c r="BL168" s="11">
        <v>11977</v>
      </c>
      <c r="BM168">
        <v>126000</v>
      </c>
      <c r="BN168">
        <v>8729</v>
      </c>
    </row>
    <row r="169" spans="1:66" x14ac:dyDescent="0.25">
      <c r="A169" s="3">
        <v>45459</v>
      </c>
      <c r="B169">
        <v>1018</v>
      </c>
      <c r="C169">
        <v>737</v>
      </c>
      <c r="D169">
        <v>346</v>
      </c>
      <c r="E169">
        <v>550</v>
      </c>
      <c r="F169">
        <v>122</v>
      </c>
      <c r="G169">
        <v>154</v>
      </c>
      <c r="H169">
        <v>429</v>
      </c>
      <c r="I169">
        <v>154</v>
      </c>
      <c r="J169">
        <v>220</v>
      </c>
      <c r="K169">
        <v>138</v>
      </c>
      <c r="L169">
        <v>75</v>
      </c>
      <c r="M169">
        <v>88</v>
      </c>
      <c r="N169">
        <v>12</v>
      </c>
      <c r="O169">
        <v>189</v>
      </c>
      <c r="P169">
        <v>108</v>
      </c>
      <c r="Q169">
        <v>27</v>
      </c>
      <c r="R169">
        <v>23</v>
      </c>
      <c r="S169">
        <v>138</v>
      </c>
      <c r="T169">
        <v>44</v>
      </c>
      <c r="U169">
        <v>7</v>
      </c>
      <c r="V169">
        <v>51</v>
      </c>
      <c r="W169">
        <v>7</v>
      </c>
      <c r="X169">
        <v>79</v>
      </c>
      <c r="Y169">
        <v>36</v>
      </c>
      <c r="Z169">
        <v>7</v>
      </c>
      <c r="AA169">
        <v>0</v>
      </c>
      <c r="AB169">
        <v>14</v>
      </c>
      <c r="AC169">
        <v>7</v>
      </c>
      <c r="AD169">
        <v>7</v>
      </c>
      <c r="AE169">
        <v>36</v>
      </c>
      <c r="AF169">
        <v>0</v>
      </c>
      <c r="AG169">
        <v>22</v>
      </c>
      <c r="AH169">
        <v>14</v>
      </c>
      <c r="AI169">
        <v>51</v>
      </c>
      <c r="AJ169">
        <v>44</v>
      </c>
      <c r="AK169">
        <v>29</v>
      </c>
      <c r="AL169">
        <v>14</v>
      </c>
      <c r="AM169">
        <v>0</v>
      </c>
      <c r="AN169">
        <v>14</v>
      </c>
      <c r="AO169">
        <v>22</v>
      </c>
      <c r="AP169">
        <v>73</v>
      </c>
      <c r="AQ169">
        <v>7</v>
      </c>
      <c r="AR169">
        <v>58</v>
      </c>
      <c r="AS169">
        <v>14</v>
      </c>
      <c r="AT169">
        <v>0</v>
      </c>
      <c r="AU169">
        <v>44</v>
      </c>
      <c r="AV169">
        <v>22</v>
      </c>
      <c r="AW169">
        <v>14</v>
      </c>
      <c r="AX169">
        <v>0</v>
      </c>
      <c r="AY169" s="11">
        <v>116743.36</v>
      </c>
      <c r="AZ169" s="11">
        <v>32688.14</v>
      </c>
      <c r="BA169" s="11">
        <v>22181.24</v>
      </c>
      <c r="BB169" s="11">
        <v>17511.5</v>
      </c>
      <c r="BC169" s="11">
        <v>10506.9</v>
      </c>
      <c r="BD169" s="11">
        <v>33855.57</v>
      </c>
      <c r="BE169" s="11">
        <v>29000</v>
      </c>
      <c r="BF169" s="11">
        <v>10000</v>
      </c>
      <c r="BG169" s="11">
        <v>8809</v>
      </c>
      <c r="BH169" s="11">
        <v>12053</v>
      </c>
      <c r="BI169" s="11">
        <v>48286</v>
      </c>
      <c r="BJ169" s="11">
        <v>22765</v>
      </c>
      <c r="BK169" s="11">
        <v>21425</v>
      </c>
      <c r="BL169" s="11">
        <v>11977</v>
      </c>
      <c r="BM169">
        <v>126000</v>
      </c>
      <c r="BN169">
        <v>7010</v>
      </c>
    </row>
    <row r="170" spans="1:66" x14ac:dyDescent="0.25">
      <c r="A170" s="3">
        <v>45460</v>
      </c>
      <c r="B170">
        <v>995</v>
      </c>
      <c r="C170">
        <v>764</v>
      </c>
      <c r="D170">
        <v>268</v>
      </c>
      <c r="E170">
        <v>668</v>
      </c>
      <c r="F170">
        <v>59</v>
      </c>
      <c r="G170">
        <v>313</v>
      </c>
      <c r="H170">
        <v>360</v>
      </c>
      <c r="I170">
        <v>91</v>
      </c>
      <c r="J170">
        <v>265</v>
      </c>
      <c r="K170">
        <v>141</v>
      </c>
      <c r="L170">
        <v>67</v>
      </c>
      <c r="M170">
        <v>67</v>
      </c>
      <c r="N170">
        <v>61</v>
      </c>
      <c r="O170">
        <v>207</v>
      </c>
      <c r="P170">
        <v>120</v>
      </c>
      <c r="Q170">
        <v>34</v>
      </c>
      <c r="R170">
        <v>26</v>
      </c>
      <c r="S170">
        <v>7</v>
      </c>
      <c r="T170">
        <v>99</v>
      </c>
      <c r="U170">
        <v>7</v>
      </c>
      <c r="V170">
        <v>38</v>
      </c>
      <c r="W170">
        <v>0</v>
      </c>
      <c r="X170">
        <v>67</v>
      </c>
      <c r="Y170">
        <v>68</v>
      </c>
      <c r="Z170">
        <v>15</v>
      </c>
      <c r="AA170">
        <v>7</v>
      </c>
      <c r="AB170">
        <v>15</v>
      </c>
      <c r="AC170">
        <v>0</v>
      </c>
      <c r="AD170">
        <v>7</v>
      </c>
      <c r="AE170">
        <v>7</v>
      </c>
      <c r="AF170">
        <v>7</v>
      </c>
      <c r="AG170">
        <v>0</v>
      </c>
      <c r="AH170">
        <v>7</v>
      </c>
      <c r="AI170">
        <v>76</v>
      </c>
      <c r="AJ170">
        <v>30</v>
      </c>
      <c r="AK170">
        <v>30</v>
      </c>
      <c r="AL170">
        <v>22</v>
      </c>
      <c r="AM170">
        <v>7</v>
      </c>
      <c r="AN170">
        <v>15</v>
      </c>
      <c r="AO170">
        <v>22</v>
      </c>
      <c r="AP170">
        <v>53</v>
      </c>
      <c r="AQ170">
        <v>7</v>
      </c>
      <c r="AR170">
        <v>30</v>
      </c>
      <c r="AS170">
        <v>38</v>
      </c>
      <c r="AT170">
        <v>0</v>
      </c>
      <c r="AU170">
        <v>30</v>
      </c>
      <c r="AV170">
        <v>30</v>
      </c>
      <c r="AW170">
        <v>30</v>
      </c>
      <c r="AX170">
        <v>0</v>
      </c>
      <c r="AY170" s="11">
        <v>113560.6</v>
      </c>
      <c r="AZ170" s="11">
        <v>35203.79</v>
      </c>
      <c r="BA170" s="11">
        <v>18169.7</v>
      </c>
      <c r="BB170" s="11">
        <v>21576.51</v>
      </c>
      <c r="BC170" s="11">
        <v>20440.91</v>
      </c>
      <c r="BD170" s="11">
        <v>18169.7</v>
      </c>
      <c r="BE170" s="11">
        <v>29000</v>
      </c>
      <c r="BF170" s="11">
        <v>10000</v>
      </c>
      <c r="BG170" s="11">
        <v>8809</v>
      </c>
      <c r="BH170" s="11">
        <v>12053</v>
      </c>
      <c r="BI170" s="11">
        <v>48286</v>
      </c>
      <c r="BJ170" s="11">
        <v>22765</v>
      </c>
      <c r="BK170" s="11">
        <v>21425</v>
      </c>
      <c r="BL170" s="11">
        <v>11977</v>
      </c>
      <c r="BM170">
        <v>126000</v>
      </c>
      <c r="BN170">
        <v>6260</v>
      </c>
    </row>
    <row r="171" spans="1:66" x14ac:dyDescent="0.25">
      <c r="A171" s="3">
        <v>45461</v>
      </c>
      <c r="B171">
        <v>986</v>
      </c>
      <c r="C171">
        <v>796</v>
      </c>
      <c r="D171">
        <v>374</v>
      </c>
      <c r="E171">
        <v>405</v>
      </c>
      <c r="F171">
        <v>207</v>
      </c>
      <c r="G171">
        <v>358</v>
      </c>
      <c r="H171">
        <v>255</v>
      </c>
      <c r="I171">
        <v>183</v>
      </c>
      <c r="J171">
        <v>292</v>
      </c>
      <c r="K171">
        <v>134</v>
      </c>
      <c r="L171">
        <v>79</v>
      </c>
      <c r="M171">
        <v>79</v>
      </c>
      <c r="N171">
        <v>48</v>
      </c>
      <c r="O171">
        <v>198</v>
      </c>
      <c r="P171">
        <v>97</v>
      </c>
      <c r="Q171">
        <v>33</v>
      </c>
      <c r="R171">
        <v>26</v>
      </c>
      <c r="S171">
        <v>0</v>
      </c>
      <c r="T171">
        <v>55</v>
      </c>
      <c r="U171">
        <v>23</v>
      </c>
      <c r="V171">
        <v>55</v>
      </c>
      <c r="W171">
        <v>0</v>
      </c>
      <c r="X171">
        <v>79</v>
      </c>
      <c r="Y171">
        <v>55</v>
      </c>
      <c r="Z171">
        <v>15</v>
      </c>
      <c r="AA171">
        <v>15</v>
      </c>
      <c r="AB171">
        <v>39</v>
      </c>
      <c r="AC171">
        <v>15</v>
      </c>
      <c r="AD171">
        <v>0</v>
      </c>
      <c r="AE171">
        <v>23</v>
      </c>
      <c r="AF171">
        <v>7</v>
      </c>
      <c r="AG171">
        <v>7</v>
      </c>
      <c r="AH171">
        <v>15</v>
      </c>
      <c r="AI171">
        <v>31</v>
      </c>
      <c r="AJ171">
        <v>15</v>
      </c>
      <c r="AK171">
        <v>23</v>
      </c>
      <c r="AL171">
        <v>15</v>
      </c>
      <c r="AM171">
        <v>0</v>
      </c>
      <c r="AN171">
        <v>23</v>
      </c>
      <c r="AO171">
        <v>23</v>
      </c>
      <c r="AP171">
        <v>71</v>
      </c>
      <c r="AQ171">
        <v>23</v>
      </c>
      <c r="AR171">
        <v>39</v>
      </c>
      <c r="AS171">
        <v>7</v>
      </c>
      <c r="AT171">
        <v>0</v>
      </c>
      <c r="AU171">
        <v>39</v>
      </c>
      <c r="AV171">
        <v>31</v>
      </c>
      <c r="AW171">
        <v>31</v>
      </c>
      <c r="AX171">
        <v>22</v>
      </c>
      <c r="AY171" s="11">
        <v>110530.71</v>
      </c>
      <c r="AZ171" s="11">
        <v>34264.519999999997</v>
      </c>
      <c r="BA171" s="11">
        <v>25422.06</v>
      </c>
      <c r="BB171" s="11">
        <v>23211.45</v>
      </c>
      <c r="BC171" s="11">
        <v>11053.07</v>
      </c>
      <c r="BD171" s="11">
        <v>16579.61</v>
      </c>
      <c r="BE171" s="11">
        <v>29000</v>
      </c>
      <c r="BF171" s="11">
        <v>10000</v>
      </c>
      <c r="BG171" s="11">
        <v>8809</v>
      </c>
      <c r="BH171" s="11">
        <v>12053</v>
      </c>
      <c r="BI171" s="11">
        <v>48286</v>
      </c>
      <c r="BJ171" s="11">
        <v>22765</v>
      </c>
      <c r="BK171" s="11">
        <v>21425</v>
      </c>
      <c r="BL171" s="11">
        <v>11977</v>
      </c>
      <c r="BM171">
        <v>126000</v>
      </c>
      <c r="BN171">
        <v>3057</v>
      </c>
    </row>
    <row r="172" spans="1:66" x14ac:dyDescent="0.25">
      <c r="A172" s="3">
        <v>45462</v>
      </c>
      <c r="B172">
        <v>983</v>
      </c>
      <c r="C172">
        <v>841</v>
      </c>
      <c r="D172">
        <v>452</v>
      </c>
      <c r="E172">
        <v>296</v>
      </c>
      <c r="F172">
        <v>235</v>
      </c>
      <c r="G172">
        <v>227</v>
      </c>
      <c r="H172">
        <v>455</v>
      </c>
      <c r="I172">
        <v>159</v>
      </c>
      <c r="J172">
        <v>292</v>
      </c>
      <c r="K172">
        <v>182</v>
      </c>
      <c r="L172">
        <v>54</v>
      </c>
      <c r="M172">
        <v>48</v>
      </c>
      <c r="N172">
        <v>12</v>
      </c>
      <c r="O172">
        <v>179</v>
      </c>
      <c r="P172">
        <v>97</v>
      </c>
      <c r="Q172">
        <v>52</v>
      </c>
      <c r="R172">
        <v>37</v>
      </c>
      <c r="S172">
        <v>30</v>
      </c>
      <c r="T172">
        <v>117</v>
      </c>
      <c r="U172">
        <v>8</v>
      </c>
      <c r="V172">
        <v>33</v>
      </c>
      <c r="W172">
        <v>0</v>
      </c>
      <c r="X172">
        <v>58</v>
      </c>
      <c r="Y172">
        <v>58</v>
      </c>
      <c r="Z172">
        <v>0</v>
      </c>
      <c r="AA172">
        <v>0</v>
      </c>
      <c r="AB172">
        <v>42</v>
      </c>
      <c r="AC172">
        <v>25</v>
      </c>
      <c r="AD172">
        <v>8</v>
      </c>
      <c r="AE172">
        <v>8</v>
      </c>
      <c r="AF172">
        <v>8</v>
      </c>
      <c r="AG172">
        <v>16</v>
      </c>
      <c r="AH172">
        <v>16</v>
      </c>
      <c r="AI172">
        <v>42</v>
      </c>
      <c r="AJ172">
        <v>33</v>
      </c>
      <c r="AK172">
        <v>42</v>
      </c>
      <c r="AL172">
        <v>0</v>
      </c>
      <c r="AM172">
        <v>0</v>
      </c>
      <c r="AN172">
        <v>33</v>
      </c>
      <c r="AO172">
        <v>8</v>
      </c>
      <c r="AP172">
        <v>67</v>
      </c>
      <c r="AQ172">
        <v>8</v>
      </c>
      <c r="AR172">
        <v>33</v>
      </c>
      <c r="AS172">
        <v>33</v>
      </c>
      <c r="AT172">
        <v>0</v>
      </c>
      <c r="AU172">
        <v>50</v>
      </c>
      <c r="AV172">
        <v>25</v>
      </c>
      <c r="AW172">
        <v>8</v>
      </c>
      <c r="AX172">
        <v>62</v>
      </c>
      <c r="AY172" s="11">
        <v>106921.42</v>
      </c>
      <c r="AZ172" s="11">
        <v>36353.279999999999</v>
      </c>
      <c r="BA172" s="11">
        <v>17107.43</v>
      </c>
      <c r="BB172" s="11">
        <v>20315.07</v>
      </c>
      <c r="BC172" s="11">
        <v>20315.07</v>
      </c>
      <c r="BD172" s="11">
        <v>12830.57</v>
      </c>
      <c r="BE172" s="11">
        <v>29000</v>
      </c>
      <c r="BF172" s="11">
        <v>10000</v>
      </c>
      <c r="BG172" s="11">
        <v>8809</v>
      </c>
      <c r="BH172" s="11">
        <v>12053</v>
      </c>
      <c r="BI172" s="11">
        <v>48286</v>
      </c>
      <c r="BJ172" s="11">
        <v>22765</v>
      </c>
      <c r="BK172" s="11">
        <v>21425</v>
      </c>
      <c r="BL172" s="11">
        <v>11977</v>
      </c>
      <c r="BM172">
        <v>126000</v>
      </c>
      <c r="BN172">
        <v>6203</v>
      </c>
    </row>
    <row r="173" spans="1:66" x14ac:dyDescent="0.25">
      <c r="A173" s="3">
        <v>45463</v>
      </c>
      <c r="B173">
        <v>985</v>
      </c>
      <c r="C173">
        <v>874</v>
      </c>
      <c r="D173">
        <v>275</v>
      </c>
      <c r="E173">
        <v>533</v>
      </c>
      <c r="F173">
        <v>177</v>
      </c>
      <c r="G173">
        <v>209</v>
      </c>
      <c r="H173">
        <v>578</v>
      </c>
      <c r="I173">
        <v>87</v>
      </c>
      <c r="J173">
        <v>335</v>
      </c>
      <c r="K173">
        <v>122</v>
      </c>
      <c r="L173">
        <v>91</v>
      </c>
      <c r="M173">
        <v>54</v>
      </c>
      <c r="N173">
        <v>24</v>
      </c>
      <c r="O173">
        <v>160</v>
      </c>
      <c r="P173">
        <v>37</v>
      </c>
      <c r="Q173">
        <v>33</v>
      </c>
      <c r="R173">
        <v>26</v>
      </c>
      <c r="S173">
        <v>103</v>
      </c>
      <c r="T173">
        <v>96</v>
      </c>
      <c r="U173">
        <v>26</v>
      </c>
      <c r="V173">
        <v>61</v>
      </c>
      <c r="W173">
        <v>0</v>
      </c>
      <c r="X173">
        <v>78</v>
      </c>
      <c r="Y173">
        <v>43</v>
      </c>
      <c r="Z173">
        <v>0</v>
      </c>
      <c r="AA173">
        <v>17</v>
      </c>
      <c r="AB173">
        <v>52</v>
      </c>
      <c r="AC173">
        <v>17</v>
      </c>
      <c r="AD173">
        <v>8</v>
      </c>
      <c r="AE173">
        <v>26</v>
      </c>
      <c r="AF173">
        <v>17</v>
      </c>
      <c r="AG173">
        <v>17</v>
      </c>
      <c r="AH173">
        <v>8</v>
      </c>
      <c r="AI173">
        <v>61</v>
      </c>
      <c r="AJ173">
        <v>8</v>
      </c>
      <c r="AK173">
        <v>17</v>
      </c>
      <c r="AL173">
        <v>8</v>
      </c>
      <c r="AM173">
        <v>8</v>
      </c>
      <c r="AN173">
        <v>17</v>
      </c>
      <c r="AO173">
        <v>34</v>
      </c>
      <c r="AP173">
        <v>69</v>
      </c>
      <c r="AQ173">
        <v>17</v>
      </c>
      <c r="AR173">
        <v>43</v>
      </c>
      <c r="AS173">
        <v>17</v>
      </c>
      <c r="AT173">
        <v>0</v>
      </c>
      <c r="AU173">
        <v>52</v>
      </c>
      <c r="AV173">
        <v>0</v>
      </c>
      <c r="AW173">
        <v>26</v>
      </c>
      <c r="AX173">
        <v>31</v>
      </c>
      <c r="AY173" s="11">
        <v>103518.88</v>
      </c>
      <c r="AZ173" s="11">
        <v>25879.72</v>
      </c>
      <c r="BA173" s="11">
        <v>16563.02</v>
      </c>
      <c r="BB173" s="11">
        <v>11387.08</v>
      </c>
      <c r="BC173" s="11">
        <v>14492.64</v>
      </c>
      <c r="BD173" s="11">
        <v>35196.42</v>
      </c>
      <c r="BE173" s="11">
        <v>29000</v>
      </c>
      <c r="BF173" s="11">
        <v>10000</v>
      </c>
      <c r="BG173" s="11">
        <v>8809</v>
      </c>
      <c r="BH173" s="11">
        <v>12053</v>
      </c>
      <c r="BI173" s="11">
        <v>48286</v>
      </c>
      <c r="BJ173" s="11">
        <v>22765</v>
      </c>
      <c r="BK173" s="11">
        <v>21425</v>
      </c>
      <c r="BL173" s="11">
        <v>11977</v>
      </c>
      <c r="BM173">
        <v>126000</v>
      </c>
      <c r="BN173">
        <v>7443</v>
      </c>
    </row>
    <row r="174" spans="1:66" x14ac:dyDescent="0.25">
      <c r="A174" s="3">
        <v>45464</v>
      </c>
      <c r="B174">
        <v>998</v>
      </c>
      <c r="C174">
        <v>902</v>
      </c>
      <c r="D174">
        <v>399</v>
      </c>
      <c r="E174">
        <v>390</v>
      </c>
      <c r="F174">
        <v>209</v>
      </c>
      <c r="G174">
        <v>315</v>
      </c>
      <c r="H174">
        <v>425</v>
      </c>
      <c r="I174">
        <v>162</v>
      </c>
      <c r="J174">
        <v>228</v>
      </c>
      <c r="K174">
        <v>167</v>
      </c>
      <c r="L174">
        <v>61</v>
      </c>
      <c r="M174">
        <v>86</v>
      </c>
      <c r="N174">
        <v>24</v>
      </c>
      <c r="O174">
        <v>151</v>
      </c>
      <c r="P174">
        <v>18</v>
      </c>
      <c r="Q174">
        <v>30</v>
      </c>
      <c r="R174">
        <v>18</v>
      </c>
      <c r="S174">
        <v>215</v>
      </c>
      <c r="T174">
        <v>45</v>
      </c>
      <c r="U174">
        <v>18</v>
      </c>
      <c r="V174">
        <v>36</v>
      </c>
      <c r="W174">
        <v>18</v>
      </c>
      <c r="X174">
        <v>126</v>
      </c>
      <c r="Y174">
        <v>54</v>
      </c>
      <c r="Z174">
        <v>27</v>
      </c>
      <c r="AA174">
        <v>27</v>
      </c>
      <c r="AB174">
        <v>36</v>
      </c>
      <c r="AC174">
        <v>0</v>
      </c>
      <c r="AD174">
        <v>0</v>
      </c>
      <c r="AE174">
        <v>9</v>
      </c>
      <c r="AF174">
        <v>18</v>
      </c>
      <c r="AG174">
        <v>27</v>
      </c>
      <c r="AH174">
        <v>9</v>
      </c>
      <c r="AI174">
        <v>72</v>
      </c>
      <c r="AJ174">
        <v>45</v>
      </c>
      <c r="AK174">
        <v>36</v>
      </c>
      <c r="AL174">
        <v>0</v>
      </c>
      <c r="AM174">
        <v>9</v>
      </c>
      <c r="AN174">
        <v>36</v>
      </c>
      <c r="AO174">
        <v>36</v>
      </c>
      <c r="AP174">
        <v>81</v>
      </c>
      <c r="AQ174">
        <v>9</v>
      </c>
      <c r="AR174">
        <v>36</v>
      </c>
      <c r="AS174">
        <v>36</v>
      </c>
      <c r="AT174">
        <v>9</v>
      </c>
      <c r="AU174">
        <v>9</v>
      </c>
      <c r="AV174">
        <v>0</v>
      </c>
      <c r="AW174">
        <v>36</v>
      </c>
      <c r="AX174">
        <v>2</v>
      </c>
      <c r="AY174" s="11">
        <v>100306.4</v>
      </c>
      <c r="AZ174" s="11">
        <v>27082.73</v>
      </c>
      <c r="BA174" s="11">
        <v>16049.02</v>
      </c>
      <c r="BB174" s="11">
        <v>12036.77</v>
      </c>
      <c r="BC174" s="11">
        <v>17052.09</v>
      </c>
      <c r="BD174" s="11">
        <v>28085.79</v>
      </c>
      <c r="BE174" s="11">
        <v>29000</v>
      </c>
      <c r="BF174" s="11">
        <v>10000</v>
      </c>
      <c r="BG174" s="11">
        <v>8809</v>
      </c>
      <c r="BH174" s="11">
        <v>12053</v>
      </c>
      <c r="BI174" s="11">
        <v>48286</v>
      </c>
      <c r="BJ174" s="11">
        <v>22765</v>
      </c>
      <c r="BK174" s="11">
        <v>21425</v>
      </c>
      <c r="BL174" s="11">
        <v>11977</v>
      </c>
      <c r="BM174">
        <v>126000</v>
      </c>
      <c r="BN174">
        <v>7169</v>
      </c>
    </row>
    <row r="175" spans="1:66" x14ac:dyDescent="0.25">
      <c r="A175" s="3">
        <v>45465</v>
      </c>
      <c r="B175">
        <v>1032</v>
      </c>
      <c r="C175">
        <v>910</v>
      </c>
      <c r="D175">
        <v>495</v>
      </c>
      <c r="E175">
        <v>465</v>
      </c>
      <c r="F175">
        <v>72</v>
      </c>
      <c r="G175">
        <v>473</v>
      </c>
      <c r="H175">
        <v>346</v>
      </c>
      <c r="I175">
        <v>91</v>
      </c>
      <c r="J175">
        <v>217</v>
      </c>
      <c r="K175">
        <v>159</v>
      </c>
      <c r="L175">
        <v>95</v>
      </c>
      <c r="M175">
        <v>76</v>
      </c>
      <c r="N175">
        <v>51</v>
      </c>
      <c r="O175">
        <v>207</v>
      </c>
      <c r="P175">
        <v>35</v>
      </c>
      <c r="Q175">
        <v>27</v>
      </c>
      <c r="R175">
        <v>54</v>
      </c>
      <c r="S175">
        <v>111</v>
      </c>
      <c r="T175">
        <v>91</v>
      </c>
      <c r="U175">
        <v>0</v>
      </c>
      <c r="V175">
        <v>45</v>
      </c>
      <c r="W175">
        <v>27</v>
      </c>
      <c r="X175">
        <v>54</v>
      </c>
      <c r="Y175">
        <v>63</v>
      </c>
      <c r="Z175">
        <v>9</v>
      </c>
      <c r="AA175">
        <v>27</v>
      </c>
      <c r="AB175">
        <v>18</v>
      </c>
      <c r="AC175">
        <v>18</v>
      </c>
      <c r="AD175">
        <v>0</v>
      </c>
      <c r="AE175">
        <v>45</v>
      </c>
      <c r="AF175">
        <v>9</v>
      </c>
      <c r="AG175">
        <v>18</v>
      </c>
      <c r="AH175">
        <v>0</v>
      </c>
      <c r="AI175">
        <v>45</v>
      </c>
      <c r="AJ175">
        <v>45</v>
      </c>
      <c r="AK175">
        <v>45</v>
      </c>
      <c r="AL175">
        <v>0</v>
      </c>
      <c r="AM175">
        <v>0</v>
      </c>
      <c r="AN175">
        <v>18</v>
      </c>
      <c r="AO175">
        <v>9</v>
      </c>
      <c r="AP175">
        <v>63</v>
      </c>
      <c r="AQ175">
        <v>27</v>
      </c>
      <c r="AR175">
        <v>72</v>
      </c>
      <c r="AS175">
        <v>18</v>
      </c>
      <c r="AT175">
        <v>0</v>
      </c>
      <c r="AU175">
        <v>45</v>
      </c>
      <c r="AV175">
        <v>27</v>
      </c>
      <c r="AW175">
        <v>9</v>
      </c>
      <c r="AX175">
        <v>63</v>
      </c>
      <c r="AY175" s="11">
        <v>97147.53</v>
      </c>
      <c r="AZ175" s="11">
        <v>24286.880000000001</v>
      </c>
      <c r="BA175" s="11">
        <v>23315.41</v>
      </c>
      <c r="BB175" s="11">
        <v>19429.509999999998</v>
      </c>
      <c r="BC175" s="11">
        <v>17486.560000000001</v>
      </c>
      <c r="BD175" s="11">
        <v>12629.18</v>
      </c>
      <c r="BE175" s="11">
        <v>29000</v>
      </c>
      <c r="BF175" s="11">
        <v>10000</v>
      </c>
      <c r="BG175" s="11">
        <v>8809</v>
      </c>
      <c r="BH175" s="11">
        <v>12053</v>
      </c>
      <c r="BI175" s="11">
        <v>48286</v>
      </c>
      <c r="BJ175" s="11">
        <v>22765</v>
      </c>
      <c r="BK175" s="11">
        <v>21425</v>
      </c>
      <c r="BL175" s="11">
        <v>11977</v>
      </c>
      <c r="BM175">
        <v>126000</v>
      </c>
      <c r="BN175">
        <v>219</v>
      </c>
    </row>
    <row r="176" spans="1:66" x14ac:dyDescent="0.25">
      <c r="A176" s="3">
        <v>45466</v>
      </c>
      <c r="B176">
        <v>1047</v>
      </c>
      <c r="C176">
        <v>912</v>
      </c>
      <c r="D176">
        <v>366</v>
      </c>
      <c r="E176">
        <v>451</v>
      </c>
      <c r="F176">
        <v>230</v>
      </c>
      <c r="G176">
        <v>355</v>
      </c>
      <c r="H176">
        <v>375</v>
      </c>
      <c r="I176">
        <v>182</v>
      </c>
      <c r="J176">
        <v>246</v>
      </c>
      <c r="K176">
        <v>142</v>
      </c>
      <c r="L176">
        <v>97</v>
      </c>
      <c r="M176">
        <v>64</v>
      </c>
      <c r="N176">
        <v>32</v>
      </c>
      <c r="O176">
        <v>206</v>
      </c>
      <c r="P176">
        <v>59</v>
      </c>
      <c r="Q176">
        <v>31</v>
      </c>
      <c r="R176">
        <v>43</v>
      </c>
      <c r="S176">
        <v>127</v>
      </c>
      <c r="T176">
        <v>36</v>
      </c>
      <c r="U176">
        <v>9</v>
      </c>
      <c r="V176">
        <v>36</v>
      </c>
      <c r="W176">
        <v>27</v>
      </c>
      <c r="X176">
        <v>100</v>
      </c>
      <c r="Y176">
        <v>54</v>
      </c>
      <c r="Z176">
        <v>0</v>
      </c>
      <c r="AA176">
        <v>9</v>
      </c>
      <c r="AB176">
        <v>54</v>
      </c>
      <c r="AC176">
        <v>18</v>
      </c>
      <c r="AD176">
        <v>0</v>
      </c>
      <c r="AE176">
        <v>9</v>
      </c>
      <c r="AF176">
        <v>27</v>
      </c>
      <c r="AG176">
        <v>0</v>
      </c>
      <c r="AH176">
        <v>9</v>
      </c>
      <c r="AI176">
        <v>36</v>
      </c>
      <c r="AJ176">
        <v>54</v>
      </c>
      <c r="AK176">
        <v>18</v>
      </c>
      <c r="AL176">
        <v>9</v>
      </c>
      <c r="AM176">
        <v>0</v>
      </c>
      <c r="AN176">
        <v>36</v>
      </c>
      <c r="AO176">
        <v>36</v>
      </c>
      <c r="AP176">
        <v>91</v>
      </c>
      <c r="AQ176">
        <v>18</v>
      </c>
      <c r="AR176">
        <v>82</v>
      </c>
      <c r="AS176">
        <v>45</v>
      </c>
      <c r="AT176">
        <v>0</v>
      </c>
      <c r="AU176">
        <v>18</v>
      </c>
      <c r="AV176">
        <v>36</v>
      </c>
      <c r="AW176">
        <v>9</v>
      </c>
      <c r="AX176">
        <v>36</v>
      </c>
      <c r="AY176" s="11">
        <v>94622.43</v>
      </c>
      <c r="AZ176" s="11">
        <v>24601.83</v>
      </c>
      <c r="BA176" s="11">
        <v>20816.93</v>
      </c>
      <c r="BB176" s="11">
        <v>14193.36</v>
      </c>
      <c r="BC176" s="11">
        <v>18924.490000000002</v>
      </c>
      <c r="BD176" s="11">
        <v>16085.81</v>
      </c>
      <c r="BE176" s="11">
        <v>29000</v>
      </c>
      <c r="BF176" s="11">
        <v>13750</v>
      </c>
      <c r="BG176" s="11">
        <v>8809</v>
      </c>
      <c r="BH176" s="11">
        <v>17694</v>
      </c>
      <c r="BI176" s="11">
        <v>48286</v>
      </c>
      <c r="BJ176" s="11">
        <v>22765</v>
      </c>
      <c r="BK176" s="11">
        <v>21425</v>
      </c>
      <c r="BL176" s="11">
        <v>11977</v>
      </c>
      <c r="BM176">
        <v>126000</v>
      </c>
      <c r="BN176">
        <v>8320</v>
      </c>
    </row>
    <row r="177" spans="1:66" x14ac:dyDescent="0.25">
      <c r="A177" s="3">
        <v>45467</v>
      </c>
      <c r="B177">
        <v>1051</v>
      </c>
      <c r="C177">
        <v>912</v>
      </c>
      <c r="D177">
        <v>536</v>
      </c>
      <c r="E177">
        <v>421</v>
      </c>
      <c r="F177">
        <v>94</v>
      </c>
      <c r="G177">
        <v>218</v>
      </c>
      <c r="H177">
        <v>549</v>
      </c>
      <c r="I177">
        <v>145</v>
      </c>
      <c r="J177">
        <v>247</v>
      </c>
      <c r="K177">
        <v>58</v>
      </c>
      <c r="L177">
        <v>78</v>
      </c>
      <c r="M177">
        <v>97</v>
      </c>
      <c r="N177">
        <v>32</v>
      </c>
      <c r="O177">
        <v>195</v>
      </c>
      <c r="P177">
        <v>47</v>
      </c>
      <c r="Q177">
        <v>31</v>
      </c>
      <c r="R177">
        <v>23</v>
      </c>
      <c r="S177">
        <v>243</v>
      </c>
      <c r="T177">
        <v>127</v>
      </c>
      <c r="U177">
        <v>0</v>
      </c>
      <c r="V177">
        <v>27</v>
      </c>
      <c r="W177">
        <v>9</v>
      </c>
      <c r="X177">
        <v>118</v>
      </c>
      <c r="Y177">
        <v>82</v>
      </c>
      <c r="Z177">
        <v>18</v>
      </c>
      <c r="AA177">
        <v>0</v>
      </c>
      <c r="AB177">
        <v>18</v>
      </c>
      <c r="AC177">
        <v>18</v>
      </c>
      <c r="AD177">
        <v>0</v>
      </c>
      <c r="AE177">
        <v>18</v>
      </c>
      <c r="AF177">
        <v>18</v>
      </c>
      <c r="AG177">
        <v>18</v>
      </c>
      <c r="AH177">
        <v>9</v>
      </c>
      <c r="AI177">
        <v>63</v>
      </c>
      <c r="AJ177">
        <v>54</v>
      </c>
      <c r="AK177">
        <v>45</v>
      </c>
      <c r="AL177">
        <v>0</v>
      </c>
      <c r="AM177">
        <v>0</v>
      </c>
      <c r="AN177">
        <v>18</v>
      </c>
      <c r="AO177">
        <v>27</v>
      </c>
      <c r="AP177">
        <v>72</v>
      </c>
      <c r="AQ177">
        <v>9</v>
      </c>
      <c r="AR177">
        <v>54</v>
      </c>
      <c r="AS177">
        <v>9</v>
      </c>
      <c r="AT177">
        <v>9</v>
      </c>
      <c r="AU177">
        <v>9</v>
      </c>
      <c r="AV177">
        <v>9</v>
      </c>
      <c r="AW177">
        <v>9</v>
      </c>
      <c r="AX177">
        <v>45</v>
      </c>
      <c r="AY177" s="11">
        <v>92322.58</v>
      </c>
      <c r="AZ177" s="11">
        <v>32312.9</v>
      </c>
      <c r="BA177" s="11">
        <v>23080.639999999999</v>
      </c>
      <c r="BB177" s="11">
        <v>11078.71</v>
      </c>
      <c r="BC177" s="11">
        <v>11078.71</v>
      </c>
      <c r="BD177" s="11">
        <v>14771.61</v>
      </c>
      <c r="BE177" s="11">
        <v>29000</v>
      </c>
      <c r="BF177" s="11">
        <v>13750</v>
      </c>
      <c r="BG177" s="11">
        <v>6498</v>
      </c>
      <c r="BH177" s="11">
        <v>17694</v>
      </c>
      <c r="BI177" s="11">
        <v>48286</v>
      </c>
      <c r="BJ177" s="11">
        <v>22765</v>
      </c>
      <c r="BK177" s="11">
        <v>21425</v>
      </c>
      <c r="BL177" s="11">
        <v>11977</v>
      </c>
      <c r="BM177">
        <v>126000</v>
      </c>
      <c r="BN177">
        <v>2216</v>
      </c>
    </row>
    <row r="178" spans="1:66" x14ac:dyDescent="0.25">
      <c r="A178" s="3">
        <v>45468</v>
      </c>
      <c r="B178">
        <v>1051</v>
      </c>
      <c r="C178">
        <v>905</v>
      </c>
      <c r="D178">
        <v>399</v>
      </c>
      <c r="E178">
        <v>589</v>
      </c>
      <c r="F178">
        <v>63</v>
      </c>
      <c r="G178">
        <v>416</v>
      </c>
      <c r="H178">
        <v>308</v>
      </c>
      <c r="I178">
        <v>181</v>
      </c>
      <c r="J178">
        <v>319</v>
      </c>
      <c r="K178">
        <v>162</v>
      </c>
      <c r="L178">
        <v>91</v>
      </c>
      <c r="M178">
        <v>39</v>
      </c>
      <c r="N178">
        <v>32</v>
      </c>
      <c r="O178">
        <v>219</v>
      </c>
      <c r="P178">
        <v>23</v>
      </c>
      <c r="Q178">
        <v>59</v>
      </c>
      <c r="R178">
        <v>23</v>
      </c>
      <c r="S178">
        <v>84</v>
      </c>
      <c r="T178">
        <v>117</v>
      </c>
      <c r="U178">
        <v>18</v>
      </c>
      <c r="V178">
        <v>27</v>
      </c>
      <c r="W178">
        <v>9</v>
      </c>
      <c r="X178">
        <v>72</v>
      </c>
      <c r="Y178">
        <v>72</v>
      </c>
      <c r="Z178">
        <v>9</v>
      </c>
      <c r="AA178">
        <v>27</v>
      </c>
      <c r="AB178">
        <v>45</v>
      </c>
      <c r="AC178">
        <v>18</v>
      </c>
      <c r="AD178">
        <v>0</v>
      </c>
      <c r="AE178">
        <v>36</v>
      </c>
      <c r="AF178">
        <v>9</v>
      </c>
      <c r="AG178">
        <v>18</v>
      </c>
      <c r="AH178">
        <v>0</v>
      </c>
      <c r="AI178">
        <v>72</v>
      </c>
      <c r="AJ178">
        <v>63</v>
      </c>
      <c r="AK178">
        <v>36</v>
      </c>
      <c r="AL178">
        <v>9</v>
      </c>
      <c r="AM178">
        <v>9</v>
      </c>
      <c r="AN178">
        <v>0</v>
      </c>
      <c r="AO178">
        <v>18</v>
      </c>
      <c r="AP178">
        <v>0</v>
      </c>
      <c r="AQ178">
        <v>9</v>
      </c>
      <c r="AR178">
        <v>77</v>
      </c>
      <c r="AS178">
        <v>9</v>
      </c>
      <c r="AT178">
        <v>9</v>
      </c>
      <c r="AU178">
        <v>63</v>
      </c>
      <c r="AV178">
        <v>36</v>
      </c>
      <c r="AW178">
        <v>18</v>
      </c>
      <c r="AX178">
        <v>0</v>
      </c>
      <c r="AY178" s="11">
        <v>90855.14</v>
      </c>
      <c r="AZ178" s="11">
        <v>26347.99</v>
      </c>
      <c r="BA178" s="11">
        <v>16353.93</v>
      </c>
      <c r="BB178" s="11">
        <v>12719.72</v>
      </c>
      <c r="BC178" s="11">
        <v>22713.79</v>
      </c>
      <c r="BD178" s="11">
        <v>12719.72</v>
      </c>
      <c r="BE178" s="11">
        <v>29000</v>
      </c>
      <c r="BF178" s="11">
        <v>13750</v>
      </c>
      <c r="BG178" s="11">
        <v>6498</v>
      </c>
      <c r="BH178" s="11">
        <v>17694</v>
      </c>
      <c r="BI178" s="11">
        <v>48286</v>
      </c>
      <c r="BJ178" s="11">
        <v>22765</v>
      </c>
      <c r="BK178" s="11">
        <v>21425</v>
      </c>
      <c r="BL178" s="11">
        <v>11977</v>
      </c>
      <c r="BM178">
        <v>126000</v>
      </c>
      <c r="BN178">
        <v>973</v>
      </c>
    </row>
    <row r="179" spans="1:66" x14ac:dyDescent="0.25">
      <c r="A179" s="3">
        <v>45469</v>
      </c>
      <c r="B179">
        <v>1039</v>
      </c>
      <c r="C179">
        <v>897</v>
      </c>
      <c r="D179">
        <v>529</v>
      </c>
      <c r="E179">
        <v>396</v>
      </c>
      <c r="F179">
        <v>114</v>
      </c>
      <c r="G179">
        <v>233</v>
      </c>
      <c r="H179">
        <v>503</v>
      </c>
      <c r="I179">
        <v>161</v>
      </c>
      <c r="J179">
        <v>309</v>
      </c>
      <c r="K179">
        <v>51</v>
      </c>
      <c r="L179">
        <v>57</v>
      </c>
      <c r="M179">
        <v>70</v>
      </c>
      <c r="N179">
        <v>51</v>
      </c>
      <c r="O179">
        <v>169</v>
      </c>
      <c r="P179">
        <v>19</v>
      </c>
      <c r="Q179">
        <v>43</v>
      </c>
      <c r="R179">
        <v>27</v>
      </c>
      <c r="S179">
        <v>243</v>
      </c>
      <c r="T179">
        <v>53</v>
      </c>
      <c r="U179">
        <v>26</v>
      </c>
      <c r="V179">
        <v>53</v>
      </c>
      <c r="W179">
        <v>8</v>
      </c>
      <c r="X179">
        <v>94</v>
      </c>
      <c r="Y179">
        <v>71</v>
      </c>
      <c r="Z179">
        <v>0</v>
      </c>
      <c r="AA179">
        <v>26</v>
      </c>
      <c r="AB179">
        <v>44</v>
      </c>
      <c r="AC179">
        <v>17</v>
      </c>
      <c r="AD179">
        <v>8</v>
      </c>
      <c r="AE179">
        <v>17</v>
      </c>
      <c r="AF179">
        <v>26</v>
      </c>
      <c r="AG179">
        <v>26</v>
      </c>
      <c r="AH179">
        <v>0</v>
      </c>
      <c r="AI179">
        <v>80</v>
      </c>
      <c r="AJ179">
        <v>53</v>
      </c>
      <c r="AK179">
        <v>8</v>
      </c>
      <c r="AL179">
        <v>26</v>
      </c>
      <c r="AM179">
        <v>8</v>
      </c>
      <c r="AN179">
        <v>0</v>
      </c>
      <c r="AO179">
        <v>26</v>
      </c>
      <c r="AP179">
        <v>71</v>
      </c>
      <c r="AQ179">
        <v>17</v>
      </c>
      <c r="AR179">
        <v>26</v>
      </c>
      <c r="AS179">
        <v>17</v>
      </c>
      <c r="AT179">
        <v>0</v>
      </c>
      <c r="AU179">
        <v>35</v>
      </c>
      <c r="AV179">
        <v>35</v>
      </c>
      <c r="AW179">
        <v>26</v>
      </c>
      <c r="AX179">
        <v>0</v>
      </c>
      <c r="AY179" s="11">
        <v>89632.88</v>
      </c>
      <c r="AZ179" s="11">
        <v>31371.51</v>
      </c>
      <c r="BA179" s="11">
        <v>15237.59</v>
      </c>
      <c r="BB179" s="11">
        <v>14341.26</v>
      </c>
      <c r="BC179" s="11">
        <v>8963.2900000000009</v>
      </c>
      <c r="BD179" s="11">
        <v>19719.23</v>
      </c>
      <c r="BE179" s="11">
        <v>29000</v>
      </c>
      <c r="BF179" s="11">
        <v>13750</v>
      </c>
      <c r="BG179" s="11">
        <v>6498</v>
      </c>
      <c r="BH179" s="11">
        <v>17694</v>
      </c>
      <c r="BI179" s="11">
        <v>48286</v>
      </c>
      <c r="BJ179" s="11">
        <v>22765</v>
      </c>
      <c r="BK179" s="11">
        <v>21425</v>
      </c>
      <c r="BL179" s="11">
        <v>11977</v>
      </c>
      <c r="BM179">
        <v>126000</v>
      </c>
      <c r="BN179">
        <v>2616</v>
      </c>
    </row>
    <row r="180" spans="1:66" x14ac:dyDescent="0.25">
      <c r="A180" s="3">
        <v>45470</v>
      </c>
      <c r="B180">
        <v>1022</v>
      </c>
      <c r="C180">
        <v>882</v>
      </c>
      <c r="D180">
        <v>265</v>
      </c>
      <c r="E180">
        <v>614</v>
      </c>
      <c r="F180">
        <v>143</v>
      </c>
      <c r="G180">
        <v>273</v>
      </c>
      <c r="H180">
        <v>460</v>
      </c>
      <c r="I180">
        <v>149</v>
      </c>
      <c r="J180">
        <v>259</v>
      </c>
      <c r="K180">
        <v>139</v>
      </c>
      <c r="L180">
        <v>57</v>
      </c>
      <c r="M180">
        <v>76</v>
      </c>
      <c r="N180">
        <v>50</v>
      </c>
      <c r="O180">
        <v>174</v>
      </c>
      <c r="P180">
        <v>135</v>
      </c>
      <c r="Q180">
        <v>27</v>
      </c>
      <c r="R180">
        <v>38</v>
      </c>
      <c r="S180">
        <v>67</v>
      </c>
      <c r="T180">
        <v>52</v>
      </c>
      <c r="U180">
        <v>8</v>
      </c>
      <c r="V180">
        <v>52</v>
      </c>
      <c r="W180">
        <v>17</v>
      </c>
      <c r="X180">
        <v>86</v>
      </c>
      <c r="Y180">
        <v>79</v>
      </c>
      <c r="Z180">
        <v>8</v>
      </c>
      <c r="AA180">
        <v>8</v>
      </c>
      <c r="AB180">
        <v>35</v>
      </c>
      <c r="AC180">
        <v>26</v>
      </c>
      <c r="AD180">
        <v>8</v>
      </c>
      <c r="AE180">
        <v>26</v>
      </c>
      <c r="AF180">
        <v>26</v>
      </c>
      <c r="AG180">
        <v>26</v>
      </c>
      <c r="AH180">
        <v>0</v>
      </c>
      <c r="AI180">
        <v>44</v>
      </c>
      <c r="AJ180">
        <v>17</v>
      </c>
      <c r="AK180">
        <v>17</v>
      </c>
      <c r="AL180">
        <v>26</v>
      </c>
      <c r="AM180">
        <v>8</v>
      </c>
      <c r="AN180">
        <v>17</v>
      </c>
      <c r="AO180">
        <v>8</v>
      </c>
      <c r="AP180">
        <v>88</v>
      </c>
      <c r="AQ180">
        <v>8</v>
      </c>
      <c r="AR180">
        <v>44</v>
      </c>
      <c r="AS180">
        <v>44</v>
      </c>
      <c r="AT180">
        <v>0</v>
      </c>
      <c r="AU180">
        <v>52</v>
      </c>
      <c r="AV180">
        <v>17</v>
      </c>
      <c r="AW180">
        <v>35</v>
      </c>
      <c r="AX180">
        <v>0</v>
      </c>
      <c r="AY180" s="11">
        <v>88936.97</v>
      </c>
      <c r="AZ180" s="11">
        <v>27570.46</v>
      </c>
      <c r="BA180" s="11">
        <v>17787.39</v>
      </c>
      <c r="BB180" s="11">
        <v>18676.759999999998</v>
      </c>
      <c r="BC180" s="11">
        <v>16008.65</v>
      </c>
      <c r="BD180" s="11">
        <v>8893.7000000000007</v>
      </c>
      <c r="BE180" s="11">
        <v>29000</v>
      </c>
      <c r="BF180" s="11">
        <v>13750</v>
      </c>
      <c r="BG180" s="11">
        <v>6498</v>
      </c>
      <c r="BH180" s="11">
        <v>17694</v>
      </c>
      <c r="BI180" s="11">
        <v>48286</v>
      </c>
      <c r="BJ180" s="11">
        <v>22765</v>
      </c>
      <c r="BK180" s="11">
        <v>21425</v>
      </c>
      <c r="BL180" s="11">
        <v>11977</v>
      </c>
      <c r="BM180">
        <v>126000</v>
      </c>
      <c r="BN180">
        <v>4893</v>
      </c>
    </row>
    <row r="181" spans="1:66" x14ac:dyDescent="0.25">
      <c r="A181" s="3">
        <v>45471</v>
      </c>
      <c r="B181">
        <v>1000</v>
      </c>
      <c r="C181">
        <v>863</v>
      </c>
      <c r="D181">
        <v>220</v>
      </c>
      <c r="E181">
        <v>540</v>
      </c>
      <c r="F181">
        <v>240</v>
      </c>
      <c r="G181">
        <v>431</v>
      </c>
      <c r="H181">
        <v>294</v>
      </c>
      <c r="I181">
        <v>138</v>
      </c>
      <c r="J181">
        <v>260</v>
      </c>
      <c r="K181">
        <v>148</v>
      </c>
      <c r="L181">
        <v>68</v>
      </c>
      <c r="M181">
        <v>93</v>
      </c>
      <c r="N181">
        <v>43</v>
      </c>
      <c r="O181">
        <v>163</v>
      </c>
      <c r="P181">
        <v>30</v>
      </c>
      <c r="Q181">
        <v>49</v>
      </c>
      <c r="R181">
        <v>45</v>
      </c>
      <c r="S181">
        <v>101</v>
      </c>
      <c r="T181">
        <v>86</v>
      </c>
      <c r="U181">
        <v>25</v>
      </c>
      <c r="V181">
        <v>43</v>
      </c>
      <c r="W181">
        <v>8</v>
      </c>
      <c r="X181">
        <v>65</v>
      </c>
      <c r="Y181">
        <v>43</v>
      </c>
      <c r="Z181">
        <v>25</v>
      </c>
      <c r="AA181">
        <v>0</v>
      </c>
      <c r="AB181">
        <v>34</v>
      </c>
      <c r="AC181">
        <v>25</v>
      </c>
      <c r="AD181">
        <v>0</v>
      </c>
      <c r="AE181">
        <v>43</v>
      </c>
      <c r="AF181">
        <v>25</v>
      </c>
      <c r="AG181">
        <v>8</v>
      </c>
      <c r="AH181">
        <v>25</v>
      </c>
      <c r="AI181">
        <v>86</v>
      </c>
      <c r="AJ181">
        <v>60</v>
      </c>
      <c r="AK181">
        <v>25</v>
      </c>
      <c r="AL181">
        <v>0</v>
      </c>
      <c r="AM181">
        <v>0</v>
      </c>
      <c r="AN181">
        <v>0</v>
      </c>
      <c r="AO181">
        <v>17</v>
      </c>
      <c r="AP181">
        <v>77</v>
      </c>
      <c r="AQ181">
        <v>8</v>
      </c>
      <c r="AR181">
        <v>34</v>
      </c>
      <c r="AS181">
        <v>8</v>
      </c>
      <c r="AT181">
        <v>8</v>
      </c>
      <c r="AU181">
        <v>51</v>
      </c>
      <c r="AV181">
        <v>17</v>
      </c>
      <c r="AW181">
        <v>17</v>
      </c>
      <c r="AX181">
        <v>0</v>
      </c>
      <c r="AY181" s="11">
        <v>88544.83</v>
      </c>
      <c r="AZ181" s="11">
        <v>24792.55</v>
      </c>
      <c r="BA181" s="11">
        <v>13281.72</v>
      </c>
      <c r="BB181" s="11">
        <v>21250.76</v>
      </c>
      <c r="BC181" s="11">
        <v>15052.62</v>
      </c>
      <c r="BD181" s="11">
        <v>14167.17</v>
      </c>
      <c r="BE181" s="11">
        <v>29000</v>
      </c>
      <c r="BF181" s="11">
        <v>13750</v>
      </c>
      <c r="BG181" s="11">
        <v>6498</v>
      </c>
      <c r="BH181" s="11">
        <v>17694</v>
      </c>
      <c r="BI181" s="11">
        <v>48286</v>
      </c>
      <c r="BJ181" s="11">
        <v>22765</v>
      </c>
      <c r="BK181" s="11">
        <v>21425</v>
      </c>
      <c r="BL181" s="11">
        <v>11977</v>
      </c>
      <c r="BM181">
        <v>126000</v>
      </c>
      <c r="BN181">
        <v>4957</v>
      </c>
    </row>
    <row r="182" spans="1:66" x14ac:dyDescent="0.25">
      <c r="A182" s="3">
        <v>45472</v>
      </c>
      <c r="B182">
        <v>973</v>
      </c>
      <c r="C182">
        <v>837</v>
      </c>
      <c r="D182">
        <v>496</v>
      </c>
      <c r="E182">
        <v>429</v>
      </c>
      <c r="F182">
        <v>48</v>
      </c>
      <c r="G182">
        <v>259</v>
      </c>
      <c r="H182">
        <v>428</v>
      </c>
      <c r="I182">
        <v>150</v>
      </c>
      <c r="J182">
        <v>265</v>
      </c>
      <c r="K182">
        <v>180</v>
      </c>
      <c r="L182">
        <v>54</v>
      </c>
      <c r="M182">
        <v>72</v>
      </c>
      <c r="N182">
        <v>42</v>
      </c>
      <c r="O182">
        <v>129</v>
      </c>
      <c r="P182">
        <v>33</v>
      </c>
      <c r="Q182">
        <v>40</v>
      </c>
      <c r="R182">
        <v>25</v>
      </c>
      <c r="S182">
        <v>133</v>
      </c>
      <c r="T182">
        <v>117</v>
      </c>
      <c r="U182">
        <v>16</v>
      </c>
      <c r="V182">
        <v>33</v>
      </c>
      <c r="W182">
        <v>25</v>
      </c>
      <c r="X182">
        <v>133</v>
      </c>
      <c r="Y182">
        <v>58</v>
      </c>
      <c r="Z182">
        <v>0</v>
      </c>
      <c r="AA182">
        <v>8</v>
      </c>
      <c r="AB182">
        <v>16</v>
      </c>
      <c r="AC182">
        <v>0</v>
      </c>
      <c r="AD182">
        <v>0</v>
      </c>
      <c r="AE182">
        <v>41</v>
      </c>
      <c r="AF182">
        <v>0</v>
      </c>
      <c r="AG182">
        <v>8</v>
      </c>
      <c r="AH182">
        <v>25</v>
      </c>
      <c r="AI182">
        <v>33</v>
      </c>
      <c r="AJ182">
        <v>8</v>
      </c>
      <c r="AK182">
        <v>16</v>
      </c>
      <c r="AL182">
        <v>0</v>
      </c>
      <c r="AM182">
        <v>8</v>
      </c>
      <c r="AN182">
        <v>25</v>
      </c>
      <c r="AO182">
        <v>8</v>
      </c>
      <c r="AP182">
        <v>58</v>
      </c>
      <c r="AQ182">
        <v>16</v>
      </c>
      <c r="AR182">
        <v>58</v>
      </c>
      <c r="AS182">
        <v>25</v>
      </c>
      <c r="AT182">
        <v>0</v>
      </c>
      <c r="AU182">
        <v>50</v>
      </c>
      <c r="AV182">
        <v>8</v>
      </c>
      <c r="AW182">
        <v>0</v>
      </c>
      <c r="AX182">
        <v>44</v>
      </c>
      <c r="AY182" s="11">
        <v>88447.57</v>
      </c>
      <c r="AZ182" s="11">
        <v>30956.65</v>
      </c>
      <c r="BA182" s="11">
        <v>18573.990000000002</v>
      </c>
      <c r="BB182" s="11">
        <v>15036.09</v>
      </c>
      <c r="BC182" s="11">
        <v>10613.71</v>
      </c>
      <c r="BD182" s="11">
        <v>13267.14</v>
      </c>
      <c r="BE182" s="11">
        <v>29000</v>
      </c>
      <c r="BF182" s="11">
        <v>13750</v>
      </c>
      <c r="BG182" s="11">
        <v>6498</v>
      </c>
      <c r="BH182" s="11">
        <v>17694</v>
      </c>
      <c r="BI182" s="11">
        <v>48286</v>
      </c>
      <c r="BJ182" s="11">
        <v>22765</v>
      </c>
      <c r="BK182" s="11">
        <v>21425</v>
      </c>
      <c r="BL182" s="11">
        <v>11977</v>
      </c>
      <c r="BM182">
        <v>126000</v>
      </c>
      <c r="BN182">
        <v>2460</v>
      </c>
    </row>
    <row r="183" spans="1:66" x14ac:dyDescent="0.25">
      <c r="A183" s="3">
        <v>45473</v>
      </c>
      <c r="B183">
        <v>951</v>
      </c>
      <c r="C183">
        <v>809</v>
      </c>
      <c r="D183">
        <v>408</v>
      </c>
      <c r="E183">
        <v>467</v>
      </c>
      <c r="F183">
        <v>76</v>
      </c>
      <c r="G183">
        <v>428</v>
      </c>
      <c r="H183">
        <v>244</v>
      </c>
      <c r="I183">
        <v>137</v>
      </c>
      <c r="J183">
        <v>277</v>
      </c>
      <c r="K183">
        <v>53</v>
      </c>
      <c r="L183">
        <v>70</v>
      </c>
      <c r="M183">
        <v>58</v>
      </c>
      <c r="N183">
        <v>58</v>
      </c>
      <c r="O183">
        <v>191</v>
      </c>
      <c r="P183">
        <v>93</v>
      </c>
      <c r="Q183">
        <v>39</v>
      </c>
      <c r="R183">
        <v>25</v>
      </c>
      <c r="S183">
        <v>87</v>
      </c>
      <c r="T183">
        <v>105</v>
      </c>
      <c r="U183">
        <v>16</v>
      </c>
      <c r="V183">
        <v>48</v>
      </c>
      <c r="W183">
        <v>16</v>
      </c>
      <c r="X183">
        <v>16</v>
      </c>
      <c r="Y183">
        <v>64</v>
      </c>
      <c r="Z183">
        <v>16</v>
      </c>
      <c r="AA183">
        <v>8</v>
      </c>
      <c r="AB183">
        <v>24</v>
      </c>
      <c r="AC183">
        <v>24</v>
      </c>
      <c r="AD183">
        <v>0</v>
      </c>
      <c r="AE183">
        <v>8</v>
      </c>
      <c r="AF183">
        <v>24</v>
      </c>
      <c r="AG183">
        <v>0</v>
      </c>
      <c r="AH183">
        <v>24</v>
      </c>
      <c r="AI183">
        <v>48</v>
      </c>
      <c r="AJ183">
        <v>32</v>
      </c>
      <c r="AK183">
        <v>16</v>
      </c>
      <c r="AL183">
        <v>8</v>
      </c>
      <c r="AM183">
        <v>0</v>
      </c>
      <c r="AN183">
        <v>32</v>
      </c>
      <c r="AO183">
        <v>32</v>
      </c>
      <c r="AP183">
        <v>64</v>
      </c>
      <c r="AQ183">
        <v>24</v>
      </c>
      <c r="AR183">
        <v>48</v>
      </c>
      <c r="AS183">
        <v>8</v>
      </c>
      <c r="AT183">
        <v>8</v>
      </c>
      <c r="AU183">
        <v>32</v>
      </c>
      <c r="AV183">
        <v>32</v>
      </c>
      <c r="AW183">
        <v>32</v>
      </c>
      <c r="AX183">
        <v>0</v>
      </c>
      <c r="AY183" s="11">
        <v>89000</v>
      </c>
      <c r="AZ183" s="11">
        <v>27590</v>
      </c>
      <c r="BA183" s="11">
        <v>12460</v>
      </c>
      <c r="BB183" s="11">
        <v>22250</v>
      </c>
      <c r="BC183" s="11">
        <v>13350</v>
      </c>
      <c r="BD183" s="11">
        <v>13350</v>
      </c>
      <c r="BE183" s="11">
        <v>29000</v>
      </c>
      <c r="BF183" s="11">
        <v>13750</v>
      </c>
      <c r="BG183" s="11">
        <v>6498</v>
      </c>
      <c r="BH183" s="11">
        <v>17694</v>
      </c>
      <c r="BI183" s="11">
        <v>48286</v>
      </c>
      <c r="BJ183" s="11">
        <v>22765</v>
      </c>
      <c r="BK183" s="11">
        <v>21425</v>
      </c>
      <c r="BL183" s="11">
        <v>11977</v>
      </c>
      <c r="BM183">
        <v>126000</v>
      </c>
      <c r="BN183">
        <v>714</v>
      </c>
    </row>
    <row r="184" spans="1:66" x14ac:dyDescent="0.25">
      <c r="A184" s="3">
        <v>45474</v>
      </c>
      <c r="B184">
        <v>946</v>
      </c>
      <c r="C184">
        <v>778</v>
      </c>
      <c r="D184">
        <v>236</v>
      </c>
      <c r="E184">
        <v>540</v>
      </c>
      <c r="F184">
        <v>170</v>
      </c>
      <c r="G184">
        <v>396</v>
      </c>
      <c r="H184">
        <v>196</v>
      </c>
      <c r="I184">
        <v>186</v>
      </c>
      <c r="J184">
        <v>299</v>
      </c>
      <c r="K184">
        <v>105</v>
      </c>
      <c r="L184">
        <v>87</v>
      </c>
      <c r="M184">
        <v>41</v>
      </c>
      <c r="N184">
        <v>29</v>
      </c>
      <c r="O184">
        <v>150</v>
      </c>
      <c r="P184">
        <v>46</v>
      </c>
      <c r="Q184">
        <v>28</v>
      </c>
      <c r="R184">
        <v>17</v>
      </c>
      <c r="S184">
        <v>144</v>
      </c>
      <c r="T184">
        <v>108</v>
      </c>
      <c r="U184">
        <v>7</v>
      </c>
      <c r="V184">
        <v>31</v>
      </c>
      <c r="W184">
        <v>0</v>
      </c>
      <c r="X184">
        <v>6</v>
      </c>
      <c r="Y184">
        <v>54</v>
      </c>
      <c r="Z184">
        <v>15</v>
      </c>
      <c r="AA184">
        <v>23</v>
      </c>
      <c r="AB184">
        <v>46</v>
      </c>
      <c r="AC184">
        <v>23</v>
      </c>
      <c r="AD184">
        <v>0</v>
      </c>
      <c r="AE184">
        <v>38</v>
      </c>
      <c r="AF184">
        <v>23</v>
      </c>
      <c r="AG184">
        <v>23</v>
      </c>
      <c r="AH184">
        <v>15</v>
      </c>
      <c r="AI184">
        <v>70</v>
      </c>
      <c r="AJ184">
        <v>38</v>
      </c>
      <c r="AK184">
        <v>7</v>
      </c>
      <c r="AL184">
        <v>15</v>
      </c>
      <c r="AM184">
        <v>7</v>
      </c>
      <c r="AN184">
        <v>23</v>
      </c>
      <c r="AO184">
        <v>23</v>
      </c>
      <c r="AP184">
        <v>54</v>
      </c>
      <c r="AQ184">
        <v>23</v>
      </c>
      <c r="AR184">
        <v>31</v>
      </c>
      <c r="AS184">
        <v>23</v>
      </c>
      <c r="AT184">
        <v>7</v>
      </c>
      <c r="AU184">
        <v>31</v>
      </c>
      <c r="AV184">
        <v>7</v>
      </c>
      <c r="AW184">
        <v>7</v>
      </c>
      <c r="AX184">
        <v>0</v>
      </c>
      <c r="AY184" s="11">
        <v>89224.11</v>
      </c>
      <c r="AZ184" s="11">
        <v>24982.75</v>
      </c>
      <c r="BA184" s="11">
        <v>11599.13</v>
      </c>
      <c r="BB184" s="11">
        <v>18737.060000000001</v>
      </c>
      <c r="BC184" s="11">
        <v>9814.65</v>
      </c>
      <c r="BD184" s="11">
        <v>24090.51</v>
      </c>
      <c r="BE184" s="11">
        <v>29000</v>
      </c>
      <c r="BF184" s="11">
        <v>12500</v>
      </c>
      <c r="BG184" s="11">
        <v>6498</v>
      </c>
      <c r="BH184" s="11">
        <v>17694</v>
      </c>
      <c r="BI184" s="11">
        <v>49237</v>
      </c>
      <c r="BJ184" s="11">
        <v>30576</v>
      </c>
      <c r="BK184" s="11">
        <v>23946</v>
      </c>
      <c r="BL184" s="11">
        <v>13866</v>
      </c>
      <c r="BM184">
        <v>133000</v>
      </c>
      <c r="BN184">
        <v>8235</v>
      </c>
    </row>
    <row r="185" spans="1:66" x14ac:dyDescent="0.25">
      <c r="A185" s="3">
        <v>45475</v>
      </c>
      <c r="B185">
        <v>937</v>
      </c>
      <c r="C185">
        <v>745</v>
      </c>
      <c r="D185">
        <v>206</v>
      </c>
      <c r="E185">
        <v>525</v>
      </c>
      <c r="F185">
        <v>206</v>
      </c>
      <c r="G185">
        <v>238</v>
      </c>
      <c r="H185">
        <v>351</v>
      </c>
      <c r="I185">
        <v>156</v>
      </c>
      <c r="J185">
        <v>238</v>
      </c>
      <c r="K185">
        <v>92</v>
      </c>
      <c r="L185">
        <v>46</v>
      </c>
      <c r="M185">
        <v>40</v>
      </c>
      <c r="N185">
        <v>58</v>
      </c>
      <c r="O185">
        <v>178</v>
      </c>
      <c r="P185">
        <v>24</v>
      </c>
      <c r="Q185">
        <v>24</v>
      </c>
      <c r="R185">
        <v>53</v>
      </c>
      <c r="S185">
        <v>184</v>
      </c>
      <c r="T185">
        <v>44</v>
      </c>
      <c r="U185">
        <v>22</v>
      </c>
      <c r="V185">
        <v>29</v>
      </c>
      <c r="W185">
        <v>14</v>
      </c>
      <c r="X185">
        <v>74</v>
      </c>
      <c r="Y185">
        <v>52</v>
      </c>
      <c r="Z185">
        <v>22</v>
      </c>
      <c r="AA185">
        <v>14</v>
      </c>
      <c r="AB185">
        <v>22</v>
      </c>
      <c r="AC185">
        <v>22</v>
      </c>
      <c r="AD185">
        <v>7</v>
      </c>
      <c r="AE185">
        <v>7</v>
      </c>
      <c r="AF185">
        <v>0</v>
      </c>
      <c r="AG185">
        <v>7</v>
      </c>
      <c r="AH185">
        <v>0</v>
      </c>
      <c r="AI185">
        <v>67</v>
      </c>
      <c r="AJ185">
        <v>14</v>
      </c>
      <c r="AK185">
        <v>7</v>
      </c>
      <c r="AL185">
        <v>14</v>
      </c>
      <c r="AM185">
        <v>7</v>
      </c>
      <c r="AN185">
        <v>7</v>
      </c>
      <c r="AO185">
        <v>22</v>
      </c>
      <c r="AP185">
        <v>67</v>
      </c>
      <c r="AQ185">
        <v>7</v>
      </c>
      <c r="AR185">
        <v>52</v>
      </c>
      <c r="AS185">
        <v>22</v>
      </c>
      <c r="AT185">
        <v>0</v>
      </c>
      <c r="AU185">
        <v>44</v>
      </c>
      <c r="AV185">
        <v>14</v>
      </c>
      <c r="AW185">
        <v>14</v>
      </c>
      <c r="AX185">
        <v>51</v>
      </c>
      <c r="AY185" s="11">
        <v>89000</v>
      </c>
      <c r="AZ185" s="11">
        <v>27590</v>
      </c>
      <c r="BA185" s="11">
        <v>12460</v>
      </c>
      <c r="BB185" s="11">
        <v>22250</v>
      </c>
      <c r="BC185" s="11">
        <v>13350</v>
      </c>
      <c r="BD185" s="11">
        <v>13350</v>
      </c>
      <c r="BE185" s="11">
        <v>29000</v>
      </c>
      <c r="BF185" s="11">
        <v>12500</v>
      </c>
      <c r="BG185" s="11">
        <v>6498</v>
      </c>
      <c r="BH185" s="11">
        <v>17694</v>
      </c>
      <c r="BI185" s="11">
        <v>49237</v>
      </c>
      <c r="BJ185" s="11">
        <v>30576</v>
      </c>
      <c r="BK185" s="11">
        <v>23946</v>
      </c>
      <c r="BL185" s="11">
        <v>13866</v>
      </c>
      <c r="BM185">
        <v>133000</v>
      </c>
      <c r="BN185">
        <v>1572</v>
      </c>
    </row>
    <row r="186" spans="1:66" x14ac:dyDescent="0.25">
      <c r="A186" s="3">
        <v>45476</v>
      </c>
      <c r="B186">
        <v>931</v>
      </c>
      <c r="C186">
        <v>705</v>
      </c>
      <c r="D186">
        <v>288</v>
      </c>
      <c r="E186">
        <v>588</v>
      </c>
      <c r="F186">
        <v>55</v>
      </c>
      <c r="G186">
        <v>190</v>
      </c>
      <c r="H186">
        <v>339</v>
      </c>
      <c r="I186">
        <v>176</v>
      </c>
      <c r="J186">
        <v>242</v>
      </c>
      <c r="K186">
        <v>161</v>
      </c>
      <c r="L186">
        <v>75</v>
      </c>
      <c r="M186">
        <v>86</v>
      </c>
      <c r="N186">
        <v>23</v>
      </c>
      <c r="O186">
        <v>162</v>
      </c>
      <c r="P186">
        <v>91</v>
      </c>
      <c r="Q186">
        <v>24</v>
      </c>
      <c r="R186">
        <v>17</v>
      </c>
      <c r="S186">
        <v>50</v>
      </c>
      <c r="T186">
        <v>63</v>
      </c>
      <c r="U186">
        <v>21</v>
      </c>
      <c r="V186">
        <v>28</v>
      </c>
      <c r="W186">
        <v>14</v>
      </c>
      <c r="X186">
        <v>70</v>
      </c>
      <c r="Y186">
        <v>35</v>
      </c>
      <c r="Z186">
        <v>7</v>
      </c>
      <c r="AA186">
        <v>21</v>
      </c>
      <c r="AB186">
        <v>42</v>
      </c>
      <c r="AC186">
        <v>21</v>
      </c>
      <c r="AD186">
        <v>7</v>
      </c>
      <c r="AE186">
        <v>35</v>
      </c>
      <c r="AF186">
        <v>14</v>
      </c>
      <c r="AG186">
        <v>0</v>
      </c>
      <c r="AH186">
        <v>7</v>
      </c>
      <c r="AI186">
        <v>49</v>
      </c>
      <c r="AJ186">
        <v>21</v>
      </c>
      <c r="AK186">
        <v>7</v>
      </c>
      <c r="AL186">
        <v>7</v>
      </c>
      <c r="AM186">
        <v>7</v>
      </c>
      <c r="AN186">
        <v>28</v>
      </c>
      <c r="AO186">
        <v>14</v>
      </c>
      <c r="AP186">
        <v>63</v>
      </c>
      <c r="AQ186">
        <v>14</v>
      </c>
      <c r="AR186">
        <v>21</v>
      </c>
      <c r="AS186">
        <v>21</v>
      </c>
      <c r="AT186">
        <v>0</v>
      </c>
      <c r="AU186">
        <v>14</v>
      </c>
      <c r="AV186">
        <v>7</v>
      </c>
      <c r="AW186">
        <v>28</v>
      </c>
      <c r="AX186">
        <v>19</v>
      </c>
      <c r="AY186" s="11">
        <v>87948.25</v>
      </c>
      <c r="AZ186" s="11">
        <v>22866.55</v>
      </c>
      <c r="BA186" s="11">
        <v>11433.27</v>
      </c>
      <c r="BB186" s="11">
        <v>17589.650000000001</v>
      </c>
      <c r="BC186" s="11">
        <v>11433.27</v>
      </c>
      <c r="BD186" s="11">
        <v>24625.51</v>
      </c>
      <c r="BE186" s="11">
        <v>29000</v>
      </c>
      <c r="BF186" s="11">
        <v>12500</v>
      </c>
      <c r="BG186" s="11">
        <v>6498</v>
      </c>
      <c r="BH186" s="11">
        <v>17694</v>
      </c>
      <c r="BI186" s="11">
        <v>49237</v>
      </c>
      <c r="BJ186" s="11">
        <v>30576</v>
      </c>
      <c r="BK186" s="11">
        <v>23946</v>
      </c>
      <c r="BL186" s="11">
        <v>13866</v>
      </c>
      <c r="BM186">
        <v>133000</v>
      </c>
      <c r="BN186">
        <v>34</v>
      </c>
    </row>
    <row r="187" spans="1:66" x14ac:dyDescent="0.25">
      <c r="A187" s="3">
        <v>45477</v>
      </c>
      <c r="B187">
        <v>928</v>
      </c>
      <c r="C187">
        <v>672</v>
      </c>
      <c r="D187">
        <v>259</v>
      </c>
      <c r="E187">
        <v>447</v>
      </c>
      <c r="F187">
        <v>222</v>
      </c>
      <c r="G187">
        <v>221</v>
      </c>
      <c r="H187">
        <v>331</v>
      </c>
      <c r="I187">
        <v>120</v>
      </c>
      <c r="J187">
        <v>270</v>
      </c>
      <c r="K187">
        <v>178</v>
      </c>
      <c r="L187">
        <v>74</v>
      </c>
      <c r="M187">
        <v>51</v>
      </c>
      <c r="N187">
        <v>34</v>
      </c>
      <c r="O187">
        <v>169</v>
      </c>
      <c r="P187">
        <v>52</v>
      </c>
      <c r="Q187">
        <v>24</v>
      </c>
      <c r="R187">
        <v>45</v>
      </c>
      <c r="S187">
        <v>31</v>
      </c>
      <c r="T187">
        <v>60</v>
      </c>
      <c r="U187">
        <v>20</v>
      </c>
      <c r="V187">
        <v>47</v>
      </c>
      <c r="W187">
        <v>0</v>
      </c>
      <c r="X187">
        <v>87</v>
      </c>
      <c r="Y187">
        <v>47</v>
      </c>
      <c r="Z187">
        <v>20</v>
      </c>
      <c r="AA187">
        <v>0</v>
      </c>
      <c r="AB187">
        <v>33</v>
      </c>
      <c r="AC187">
        <v>6</v>
      </c>
      <c r="AD187">
        <v>6</v>
      </c>
      <c r="AE187">
        <v>6</v>
      </c>
      <c r="AF187">
        <v>6</v>
      </c>
      <c r="AG187">
        <v>20</v>
      </c>
      <c r="AH187">
        <v>13</v>
      </c>
      <c r="AI187">
        <v>33</v>
      </c>
      <c r="AJ187">
        <v>26</v>
      </c>
      <c r="AK187">
        <v>20</v>
      </c>
      <c r="AL187">
        <v>0</v>
      </c>
      <c r="AM187">
        <v>0</v>
      </c>
      <c r="AN187">
        <v>26</v>
      </c>
      <c r="AO187">
        <v>13</v>
      </c>
      <c r="AP187">
        <v>60</v>
      </c>
      <c r="AQ187">
        <v>6</v>
      </c>
      <c r="AR187">
        <v>47</v>
      </c>
      <c r="AS187">
        <v>20</v>
      </c>
      <c r="AT187">
        <v>6</v>
      </c>
      <c r="AU187">
        <v>13</v>
      </c>
      <c r="AV187">
        <v>20</v>
      </c>
      <c r="AW187">
        <v>6</v>
      </c>
      <c r="AX187">
        <v>5</v>
      </c>
      <c r="AY187" s="11">
        <v>86620.58</v>
      </c>
      <c r="AZ187" s="11">
        <v>26852.38</v>
      </c>
      <c r="BA187" s="11">
        <v>19922.73</v>
      </c>
      <c r="BB187" s="11">
        <v>11260.68</v>
      </c>
      <c r="BC187" s="11">
        <v>15591.7</v>
      </c>
      <c r="BD187" s="11">
        <v>12993.09</v>
      </c>
      <c r="BE187" s="11">
        <v>29000</v>
      </c>
      <c r="BF187" s="11">
        <v>12500</v>
      </c>
      <c r="BG187" s="11">
        <v>6498</v>
      </c>
      <c r="BH187" s="11">
        <v>17694</v>
      </c>
      <c r="BI187" s="11">
        <v>49237</v>
      </c>
      <c r="BJ187" s="11">
        <v>30576</v>
      </c>
      <c r="BK187" s="11">
        <v>23946</v>
      </c>
      <c r="BL187" s="11">
        <v>13866</v>
      </c>
      <c r="BM187">
        <v>133000</v>
      </c>
      <c r="BN187">
        <v>1604</v>
      </c>
    </row>
    <row r="188" spans="1:66" x14ac:dyDescent="0.25">
      <c r="A188" s="3">
        <v>45478</v>
      </c>
      <c r="B188">
        <v>940</v>
      </c>
      <c r="C188">
        <v>635</v>
      </c>
      <c r="D188">
        <v>376</v>
      </c>
      <c r="E188">
        <v>442</v>
      </c>
      <c r="F188">
        <v>122</v>
      </c>
      <c r="G188">
        <v>158</v>
      </c>
      <c r="H188">
        <v>357</v>
      </c>
      <c r="I188">
        <v>120</v>
      </c>
      <c r="J188">
        <v>285</v>
      </c>
      <c r="K188">
        <v>180</v>
      </c>
      <c r="L188">
        <v>40</v>
      </c>
      <c r="M188">
        <v>40</v>
      </c>
      <c r="N188">
        <v>40</v>
      </c>
      <c r="O188">
        <v>196</v>
      </c>
      <c r="P188">
        <v>42</v>
      </c>
      <c r="Q188">
        <v>28</v>
      </c>
      <c r="R188">
        <v>25</v>
      </c>
      <c r="S188">
        <v>64</v>
      </c>
      <c r="T188">
        <v>25</v>
      </c>
      <c r="U188">
        <v>0</v>
      </c>
      <c r="V188">
        <v>44</v>
      </c>
      <c r="W188">
        <v>12</v>
      </c>
      <c r="X188">
        <v>63</v>
      </c>
      <c r="Y188">
        <v>31</v>
      </c>
      <c r="Z188">
        <v>6</v>
      </c>
      <c r="AA188">
        <v>0</v>
      </c>
      <c r="AB188">
        <v>25</v>
      </c>
      <c r="AC188">
        <v>6</v>
      </c>
      <c r="AD188">
        <v>6</v>
      </c>
      <c r="AE188">
        <v>25</v>
      </c>
      <c r="AF188">
        <v>0</v>
      </c>
      <c r="AG188">
        <v>6</v>
      </c>
      <c r="AH188">
        <v>19</v>
      </c>
      <c r="AI188">
        <v>63</v>
      </c>
      <c r="AJ188">
        <v>31</v>
      </c>
      <c r="AK188">
        <v>31</v>
      </c>
      <c r="AL188">
        <v>12</v>
      </c>
      <c r="AM188">
        <v>0</v>
      </c>
      <c r="AN188">
        <v>0</v>
      </c>
      <c r="AO188">
        <v>12</v>
      </c>
      <c r="AP188">
        <v>63</v>
      </c>
      <c r="AQ188">
        <v>12</v>
      </c>
      <c r="AR188">
        <v>19</v>
      </c>
      <c r="AS188">
        <v>12</v>
      </c>
      <c r="AT188">
        <v>6</v>
      </c>
      <c r="AU188">
        <v>44</v>
      </c>
      <c r="AV188">
        <v>0</v>
      </c>
      <c r="AW188">
        <v>0</v>
      </c>
      <c r="AX188">
        <v>62</v>
      </c>
      <c r="AY188" s="11">
        <v>85813.86</v>
      </c>
      <c r="AZ188" s="11">
        <v>24027.88</v>
      </c>
      <c r="BA188" s="11">
        <v>14588.36</v>
      </c>
      <c r="BB188" s="11">
        <v>12872.08</v>
      </c>
      <c r="BC188" s="11">
        <v>19737.189999999999</v>
      </c>
      <c r="BD188" s="11">
        <v>14588.36</v>
      </c>
      <c r="BE188" s="11">
        <v>29000</v>
      </c>
      <c r="BF188" s="11">
        <v>12500</v>
      </c>
      <c r="BG188" s="11">
        <v>6498</v>
      </c>
      <c r="BH188" s="11">
        <v>17694</v>
      </c>
      <c r="BI188" s="11">
        <v>49237</v>
      </c>
      <c r="BJ188" s="11">
        <v>30576</v>
      </c>
      <c r="BK188" s="11">
        <v>23946</v>
      </c>
      <c r="BL188" s="11">
        <v>13866</v>
      </c>
      <c r="BM188">
        <v>133000</v>
      </c>
      <c r="BN188">
        <v>8202</v>
      </c>
    </row>
    <row r="189" spans="1:66" x14ac:dyDescent="0.25">
      <c r="A189" s="3">
        <v>45479</v>
      </c>
      <c r="B189">
        <v>965</v>
      </c>
      <c r="C189">
        <v>608</v>
      </c>
      <c r="D189">
        <v>386</v>
      </c>
      <c r="E189">
        <v>358</v>
      </c>
      <c r="F189">
        <v>221</v>
      </c>
      <c r="G189">
        <v>127</v>
      </c>
      <c r="H189">
        <v>342</v>
      </c>
      <c r="I189">
        <v>139</v>
      </c>
      <c r="J189">
        <v>293</v>
      </c>
      <c r="K189">
        <v>65</v>
      </c>
      <c r="L189">
        <v>89</v>
      </c>
      <c r="M189">
        <v>65</v>
      </c>
      <c r="N189">
        <v>47</v>
      </c>
      <c r="O189">
        <v>183</v>
      </c>
      <c r="P189">
        <v>44</v>
      </c>
      <c r="Q189">
        <v>51</v>
      </c>
      <c r="R189">
        <v>36</v>
      </c>
      <c r="S189">
        <v>92</v>
      </c>
      <c r="T189">
        <v>30</v>
      </c>
      <c r="U189">
        <v>0</v>
      </c>
      <c r="V189">
        <v>24</v>
      </c>
      <c r="W189">
        <v>18</v>
      </c>
      <c r="X189">
        <v>79</v>
      </c>
      <c r="Y189">
        <v>48</v>
      </c>
      <c r="Z189">
        <v>0</v>
      </c>
      <c r="AA189">
        <v>0</v>
      </c>
      <c r="AB189">
        <v>18</v>
      </c>
      <c r="AC189">
        <v>12</v>
      </c>
      <c r="AD189">
        <v>0</v>
      </c>
      <c r="AE189">
        <v>24</v>
      </c>
      <c r="AF189">
        <v>0</v>
      </c>
      <c r="AG189">
        <v>6</v>
      </c>
      <c r="AH189">
        <v>18</v>
      </c>
      <c r="AI189">
        <v>48</v>
      </c>
      <c r="AJ189">
        <v>12</v>
      </c>
      <c r="AK189">
        <v>30</v>
      </c>
      <c r="AL189">
        <v>0</v>
      </c>
      <c r="AM189">
        <v>6</v>
      </c>
      <c r="AN189">
        <v>12</v>
      </c>
      <c r="AO189">
        <v>12</v>
      </c>
      <c r="AP189">
        <v>66</v>
      </c>
      <c r="AQ189">
        <v>18</v>
      </c>
      <c r="AR189">
        <v>30</v>
      </c>
      <c r="AS189">
        <v>6</v>
      </c>
      <c r="AT189">
        <v>0</v>
      </c>
      <c r="AU189">
        <v>42</v>
      </c>
      <c r="AV189">
        <v>0</v>
      </c>
      <c r="AW189">
        <v>6</v>
      </c>
      <c r="AX189">
        <v>43</v>
      </c>
      <c r="AY189" s="11">
        <v>85362.21</v>
      </c>
      <c r="AZ189" s="11">
        <v>28169.53</v>
      </c>
      <c r="BA189" s="11">
        <v>11097.09</v>
      </c>
      <c r="BB189" s="11">
        <v>21340.55</v>
      </c>
      <c r="BC189" s="11">
        <v>8536.2199999999993</v>
      </c>
      <c r="BD189" s="11">
        <v>16218.82</v>
      </c>
      <c r="BE189" s="11">
        <v>29000</v>
      </c>
      <c r="BF189" s="11">
        <v>12500</v>
      </c>
      <c r="BG189" s="11">
        <v>6498</v>
      </c>
      <c r="BH189" s="11">
        <v>17694</v>
      </c>
      <c r="BI189" s="11">
        <v>49237</v>
      </c>
      <c r="BJ189" s="11">
        <v>30576</v>
      </c>
      <c r="BK189" s="11">
        <v>23946</v>
      </c>
      <c r="BL189" s="11">
        <v>13866</v>
      </c>
      <c r="BM189">
        <v>133000</v>
      </c>
      <c r="BN189">
        <v>1630</v>
      </c>
    </row>
    <row r="190" spans="1:66" x14ac:dyDescent="0.25">
      <c r="A190" s="3">
        <v>45480</v>
      </c>
      <c r="B190">
        <v>984</v>
      </c>
      <c r="C190">
        <v>585</v>
      </c>
      <c r="D190">
        <v>403</v>
      </c>
      <c r="E190">
        <v>463</v>
      </c>
      <c r="F190">
        <v>118</v>
      </c>
      <c r="G190">
        <v>187</v>
      </c>
      <c r="H190">
        <v>369</v>
      </c>
      <c r="I190">
        <v>29</v>
      </c>
      <c r="J190">
        <v>323</v>
      </c>
      <c r="K190">
        <v>30</v>
      </c>
      <c r="L190">
        <v>85</v>
      </c>
      <c r="M190">
        <v>48</v>
      </c>
      <c r="N190">
        <v>54</v>
      </c>
      <c r="O190">
        <v>198</v>
      </c>
      <c r="P190">
        <v>78</v>
      </c>
      <c r="Q190">
        <v>29</v>
      </c>
      <c r="R190">
        <v>29</v>
      </c>
      <c r="S190">
        <v>110</v>
      </c>
      <c r="T190">
        <v>58</v>
      </c>
      <c r="U190">
        <v>17</v>
      </c>
      <c r="V190">
        <v>23</v>
      </c>
      <c r="W190">
        <v>11</v>
      </c>
      <c r="X190">
        <v>4</v>
      </c>
      <c r="Y190">
        <v>40</v>
      </c>
      <c r="Z190">
        <v>17</v>
      </c>
      <c r="AA190">
        <v>11</v>
      </c>
      <c r="AB190">
        <v>11</v>
      </c>
      <c r="AC190">
        <v>0</v>
      </c>
      <c r="AD190">
        <v>0</v>
      </c>
      <c r="AE190">
        <v>11</v>
      </c>
      <c r="AF190">
        <v>17</v>
      </c>
      <c r="AG190">
        <v>5</v>
      </c>
      <c r="AH190">
        <v>11</v>
      </c>
      <c r="AI190">
        <v>52</v>
      </c>
      <c r="AJ190">
        <v>29</v>
      </c>
      <c r="AK190">
        <v>23</v>
      </c>
      <c r="AL190">
        <v>5</v>
      </c>
      <c r="AM190">
        <v>0</v>
      </c>
      <c r="AN190">
        <v>23</v>
      </c>
      <c r="AO190">
        <v>17</v>
      </c>
      <c r="AP190">
        <v>64</v>
      </c>
      <c r="AQ190">
        <v>17</v>
      </c>
      <c r="AR190">
        <v>52</v>
      </c>
      <c r="AS190">
        <v>17</v>
      </c>
      <c r="AT190">
        <v>5</v>
      </c>
      <c r="AU190">
        <v>5</v>
      </c>
      <c r="AV190">
        <v>17</v>
      </c>
      <c r="AW190">
        <v>23</v>
      </c>
      <c r="AX190">
        <v>0</v>
      </c>
      <c r="AY190" s="11">
        <v>85180.76</v>
      </c>
      <c r="AZ190" s="11">
        <v>22998.81</v>
      </c>
      <c r="BA190" s="11">
        <v>12777.11</v>
      </c>
      <c r="BB190" s="11">
        <v>11073.5</v>
      </c>
      <c r="BC190" s="11">
        <v>9369.8799999999992</v>
      </c>
      <c r="BD190" s="11">
        <v>28961.46</v>
      </c>
      <c r="BE190" s="11">
        <v>29000</v>
      </c>
      <c r="BF190" s="11">
        <v>12500</v>
      </c>
      <c r="BG190" s="11">
        <v>6498</v>
      </c>
      <c r="BH190" s="11">
        <v>17694</v>
      </c>
      <c r="BI190" s="11">
        <v>49237</v>
      </c>
      <c r="BJ190" s="11">
        <v>30576</v>
      </c>
      <c r="BK190" s="11">
        <v>23946</v>
      </c>
      <c r="BL190" s="11">
        <v>13866</v>
      </c>
      <c r="BM190">
        <v>133000</v>
      </c>
      <c r="BN190">
        <v>6694</v>
      </c>
    </row>
    <row r="191" spans="1:66" x14ac:dyDescent="0.25">
      <c r="A191" s="3">
        <v>45481</v>
      </c>
      <c r="B191">
        <v>989</v>
      </c>
      <c r="C191">
        <v>570</v>
      </c>
      <c r="D191">
        <v>484</v>
      </c>
      <c r="E191">
        <v>288</v>
      </c>
      <c r="F191">
        <v>217</v>
      </c>
      <c r="G191">
        <v>165</v>
      </c>
      <c r="H191">
        <v>343</v>
      </c>
      <c r="I191">
        <v>62</v>
      </c>
      <c r="J191">
        <v>275</v>
      </c>
      <c r="K191">
        <v>165</v>
      </c>
      <c r="L191">
        <v>42</v>
      </c>
      <c r="M191">
        <v>42</v>
      </c>
      <c r="N191">
        <v>49</v>
      </c>
      <c r="O191">
        <v>165</v>
      </c>
      <c r="P191">
        <v>131</v>
      </c>
      <c r="Q191">
        <v>33</v>
      </c>
      <c r="R191">
        <v>41</v>
      </c>
      <c r="S191">
        <v>46</v>
      </c>
      <c r="T191">
        <v>79</v>
      </c>
      <c r="U191">
        <v>11</v>
      </c>
      <c r="V191">
        <v>28</v>
      </c>
      <c r="W191">
        <v>11</v>
      </c>
      <c r="X191">
        <v>74</v>
      </c>
      <c r="Y191">
        <v>34</v>
      </c>
      <c r="Z191">
        <v>17</v>
      </c>
      <c r="AA191">
        <v>5</v>
      </c>
      <c r="AB191">
        <v>22</v>
      </c>
      <c r="AC191">
        <v>11</v>
      </c>
      <c r="AD191">
        <v>5</v>
      </c>
      <c r="AE191">
        <v>17</v>
      </c>
      <c r="AF191">
        <v>11</v>
      </c>
      <c r="AG191">
        <v>0</v>
      </c>
      <c r="AH191">
        <v>0</v>
      </c>
      <c r="AI191">
        <v>28</v>
      </c>
      <c r="AJ191">
        <v>5</v>
      </c>
      <c r="AK191">
        <v>22</v>
      </c>
      <c r="AL191">
        <v>5</v>
      </c>
      <c r="AM191">
        <v>5</v>
      </c>
      <c r="AN191">
        <v>5</v>
      </c>
      <c r="AO191">
        <v>17</v>
      </c>
      <c r="AP191">
        <v>39</v>
      </c>
      <c r="AQ191">
        <v>5</v>
      </c>
      <c r="AR191">
        <v>17</v>
      </c>
      <c r="AS191">
        <v>11</v>
      </c>
      <c r="AT191">
        <v>0</v>
      </c>
      <c r="AU191">
        <v>39</v>
      </c>
      <c r="AV191">
        <v>22</v>
      </c>
      <c r="AW191">
        <v>22</v>
      </c>
      <c r="AX191">
        <v>3</v>
      </c>
      <c r="AY191" s="11">
        <v>85453.41</v>
      </c>
      <c r="AZ191" s="11">
        <v>27345.09</v>
      </c>
      <c r="BA191" s="11">
        <v>21363.35</v>
      </c>
      <c r="BB191" s="11">
        <v>17945.22</v>
      </c>
      <c r="BC191" s="11">
        <v>8799.75</v>
      </c>
      <c r="BD191" s="11">
        <v>10000</v>
      </c>
      <c r="BE191" s="11">
        <v>29000</v>
      </c>
      <c r="BF191" s="11">
        <v>10000</v>
      </c>
      <c r="BG191" s="11">
        <v>5044</v>
      </c>
      <c r="BH191" s="11">
        <v>10717</v>
      </c>
      <c r="BI191" s="11">
        <v>49237</v>
      </c>
      <c r="BJ191" s="11">
        <v>30576</v>
      </c>
      <c r="BK191" s="11">
        <v>23946</v>
      </c>
      <c r="BL191" s="11">
        <v>13866</v>
      </c>
      <c r="BM191">
        <v>133000</v>
      </c>
      <c r="BN191">
        <v>6394</v>
      </c>
    </row>
    <row r="192" spans="1:66" x14ac:dyDescent="0.25">
      <c r="A192" s="3">
        <v>45482</v>
      </c>
      <c r="B192">
        <v>984</v>
      </c>
      <c r="C192">
        <v>557</v>
      </c>
      <c r="D192">
        <v>265</v>
      </c>
      <c r="E192">
        <v>523</v>
      </c>
      <c r="F192">
        <v>196</v>
      </c>
      <c r="G192">
        <v>206</v>
      </c>
      <c r="H192">
        <v>296</v>
      </c>
      <c r="I192">
        <v>55</v>
      </c>
      <c r="J192">
        <v>225</v>
      </c>
      <c r="K192">
        <v>189</v>
      </c>
      <c r="L192">
        <v>79</v>
      </c>
      <c r="M192">
        <v>85</v>
      </c>
      <c r="N192">
        <v>42</v>
      </c>
      <c r="O192">
        <v>175</v>
      </c>
      <c r="P192">
        <v>59</v>
      </c>
      <c r="Q192">
        <v>44</v>
      </c>
      <c r="R192">
        <v>56</v>
      </c>
      <c r="S192">
        <v>30</v>
      </c>
      <c r="T192">
        <v>27</v>
      </c>
      <c r="U192">
        <v>0</v>
      </c>
      <c r="V192">
        <v>27</v>
      </c>
      <c r="W192">
        <v>0</v>
      </c>
      <c r="X192">
        <v>44</v>
      </c>
      <c r="Y192">
        <v>50</v>
      </c>
      <c r="Z192">
        <v>0</v>
      </c>
      <c r="AA192">
        <v>0</v>
      </c>
      <c r="AB192">
        <v>16</v>
      </c>
      <c r="AC192">
        <v>16</v>
      </c>
      <c r="AD192">
        <v>0</v>
      </c>
      <c r="AE192">
        <v>5</v>
      </c>
      <c r="AF192">
        <v>16</v>
      </c>
      <c r="AG192">
        <v>11</v>
      </c>
      <c r="AH192">
        <v>11</v>
      </c>
      <c r="AI192">
        <v>22</v>
      </c>
      <c r="AJ192">
        <v>38</v>
      </c>
      <c r="AK192">
        <v>22</v>
      </c>
      <c r="AL192">
        <v>0</v>
      </c>
      <c r="AM192">
        <v>0</v>
      </c>
      <c r="AN192">
        <v>5</v>
      </c>
      <c r="AO192">
        <v>5</v>
      </c>
      <c r="AP192">
        <v>44</v>
      </c>
      <c r="AQ192">
        <v>11</v>
      </c>
      <c r="AR192">
        <v>50</v>
      </c>
      <c r="AS192">
        <v>11</v>
      </c>
      <c r="AT192">
        <v>5</v>
      </c>
      <c r="AU192">
        <v>5</v>
      </c>
      <c r="AV192">
        <v>11</v>
      </c>
      <c r="AW192">
        <v>0</v>
      </c>
      <c r="AX192">
        <v>105</v>
      </c>
      <c r="AY192" s="11">
        <v>86314.53</v>
      </c>
      <c r="AZ192" s="11">
        <v>29346.94</v>
      </c>
      <c r="BA192" s="11">
        <v>14673.47</v>
      </c>
      <c r="BB192" s="11">
        <v>12084.03</v>
      </c>
      <c r="BC192" s="11">
        <v>12947.18</v>
      </c>
      <c r="BD192" s="11">
        <v>17262.91</v>
      </c>
      <c r="BE192" s="11">
        <v>29000</v>
      </c>
      <c r="BF192" s="11">
        <v>10000</v>
      </c>
      <c r="BG192" s="11">
        <v>5044</v>
      </c>
      <c r="BH192" s="11">
        <v>10717</v>
      </c>
      <c r="BI192" s="11">
        <v>49237</v>
      </c>
      <c r="BJ192" s="11">
        <v>30576</v>
      </c>
      <c r="BK192" s="11">
        <v>23946</v>
      </c>
      <c r="BL192" s="11">
        <v>13866</v>
      </c>
      <c r="BM192">
        <v>133000</v>
      </c>
      <c r="BN192">
        <v>8714</v>
      </c>
    </row>
    <row r="193" spans="1:66" x14ac:dyDescent="0.25">
      <c r="A193" s="3">
        <v>45483</v>
      </c>
      <c r="B193">
        <v>962</v>
      </c>
      <c r="C193">
        <v>550</v>
      </c>
      <c r="D193">
        <v>240</v>
      </c>
      <c r="E193">
        <v>540</v>
      </c>
      <c r="F193">
        <v>182</v>
      </c>
      <c r="G193">
        <v>225</v>
      </c>
      <c r="H193">
        <v>199</v>
      </c>
      <c r="I193">
        <v>126</v>
      </c>
      <c r="J193">
        <v>292</v>
      </c>
      <c r="K193">
        <v>172</v>
      </c>
      <c r="L193">
        <v>53</v>
      </c>
      <c r="M193">
        <v>83</v>
      </c>
      <c r="N193">
        <v>11</v>
      </c>
      <c r="O193">
        <v>127</v>
      </c>
      <c r="P193">
        <v>69</v>
      </c>
      <c r="Q193">
        <v>36</v>
      </c>
      <c r="R193">
        <v>36</v>
      </c>
      <c r="S193">
        <v>83</v>
      </c>
      <c r="T193">
        <v>71</v>
      </c>
      <c r="U193">
        <v>0</v>
      </c>
      <c r="V193">
        <v>33</v>
      </c>
      <c r="W193">
        <v>11</v>
      </c>
      <c r="X193">
        <v>23</v>
      </c>
      <c r="Y193">
        <v>33</v>
      </c>
      <c r="Z193">
        <v>5</v>
      </c>
      <c r="AA193">
        <v>16</v>
      </c>
      <c r="AB193">
        <v>22</v>
      </c>
      <c r="AC193">
        <v>16</v>
      </c>
      <c r="AD193">
        <v>0</v>
      </c>
      <c r="AE193">
        <v>16</v>
      </c>
      <c r="AF193">
        <v>11</v>
      </c>
      <c r="AG193">
        <v>0</v>
      </c>
      <c r="AH193">
        <v>0</v>
      </c>
      <c r="AI193">
        <v>44</v>
      </c>
      <c r="AJ193">
        <v>27</v>
      </c>
      <c r="AK193">
        <v>5</v>
      </c>
      <c r="AL193">
        <v>0</v>
      </c>
      <c r="AM193">
        <v>5</v>
      </c>
      <c r="AN193">
        <v>16</v>
      </c>
      <c r="AO193">
        <v>16</v>
      </c>
      <c r="AP193">
        <v>49</v>
      </c>
      <c r="AQ193">
        <v>16</v>
      </c>
      <c r="AR193">
        <v>38</v>
      </c>
      <c r="AS193">
        <v>22</v>
      </c>
      <c r="AT193">
        <v>0</v>
      </c>
      <c r="AU193">
        <v>33</v>
      </c>
      <c r="AV193">
        <v>11</v>
      </c>
      <c r="AW193">
        <v>11</v>
      </c>
      <c r="AX193">
        <v>0</v>
      </c>
      <c r="AY193" s="11">
        <v>87483.38</v>
      </c>
      <c r="AZ193" s="11">
        <v>23620.51</v>
      </c>
      <c r="BA193" s="11">
        <v>20996.01</v>
      </c>
      <c r="BB193" s="11">
        <v>20121.18</v>
      </c>
      <c r="BC193" s="11">
        <v>13997.34</v>
      </c>
      <c r="BD193" s="11">
        <v>8748.34</v>
      </c>
      <c r="BE193" s="11">
        <v>29000</v>
      </c>
      <c r="BF193" s="11">
        <v>10000</v>
      </c>
      <c r="BG193" s="11">
        <v>5044</v>
      </c>
      <c r="BH193" s="11">
        <v>10717</v>
      </c>
      <c r="BI193" s="11">
        <v>49237</v>
      </c>
      <c r="BJ193" s="11">
        <v>30576</v>
      </c>
      <c r="BK193" s="11">
        <v>23946</v>
      </c>
      <c r="BL193" s="11">
        <v>13866</v>
      </c>
      <c r="BM193">
        <v>133000</v>
      </c>
      <c r="BN193">
        <v>1353</v>
      </c>
    </row>
    <row r="194" spans="1:66" x14ac:dyDescent="0.25">
      <c r="A194" s="3">
        <v>45484</v>
      </c>
      <c r="B194">
        <v>937</v>
      </c>
      <c r="C194">
        <v>548</v>
      </c>
      <c r="D194">
        <v>412</v>
      </c>
      <c r="E194">
        <v>394</v>
      </c>
      <c r="F194">
        <v>131</v>
      </c>
      <c r="G194">
        <v>235</v>
      </c>
      <c r="H194">
        <v>231</v>
      </c>
      <c r="I194">
        <v>82</v>
      </c>
      <c r="J194">
        <v>197</v>
      </c>
      <c r="K194">
        <v>121</v>
      </c>
      <c r="L194">
        <v>46</v>
      </c>
      <c r="M194">
        <v>29</v>
      </c>
      <c r="N194">
        <v>23</v>
      </c>
      <c r="O194">
        <v>145</v>
      </c>
      <c r="P194">
        <v>121</v>
      </c>
      <c r="Q194">
        <v>35</v>
      </c>
      <c r="R194">
        <v>28</v>
      </c>
      <c r="S194">
        <v>192</v>
      </c>
      <c r="T194">
        <v>38</v>
      </c>
      <c r="U194">
        <v>16</v>
      </c>
      <c r="V194">
        <v>27</v>
      </c>
      <c r="W194">
        <v>0</v>
      </c>
      <c r="X194">
        <v>47</v>
      </c>
      <c r="Y194">
        <v>27</v>
      </c>
      <c r="Z194">
        <v>0</v>
      </c>
      <c r="AA194">
        <v>16</v>
      </c>
      <c r="AB194">
        <v>27</v>
      </c>
      <c r="AC194">
        <v>5</v>
      </c>
      <c r="AD194">
        <v>0</v>
      </c>
      <c r="AE194">
        <v>27</v>
      </c>
      <c r="AF194">
        <v>16</v>
      </c>
      <c r="AG194">
        <v>5</v>
      </c>
      <c r="AH194">
        <v>5</v>
      </c>
      <c r="AI194">
        <v>27</v>
      </c>
      <c r="AJ194">
        <v>38</v>
      </c>
      <c r="AK194">
        <v>16</v>
      </c>
      <c r="AL194">
        <v>5</v>
      </c>
      <c r="AM194">
        <v>5</v>
      </c>
      <c r="AN194">
        <v>21</v>
      </c>
      <c r="AO194">
        <v>5</v>
      </c>
      <c r="AP194">
        <v>54</v>
      </c>
      <c r="AQ194">
        <v>16</v>
      </c>
      <c r="AR194">
        <v>43</v>
      </c>
      <c r="AS194">
        <v>5</v>
      </c>
      <c r="AT194">
        <v>5</v>
      </c>
      <c r="AU194">
        <v>32</v>
      </c>
      <c r="AV194">
        <v>10</v>
      </c>
      <c r="AW194">
        <v>10</v>
      </c>
      <c r="AX194">
        <v>0</v>
      </c>
      <c r="AY194" s="11">
        <v>88061.48</v>
      </c>
      <c r="AZ194" s="11">
        <v>26418.44</v>
      </c>
      <c r="BA194" s="11">
        <v>21134.75</v>
      </c>
      <c r="BB194" s="11">
        <v>17612.3</v>
      </c>
      <c r="BC194" s="11">
        <v>12328.61</v>
      </c>
      <c r="BD194" s="11">
        <v>10567.38</v>
      </c>
      <c r="BE194" s="11">
        <v>29000</v>
      </c>
      <c r="BF194" s="11">
        <v>10000</v>
      </c>
      <c r="BG194" s="11">
        <v>5044</v>
      </c>
      <c r="BH194" s="11">
        <v>10717</v>
      </c>
      <c r="BI194" s="11">
        <v>49237</v>
      </c>
      <c r="BJ194" s="11">
        <v>30576</v>
      </c>
      <c r="BK194" s="11">
        <v>23946</v>
      </c>
      <c r="BL194" s="11">
        <v>13866</v>
      </c>
      <c r="BM194">
        <v>133000</v>
      </c>
      <c r="BN194">
        <v>7781</v>
      </c>
    </row>
    <row r="195" spans="1:66" x14ac:dyDescent="0.25">
      <c r="A195" s="3">
        <v>45485</v>
      </c>
      <c r="B195">
        <v>916</v>
      </c>
      <c r="C195">
        <v>548</v>
      </c>
      <c r="D195">
        <v>348</v>
      </c>
      <c r="E195">
        <v>376</v>
      </c>
      <c r="F195">
        <v>192</v>
      </c>
      <c r="G195">
        <v>197</v>
      </c>
      <c r="H195">
        <v>220</v>
      </c>
      <c r="I195">
        <v>131</v>
      </c>
      <c r="J195">
        <v>238</v>
      </c>
      <c r="K195">
        <v>130</v>
      </c>
      <c r="L195">
        <v>85</v>
      </c>
      <c r="M195">
        <v>85</v>
      </c>
      <c r="N195">
        <v>39</v>
      </c>
      <c r="O195">
        <v>132</v>
      </c>
      <c r="P195">
        <v>20</v>
      </c>
      <c r="Q195">
        <v>38</v>
      </c>
      <c r="R195">
        <v>20</v>
      </c>
      <c r="S195">
        <v>129</v>
      </c>
      <c r="T195">
        <v>76</v>
      </c>
      <c r="U195">
        <v>0</v>
      </c>
      <c r="V195">
        <v>16</v>
      </c>
      <c r="W195">
        <v>5</v>
      </c>
      <c r="X195">
        <v>56</v>
      </c>
      <c r="Y195">
        <v>49</v>
      </c>
      <c r="Z195">
        <v>16</v>
      </c>
      <c r="AA195">
        <v>10</v>
      </c>
      <c r="AB195">
        <v>21</v>
      </c>
      <c r="AC195">
        <v>5</v>
      </c>
      <c r="AD195">
        <v>5</v>
      </c>
      <c r="AE195">
        <v>16</v>
      </c>
      <c r="AF195">
        <v>5</v>
      </c>
      <c r="AG195">
        <v>5</v>
      </c>
      <c r="AH195">
        <v>5</v>
      </c>
      <c r="AI195">
        <v>49</v>
      </c>
      <c r="AJ195">
        <v>32</v>
      </c>
      <c r="AK195">
        <v>27</v>
      </c>
      <c r="AL195">
        <v>0</v>
      </c>
      <c r="AM195">
        <v>0</v>
      </c>
      <c r="AN195">
        <v>0</v>
      </c>
      <c r="AO195">
        <v>16</v>
      </c>
      <c r="AP195">
        <v>49</v>
      </c>
      <c r="AQ195">
        <v>16</v>
      </c>
      <c r="AR195">
        <v>32</v>
      </c>
      <c r="AS195">
        <v>5</v>
      </c>
      <c r="AT195">
        <v>0</v>
      </c>
      <c r="AU195">
        <v>27</v>
      </c>
      <c r="AV195">
        <v>5</v>
      </c>
      <c r="AW195">
        <v>0</v>
      </c>
      <c r="AX195">
        <v>0</v>
      </c>
      <c r="AY195" s="11">
        <v>88326.87</v>
      </c>
      <c r="AZ195" s="11">
        <v>26498.06</v>
      </c>
      <c r="BA195" s="11">
        <v>11482.49</v>
      </c>
      <c r="BB195" s="11">
        <v>16782.11</v>
      </c>
      <c r="BC195" s="11">
        <v>14132.3</v>
      </c>
      <c r="BD195" s="11">
        <v>19431.91</v>
      </c>
      <c r="BE195" s="11">
        <v>29000</v>
      </c>
      <c r="BF195" s="11">
        <v>10000</v>
      </c>
      <c r="BG195" s="11">
        <v>5044</v>
      </c>
      <c r="BH195" s="11">
        <v>10717</v>
      </c>
      <c r="BI195" s="11">
        <v>49237</v>
      </c>
      <c r="BJ195" s="11">
        <v>30576</v>
      </c>
      <c r="BK195" s="11">
        <v>23946</v>
      </c>
      <c r="BL195" s="11">
        <v>13866</v>
      </c>
      <c r="BM195">
        <v>133000</v>
      </c>
      <c r="BN195">
        <v>7524</v>
      </c>
    </row>
    <row r="196" spans="1:66" x14ac:dyDescent="0.25">
      <c r="A196" s="3">
        <v>45486</v>
      </c>
      <c r="B196">
        <v>908</v>
      </c>
      <c r="C196">
        <v>550</v>
      </c>
      <c r="D196">
        <v>254</v>
      </c>
      <c r="E196">
        <v>546</v>
      </c>
      <c r="F196">
        <v>108</v>
      </c>
      <c r="G196">
        <v>192</v>
      </c>
      <c r="H196">
        <v>221</v>
      </c>
      <c r="I196">
        <v>137</v>
      </c>
      <c r="J196">
        <v>299</v>
      </c>
      <c r="K196">
        <v>151</v>
      </c>
      <c r="L196">
        <v>84</v>
      </c>
      <c r="M196">
        <v>39</v>
      </c>
      <c r="N196">
        <v>16</v>
      </c>
      <c r="O196">
        <v>162</v>
      </c>
      <c r="P196">
        <v>62</v>
      </c>
      <c r="Q196">
        <v>51</v>
      </c>
      <c r="R196">
        <v>44</v>
      </c>
      <c r="S196">
        <v>0</v>
      </c>
      <c r="T196">
        <v>77</v>
      </c>
      <c r="U196">
        <v>11</v>
      </c>
      <c r="V196">
        <v>22</v>
      </c>
      <c r="W196">
        <v>5</v>
      </c>
      <c r="X196">
        <v>1</v>
      </c>
      <c r="Y196">
        <v>49</v>
      </c>
      <c r="Z196">
        <v>5</v>
      </c>
      <c r="AA196">
        <v>0</v>
      </c>
      <c r="AB196">
        <v>33</v>
      </c>
      <c r="AC196">
        <v>16</v>
      </c>
      <c r="AD196">
        <v>0</v>
      </c>
      <c r="AE196">
        <v>27</v>
      </c>
      <c r="AF196">
        <v>0</v>
      </c>
      <c r="AG196">
        <v>11</v>
      </c>
      <c r="AH196">
        <v>16</v>
      </c>
      <c r="AI196">
        <v>33</v>
      </c>
      <c r="AJ196">
        <v>16</v>
      </c>
      <c r="AK196">
        <v>22</v>
      </c>
      <c r="AL196">
        <v>5</v>
      </c>
      <c r="AM196">
        <v>0</v>
      </c>
      <c r="AN196">
        <v>16</v>
      </c>
      <c r="AO196">
        <v>22</v>
      </c>
      <c r="AP196">
        <v>60</v>
      </c>
      <c r="AQ196">
        <v>5</v>
      </c>
      <c r="AR196">
        <v>22</v>
      </c>
      <c r="AS196">
        <v>16</v>
      </c>
      <c r="AT196">
        <v>5</v>
      </c>
      <c r="AU196">
        <v>33</v>
      </c>
      <c r="AV196">
        <v>0</v>
      </c>
      <c r="AW196">
        <v>22</v>
      </c>
      <c r="AX196">
        <v>0</v>
      </c>
      <c r="AY196" s="11">
        <v>88326.87</v>
      </c>
      <c r="AZ196" s="11">
        <v>22081.72</v>
      </c>
      <c r="BA196" s="11">
        <v>18548.64</v>
      </c>
      <c r="BB196" s="11">
        <v>13249.03</v>
      </c>
      <c r="BC196" s="11">
        <v>9715.9599999999991</v>
      </c>
      <c r="BD196" s="11">
        <v>24731.52</v>
      </c>
      <c r="BE196" s="11">
        <v>29000</v>
      </c>
      <c r="BF196" s="11">
        <v>10000</v>
      </c>
      <c r="BG196" s="11">
        <v>5044</v>
      </c>
      <c r="BH196" s="11">
        <v>10717</v>
      </c>
      <c r="BI196" s="11">
        <v>49237</v>
      </c>
      <c r="BJ196" s="11">
        <v>30576</v>
      </c>
      <c r="BK196" s="11">
        <v>23946</v>
      </c>
      <c r="BL196" s="11">
        <v>13866</v>
      </c>
      <c r="BM196">
        <v>133000</v>
      </c>
      <c r="BN196">
        <v>1110</v>
      </c>
    </row>
    <row r="197" spans="1:66" x14ac:dyDescent="0.25">
      <c r="A197" s="3">
        <v>45487</v>
      </c>
      <c r="B197">
        <v>905</v>
      </c>
      <c r="C197">
        <v>560</v>
      </c>
      <c r="D197">
        <v>217</v>
      </c>
      <c r="E197">
        <v>480</v>
      </c>
      <c r="F197">
        <v>208</v>
      </c>
      <c r="G197">
        <v>296</v>
      </c>
      <c r="H197">
        <v>214</v>
      </c>
      <c r="I197">
        <v>50</v>
      </c>
      <c r="J197">
        <v>201</v>
      </c>
      <c r="K197">
        <v>39</v>
      </c>
      <c r="L197">
        <v>61</v>
      </c>
      <c r="M197">
        <v>78</v>
      </c>
      <c r="N197">
        <v>44</v>
      </c>
      <c r="O197">
        <v>151</v>
      </c>
      <c r="P197">
        <v>89</v>
      </c>
      <c r="Q197">
        <v>27</v>
      </c>
      <c r="R197">
        <v>34</v>
      </c>
      <c r="S197">
        <v>181</v>
      </c>
      <c r="T197">
        <v>39</v>
      </c>
      <c r="U197">
        <v>11</v>
      </c>
      <c r="V197">
        <v>16</v>
      </c>
      <c r="W197">
        <v>11</v>
      </c>
      <c r="X197">
        <v>61</v>
      </c>
      <c r="Y197">
        <v>44</v>
      </c>
      <c r="Z197">
        <v>0</v>
      </c>
      <c r="AA197">
        <v>0</v>
      </c>
      <c r="AB197">
        <v>28</v>
      </c>
      <c r="AC197">
        <v>5</v>
      </c>
      <c r="AD197">
        <v>5</v>
      </c>
      <c r="AE197">
        <v>28</v>
      </c>
      <c r="AF197">
        <v>11</v>
      </c>
      <c r="AG197">
        <v>16</v>
      </c>
      <c r="AH197">
        <v>0</v>
      </c>
      <c r="AI197">
        <v>28</v>
      </c>
      <c r="AJ197">
        <v>33</v>
      </c>
      <c r="AK197">
        <v>28</v>
      </c>
      <c r="AL197">
        <v>11</v>
      </c>
      <c r="AM197">
        <v>0</v>
      </c>
      <c r="AN197">
        <v>5</v>
      </c>
      <c r="AO197">
        <v>16</v>
      </c>
      <c r="AP197">
        <v>39</v>
      </c>
      <c r="AQ197">
        <v>11</v>
      </c>
      <c r="AR197">
        <v>44</v>
      </c>
      <c r="AS197">
        <v>11</v>
      </c>
      <c r="AT197">
        <v>0</v>
      </c>
      <c r="AU197">
        <v>11</v>
      </c>
      <c r="AV197">
        <v>0</v>
      </c>
      <c r="AW197">
        <v>16</v>
      </c>
      <c r="AX197">
        <v>32</v>
      </c>
      <c r="AY197" s="11">
        <v>88150.38</v>
      </c>
      <c r="AZ197" s="11">
        <v>29089.62</v>
      </c>
      <c r="BA197" s="11">
        <v>20274.59</v>
      </c>
      <c r="BB197" s="11">
        <v>11459.55</v>
      </c>
      <c r="BC197" s="11">
        <v>7052.03</v>
      </c>
      <c r="BD197" s="11">
        <v>20274.59</v>
      </c>
      <c r="BE197" s="11">
        <v>29000</v>
      </c>
      <c r="BF197" s="11">
        <v>10000</v>
      </c>
      <c r="BG197" s="11">
        <v>5044</v>
      </c>
      <c r="BH197" s="11">
        <v>10717</v>
      </c>
      <c r="BI197" s="11">
        <v>49237</v>
      </c>
      <c r="BJ197" s="11">
        <v>30576</v>
      </c>
      <c r="BK197" s="11">
        <v>23946</v>
      </c>
      <c r="BL197" s="11">
        <v>13866</v>
      </c>
      <c r="BM197">
        <v>133000</v>
      </c>
      <c r="BN197">
        <v>4190</v>
      </c>
    </row>
    <row r="198" spans="1:66" x14ac:dyDescent="0.25">
      <c r="A198" s="3">
        <v>45488</v>
      </c>
      <c r="B198">
        <v>910</v>
      </c>
      <c r="C198">
        <v>575</v>
      </c>
      <c r="D198">
        <v>354</v>
      </c>
      <c r="E198">
        <v>365</v>
      </c>
      <c r="F198">
        <v>191</v>
      </c>
      <c r="G198">
        <v>264</v>
      </c>
      <c r="H198">
        <v>283</v>
      </c>
      <c r="I198">
        <v>28</v>
      </c>
      <c r="J198">
        <v>191</v>
      </c>
      <c r="K198">
        <v>39</v>
      </c>
      <c r="L198">
        <v>56</v>
      </c>
      <c r="M198">
        <v>28</v>
      </c>
      <c r="N198">
        <v>16</v>
      </c>
      <c r="O198">
        <v>169</v>
      </c>
      <c r="P198">
        <v>93</v>
      </c>
      <c r="Q198">
        <v>41</v>
      </c>
      <c r="R198">
        <v>20</v>
      </c>
      <c r="S198">
        <v>257</v>
      </c>
      <c r="T198">
        <v>28</v>
      </c>
      <c r="U198">
        <v>17</v>
      </c>
      <c r="V198">
        <v>40</v>
      </c>
      <c r="W198">
        <v>0</v>
      </c>
      <c r="X198">
        <v>34</v>
      </c>
      <c r="Y198">
        <v>51</v>
      </c>
      <c r="Z198">
        <v>11</v>
      </c>
      <c r="AA198">
        <v>5</v>
      </c>
      <c r="AB198">
        <v>34</v>
      </c>
      <c r="AC198">
        <v>0</v>
      </c>
      <c r="AD198">
        <v>5</v>
      </c>
      <c r="AE198">
        <v>11</v>
      </c>
      <c r="AF198">
        <v>11</v>
      </c>
      <c r="AG198">
        <v>11</v>
      </c>
      <c r="AH198">
        <v>5</v>
      </c>
      <c r="AI198">
        <v>46</v>
      </c>
      <c r="AJ198">
        <v>23</v>
      </c>
      <c r="AK198">
        <v>5</v>
      </c>
      <c r="AL198">
        <v>17</v>
      </c>
      <c r="AM198">
        <v>0</v>
      </c>
      <c r="AN198">
        <v>23</v>
      </c>
      <c r="AO198">
        <v>17</v>
      </c>
      <c r="AP198">
        <v>46</v>
      </c>
      <c r="AQ198">
        <v>11</v>
      </c>
      <c r="AR198">
        <v>23</v>
      </c>
      <c r="AS198">
        <v>23</v>
      </c>
      <c r="AT198">
        <v>5</v>
      </c>
      <c r="AU198">
        <v>23</v>
      </c>
      <c r="AV198">
        <v>17</v>
      </c>
      <c r="AW198">
        <v>23</v>
      </c>
      <c r="AX198">
        <v>10</v>
      </c>
      <c r="AY198" s="11">
        <v>87354.85</v>
      </c>
      <c r="AZ198" s="11">
        <v>28827.1</v>
      </c>
      <c r="BA198" s="11">
        <v>20091.62</v>
      </c>
      <c r="BB198" s="11">
        <v>9609.0300000000007</v>
      </c>
      <c r="BC198" s="11">
        <v>12229.68</v>
      </c>
      <c r="BD198" s="11">
        <v>16597.419999999998</v>
      </c>
      <c r="BE198" s="11">
        <v>25500</v>
      </c>
      <c r="BF198" s="11">
        <v>10000</v>
      </c>
      <c r="BG198" s="11">
        <v>8956</v>
      </c>
      <c r="BH198" s="11">
        <v>10717</v>
      </c>
      <c r="BI198" s="11">
        <v>49237</v>
      </c>
      <c r="BJ198" s="11">
        <v>30576</v>
      </c>
      <c r="BK198" s="11">
        <v>23946</v>
      </c>
      <c r="BL198" s="11">
        <v>13866</v>
      </c>
      <c r="BM198">
        <v>133000</v>
      </c>
      <c r="BN198">
        <v>3635</v>
      </c>
    </row>
    <row r="199" spans="1:66" x14ac:dyDescent="0.25">
      <c r="A199" s="3">
        <v>45489</v>
      </c>
      <c r="B199">
        <v>917</v>
      </c>
      <c r="C199">
        <v>593</v>
      </c>
      <c r="D199">
        <v>265</v>
      </c>
      <c r="E199">
        <v>460</v>
      </c>
      <c r="F199">
        <v>192</v>
      </c>
      <c r="G199">
        <v>308</v>
      </c>
      <c r="H199">
        <v>244</v>
      </c>
      <c r="I199">
        <v>41</v>
      </c>
      <c r="J199">
        <v>233</v>
      </c>
      <c r="K199">
        <v>28</v>
      </c>
      <c r="L199">
        <v>56</v>
      </c>
      <c r="M199">
        <v>85</v>
      </c>
      <c r="N199">
        <v>45</v>
      </c>
      <c r="O199">
        <v>177</v>
      </c>
      <c r="P199">
        <v>83</v>
      </c>
      <c r="Q199">
        <v>38</v>
      </c>
      <c r="R199">
        <v>34</v>
      </c>
      <c r="S199">
        <v>138</v>
      </c>
      <c r="T199">
        <v>29</v>
      </c>
      <c r="U199">
        <v>5</v>
      </c>
      <c r="V199">
        <v>35</v>
      </c>
      <c r="W199">
        <v>0</v>
      </c>
      <c r="X199">
        <v>7</v>
      </c>
      <c r="Y199">
        <v>41</v>
      </c>
      <c r="Z199">
        <v>17</v>
      </c>
      <c r="AA199">
        <v>11</v>
      </c>
      <c r="AB199">
        <v>35</v>
      </c>
      <c r="AC199">
        <v>5</v>
      </c>
      <c r="AD199">
        <v>0</v>
      </c>
      <c r="AE199">
        <v>29</v>
      </c>
      <c r="AF199">
        <v>5</v>
      </c>
      <c r="AG199">
        <v>17</v>
      </c>
      <c r="AH199">
        <v>11</v>
      </c>
      <c r="AI199">
        <v>53</v>
      </c>
      <c r="AJ199">
        <v>11</v>
      </c>
      <c r="AK199">
        <v>23</v>
      </c>
      <c r="AL199">
        <v>5</v>
      </c>
      <c r="AM199">
        <v>0</v>
      </c>
      <c r="AN199">
        <v>17</v>
      </c>
      <c r="AO199">
        <v>23</v>
      </c>
      <c r="AP199">
        <v>65</v>
      </c>
      <c r="AQ199">
        <v>11</v>
      </c>
      <c r="AR199">
        <v>53</v>
      </c>
      <c r="AS199">
        <v>23</v>
      </c>
      <c r="AT199">
        <v>5</v>
      </c>
      <c r="AU199">
        <v>29</v>
      </c>
      <c r="AV199">
        <v>23</v>
      </c>
      <c r="AW199">
        <v>5</v>
      </c>
      <c r="AX199">
        <v>0</v>
      </c>
      <c r="AY199" s="11">
        <v>85974.5</v>
      </c>
      <c r="AZ199" s="11">
        <v>22353.37</v>
      </c>
      <c r="BA199" s="11">
        <v>12036.43</v>
      </c>
      <c r="BB199" s="11">
        <v>16335.16</v>
      </c>
      <c r="BC199" s="11">
        <v>19774.14</v>
      </c>
      <c r="BD199" s="11">
        <v>15475.41</v>
      </c>
      <c r="BE199" s="11">
        <v>25500</v>
      </c>
      <c r="BF199" s="11">
        <v>10000</v>
      </c>
      <c r="BG199" s="11">
        <v>8956</v>
      </c>
      <c r="BH199" s="11">
        <v>10717</v>
      </c>
      <c r="BI199" s="11">
        <v>49237</v>
      </c>
      <c r="BJ199" s="11">
        <v>30576</v>
      </c>
      <c r="BK199" s="11">
        <v>23946</v>
      </c>
      <c r="BL199" s="11">
        <v>13866</v>
      </c>
      <c r="BM199">
        <v>133000</v>
      </c>
      <c r="BN199">
        <v>1279</v>
      </c>
    </row>
    <row r="200" spans="1:66" x14ac:dyDescent="0.25">
      <c r="A200" s="3">
        <v>45490</v>
      </c>
      <c r="B200">
        <v>937</v>
      </c>
      <c r="C200">
        <v>624</v>
      </c>
      <c r="D200">
        <v>440</v>
      </c>
      <c r="E200">
        <v>338</v>
      </c>
      <c r="F200">
        <v>159</v>
      </c>
      <c r="G200">
        <v>230</v>
      </c>
      <c r="H200">
        <v>332</v>
      </c>
      <c r="I200">
        <v>62</v>
      </c>
      <c r="J200">
        <v>197</v>
      </c>
      <c r="K200">
        <v>168</v>
      </c>
      <c r="L200">
        <v>40</v>
      </c>
      <c r="M200">
        <v>40</v>
      </c>
      <c r="N200">
        <v>46</v>
      </c>
      <c r="O200">
        <v>135</v>
      </c>
      <c r="P200">
        <v>106</v>
      </c>
      <c r="Q200">
        <v>24</v>
      </c>
      <c r="R200">
        <v>28</v>
      </c>
      <c r="S200">
        <v>153</v>
      </c>
      <c r="T200">
        <v>62</v>
      </c>
      <c r="U200">
        <v>0</v>
      </c>
      <c r="V200">
        <v>37</v>
      </c>
      <c r="W200">
        <v>12</v>
      </c>
      <c r="X200">
        <v>62</v>
      </c>
      <c r="Y200">
        <v>43</v>
      </c>
      <c r="Z200">
        <v>0</v>
      </c>
      <c r="AA200">
        <v>18</v>
      </c>
      <c r="AB200">
        <v>37</v>
      </c>
      <c r="AC200">
        <v>18</v>
      </c>
      <c r="AD200">
        <v>0</v>
      </c>
      <c r="AE200">
        <v>6</v>
      </c>
      <c r="AF200">
        <v>18</v>
      </c>
      <c r="AG200">
        <v>6</v>
      </c>
      <c r="AH200">
        <v>6</v>
      </c>
      <c r="AI200">
        <v>37</v>
      </c>
      <c r="AJ200">
        <v>24</v>
      </c>
      <c r="AK200">
        <v>31</v>
      </c>
      <c r="AL200">
        <v>0</v>
      </c>
      <c r="AM200">
        <v>0</v>
      </c>
      <c r="AN200">
        <v>0</v>
      </c>
      <c r="AO200">
        <v>12</v>
      </c>
      <c r="AP200">
        <v>49</v>
      </c>
      <c r="AQ200">
        <v>6</v>
      </c>
      <c r="AR200">
        <v>37</v>
      </c>
      <c r="AS200">
        <v>12</v>
      </c>
      <c r="AT200">
        <v>6</v>
      </c>
      <c r="AU200">
        <v>12</v>
      </c>
      <c r="AV200">
        <v>12</v>
      </c>
      <c r="AW200">
        <v>12</v>
      </c>
      <c r="AX200">
        <v>49</v>
      </c>
      <c r="AY200" s="11">
        <v>84620.89</v>
      </c>
      <c r="AZ200" s="11">
        <v>29617.31</v>
      </c>
      <c r="BA200" s="11">
        <v>11000.72</v>
      </c>
      <c r="BB200" s="11">
        <v>18616.599999999999</v>
      </c>
      <c r="BC200" s="11">
        <v>18616.599999999999</v>
      </c>
      <c r="BD200" s="11">
        <v>6769.67</v>
      </c>
      <c r="BE200" s="11">
        <v>25500</v>
      </c>
      <c r="BF200" s="11">
        <v>10000</v>
      </c>
      <c r="BG200" s="11">
        <v>8956</v>
      </c>
      <c r="BH200" s="11">
        <v>10717</v>
      </c>
      <c r="BI200" s="11">
        <v>49237</v>
      </c>
      <c r="BJ200" s="11">
        <v>30576</v>
      </c>
      <c r="BK200" s="11">
        <v>23946</v>
      </c>
      <c r="BL200" s="11">
        <v>13866</v>
      </c>
      <c r="BM200">
        <v>133000</v>
      </c>
      <c r="BN200">
        <v>4237</v>
      </c>
    </row>
    <row r="201" spans="1:66" x14ac:dyDescent="0.25">
      <c r="A201" s="3">
        <v>45491</v>
      </c>
      <c r="B201">
        <v>960</v>
      </c>
      <c r="C201">
        <v>658</v>
      </c>
      <c r="D201">
        <v>288</v>
      </c>
      <c r="E201">
        <v>500</v>
      </c>
      <c r="F201">
        <v>172</v>
      </c>
      <c r="G201">
        <v>322</v>
      </c>
      <c r="H201">
        <v>179</v>
      </c>
      <c r="I201">
        <v>157</v>
      </c>
      <c r="J201">
        <v>291</v>
      </c>
      <c r="K201">
        <v>160</v>
      </c>
      <c r="L201">
        <v>65</v>
      </c>
      <c r="M201">
        <v>41</v>
      </c>
      <c r="N201">
        <v>17</v>
      </c>
      <c r="O201">
        <v>189</v>
      </c>
      <c r="P201">
        <v>91</v>
      </c>
      <c r="Q201">
        <v>25</v>
      </c>
      <c r="R201">
        <v>21</v>
      </c>
      <c r="S201">
        <v>60</v>
      </c>
      <c r="T201">
        <v>78</v>
      </c>
      <c r="U201">
        <v>13</v>
      </c>
      <c r="V201">
        <v>32</v>
      </c>
      <c r="W201">
        <v>0</v>
      </c>
      <c r="X201">
        <v>34</v>
      </c>
      <c r="Y201">
        <v>39</v>
      </c>
      <c r="Z201">
        <v>6</v>
      </c>
      <c r="AA201">
        <v>13</v>
      </c>
      <c r="AB201">
        <v>19</v>
      </c>
      <c r="AC201">
        <v>6</v>
      </c>
      <c r="AD201">
        <v>6</v>
      </c>
      <c r="AE201">
        <v>32</v>
      </c>
      <c r="AF201">
        <v>13</v>
      </c>
      <c r="AG201">
        <v>0</v>
      </c>
      <c r="AH201">
        <v>19</v>
      </c>
      <c r="AI201">
        <v>32</v>
      </c>
      <c r="AJ201">
        <v>26</v>
      </c>
      <c r="AK201">
        <v>13</v>
      </c>
      <c r="AL201">
        <v>19</v>
      </c>
      <c r="AM201">
        <v>6</v>
      </c>
      <c r="AN201">
        <v>19</v>
      </c>
      <c r="AO201">
        <v>19</v>
      </c>
      <c r="AP201">
        <v>59</v>
      </c>
      <c r="AQ201">
        <v>19</v>
      </c>
      <c r="AR201">
        <v>59</v>
      </c>
      <c r="AS201">
        <v>26</v>
      </c>
      <c r="AT201">
        <v>0</v>
      </c>
      <c r="AU201">
        <v>19</v>
      </c>
      <c r="AV201">
        <v>13</v>
      </c>
      <c r="AW201">
        <v>19</v>
      </c>
      <c r="AX201">
        <v>0</v>
      </c>
      <c r="AY201" s="11">
        <v>83569.37</v>
      </c>
      <c r="AZ201" s="11">
        <v>29249.279999999999</v>
      </c>
      <c r="BA201" s="11">
        <v>16713.87</v>
      </c>
      <c r="BB201" s="11">
        <v>8356.94</v>
      </c>
      <c r="BC201" s="11">
        <v>20892.34</v>
      </c>
      <c r="BD201" s="11">
        <v>8356.94</v>
      </c>
      <c r="BE201" s="11">
        <v>25500</v>
      </c>
      <c r="BF201" s="11">
        <v>12500</v>
      </c>
      <c r="BG201" s="11">
        <v>8956</v>
      </c>
      <c r="BH201" s="11">
        <v>19494</v>
      </c>
      <c r="BI201" s="11">
        <v>49237</v>
      </c>
      <c r="BJ201" s="11">
        <v>30576</v>
      </c>
      <c r="BK201" s="11">
        <v>23946</v>
      </c>
      <c r="BL201" s="11">
        <v>13866</v>
      </c>
      <c r="BM201">
        <v>133000</v>
      </c>
      <c r="BN201">
        <v>7628</v>
      </c>
    </row>
    <row r="202" spans="1:66" x14ac:dyDescent="0.25">
      <c r="A202" s="3">
        <v>45492</v>
      </c>
      <c r="B202">
        <v>985</v>
      </c>
      <c r="C202">
        <v>692</v>
      </c>
      <c r="D202">
        <v>512</v>
      </c>
      <c r="E202">
        <v>276</v>
      </c>
      <c r="F202">
        <v>197</v>
      </c>
      <c r="G202">
        <v>221</v>
      </c>
      <c r="H202">
        <v>437</v>
      </c>
      <c r="I202">
        <v>34</v>
      </c>
      <c r="J202">
        <v>238</v>
      </c>
      <c r="K202">
        <v>128</v>
      </c>
      <c r="L202">
        <v>42</v>
      </c>
      <c r="M202">
        <v>48</v>
      </c>
      <c r="N202">
        <v>61</v>
      </c>
      <c r="O202">
        <v>142</v>
      </c>
      <c r="P202">
        <v>86</v>
      </c>
      <c r="Q202">
        <v>33</v>
      </c>
      <c r="R202">
        <v>48</v>
      </c>
      <c r="S202">
        <v>159</v>
      </c>
      <c r="T202">
        <v>76</v>
      </c>
      <c r="U202">
        <v>20</v>
      </c>
      <c r="V202">
        <v>48</v>
      </c>
      <c r="W202">
        <v>0</v>
      </c>
      <c r="X202">
        <v>69</v>
      </c>
      <c r="Y202">
        <v>48</v>
      </c>
      <c r="Z202">
        <v>13</v>
      </c>
      <c r="AA202">
        <v>20</v>
      </c>
      <c r="AB202">
        <v>34</v>
      </c>
      <c r="AC202">
        <v>0</v>
      </c>
      <c r="AD202">
        <v>0</v>
      </c>
      <c r="AE202">
        <v>13</v>
      </c>
      <c r="AF202">
        <v>0</v>
      </c>
      <c r="AG202">
        <v>20</v>
      </c>
      <c r="AH202">
        <v>20</v>
      </c>
      <c r="AI202">
        <v>55</v>
      </c>
      <c r="AJ202">
        <v>41</v>
      </c>
      <c r="AK202">
        <v>27</v>
      </c>
      <c r="AL202">
        <v>13</v>
      </c>
      <c r="AM202">
        <v>0</v>
      </c>
      <c r="AN202">
        <v>27</v>
      </c>
      <c r="AO202">
        <v>13</v>
      </c>
      <c r="AP202">
        <v>0</v>
      </c>
      <c r="AQ202">
        <v>20</v>
      </c>
      <c r="AR202">
        <v>23</v>
      </c>
      <c r="AS202">
        <v>20</v>
      </c>
      <c r="AT202">
        <v>0</v>
      </c>
      <c r="AU202">
        <v>48</v>
      </c>
      <c r="AV202">
        <v>13</v>
      </c>
      <c r="AW202">
        <v>6</v>
      </c>
      <c r="AX202">
        <v>5</v>
      </c>
      <c r="AY202" s="11">
        <v>83153.62</v>
      </c>
      <c r="AZ202" s="11">
        <v>23283.01</v>
      </c>
      <c r="BA202" s="11">
        <v>18293.8</v>
      </c>
      <c r="BB202" s="11">
        <v>13304.58</v>
      </c>
      <c r="BC202" s="11">
        <v>14136.12</v>
      </c>
      <c r="BD202" s="11">
        <v>14136.12</v>
      </c>
      <c r="BE202" s="11">
        <v>25500</v>
      </c>
      <c r="BF202" s="11">
        <v>12500</v>
      </c>
      <c r="BG202" s="11">
        <v>8956</v>
      </c>
      <c r="BH202" s="11">
        <v>19494</v>
      </c>
      <c r="BI202" s="11">
        <v>49237</v>
      </c>
      <c r="BJ202" s="11">
        <v>30576</v>
      </c>
      <c r="BK202" s="11">
        <v>23946</v>
      </c>
      <c r="BL202" s="11">
        <v>13866</v>
      </c>
      <c r="BM202">
        <v>133000</v>
      </c>
      <c r="BN202">
        <v>4245</v>
      </c>
    </row>
    <row r="203" spans="1:66" x14ac:dyDescent="0.25">
      <c r="A203" s="3">
        <v>45493</v>
      </c>
      <c r="B203">
        <v>1010</v>
      </c>
      <c r="C203">
        <v>723</v>
      </c>
      <c r="D203">
        <v>535</v>
      </c>
      <c r="E203">
        <v>385</v>
      </c>
      <c r="F203">
        <v>90</v>
      </c>
      <c r="G203">
        <v>303</v>
      </c>
      <c r="H203">
        <v>355</v>
      </c>
      <c r="I203">
        <v>65</v>
      </c>
      <c r="J203">
        <v>288</v>
      </c>
      <c r="K203">
        <v>206</v>
      </c>
      <c r="L203">
        <v>75</v>
      </c>
      <c r="M203">
        <v>43</v>
      </c>
      <c r="N203">
        <v>25</v>
      </c>
      <c r="O203">
        <v>130</v>
      </c>
      <c r="P203">
        <v>61</v>
      </c>
      <c r="Q203">
        <v>46</v>
      </c>
      <c r="R203">
        <v>19</v>
      </c>
      <c r="S203">
        <v>117</v>
      </c>
      <c r="T203">
        <v>36</v>
      </c>
      <c r="U203">
        <v>21</v>
      </c>
      <c r="V203">
        <v>43</v>
      </c>
      <c r="W203">
        <v>21</v>
      </c>
      <c r="X203">
        <v>43</v>
      </c>
      <c r="Y203">
        <v>50</v>
      </c>
      <c r="Z203">
        <v>0</v>
      </c>
      <c r="AA203">
        <v>7</v>
      </c>
      <c r="AB203">
        <v>21</v>
      </c>
      <c r="AC203">
        <v>21</v>
      </c>
      <c r="AD203">
        <v>7</v>
      </c>
      <c r="AE203">
        <v>36</v>
      </c>
      <c r="AF203">
        <v>21</v>
      </c>
      <c r="AG203">
        <v>21</v>
      </c>
      <c r="AH203">
        <v>0</v>
      </c>
      <c r="AI203">
        <v>28</v>
      </c>
      <c r="AJ203">
        <v>21</v>
      </c>
      <c r="AK203">
        <v>28</v>
      </c>
      <c r="AL203">
        <v>14</v>
      </c>
      <c r="AM203">
        <v>0</v>
      </c>
      <c r="AN203">
        <v>21</v>
      </c>
      <c r="AO203">
        <v>21</v>
      </c>
      <c r="AP203">
        <v>50</v>
      </c>
      <c r="AQ203">
        <v>21</v>
      </c>
      <c r="AR203">
        <v>50</v>
      </c>
      <c r="AS203">
        <v>28</v>
      </c>
      <c r="AT203">
        <v>7</v>
      </c>
      <c r="AU203">
        <v>21</v>
      </c>
      <c r="AV203">
        <v>7</v>
      </c>
      <c r="AW203">
        <v>7</v>
      </c>
      <c r="AX203">
        <v>51</v>
      </c>
      <c r="AY203" s="11">
        <v>83014.47</v>
      </c>
      <c r="AZ203" s="11">
        <v>27394.77</v>
      </c>
      <c r="BA203" s="11">
        <v>18263.18</v>
      </c>
      <c r="BB203" s="11">
        <v>19923.47</v>
      </c>
      <c r="BC203" s="11">
        <v>7433.04</v>
      </c>
      <c r="BD203" s="11">
        <v>10000</v>
      </c>
      <c r="BE203" s="11">
        <v>25500</v>
      </c>
      <c r="BF203" s="11">
        <v>12500</v>
      </c>
      <c r="BG203" s="11">
        <v>8956</v>
      </c>
      <c r="BH203" s="11">
        <v>19494</v>
      </c>
      <c r="BI203" s="11">
        <v>49237</v>
      </c>
      <c r="BJ203" s="11">
        <v>30576</v>
      </c>
      <c r="BK203" s="11">
        <v>23946</v>
      </c>
      <c r="BL203" s="11">
        <v>13866</v>
      </c>
      <c r="BM203">
        <v>133000</v>
      </c>
      <c r="BN203">
        <v>1231</v>
      </c>
    </row>
    <row r="204" spans="1:66" x14ac:dyDescent="0.25">
      <c r="A204" s="3">
        <v>45494</v>
      </c>
      <c r="B204">
        <v>1031</v>
      </c>
      <c r="C204">
        <v>758</v>
      </c>
      <c r="D204">
        <v>278</v>
      </c>
      <c r="E204">
        <v>506</v>
      </c>
      <c r="F204">
        <v>247</v>
      </c>
      <c r="G204">
        <v>325</v>
      </c>
      <c r="H204">
        <v>350</v>
      </c>
      <c r="I204">
        <v>83</v>
      </c>
      <c r="J204">
        <v>255</v>
      </c>
      <c r="K204">
        <v>127</v>
      </c>
      <c r="L204">
        <v>95</v>
      </c>
      <c r="M204">
        <v>83</v>
      </c>
      <c r="N204">
        <v>44</v>
      </c>
      <c r="O204">
        <v>137</v>
      </c>
      <c r="P204">
        <v>35</v>
      </c>
      <c r="Q204">
        <v>50</v>
      </c>
      <c r="R204">
        <v>35</v>
      </c>
      <c r="S204">
        <v>170</v>
      </c>
      <c r="T204">
        <v>68</v>
      </c>
      <c r="U204">
        <v>15</v>
      </c>
      <c r="V204">
        <v>30</v>
      </c>
      <c r="W204">
        <v>0</v>
      </c>
      <c r="X204">
        <v>53</v>
      </c>
      <c r="Y204">
        <v>45</v>
      </c>
      <c r="Z204">
        <v>15</v>
      </c>
      <c r="AA204">
        <v>22</v>
      </c>
      <c r="AB204">
        <v>45</v>
      </c>
      <c r="AC204">
        <v>7</v>
      </c>
      <c r="AD204">
        <v>7</v>
      </c>
      <c r="AE204">
        <v>30</v>
      </c>
      <c r="AF204">
        <v>7</v>
      </c>
      <c r="AG204">
        <v>15</v>
      </c>
      <c r="AH204">
        <v>15</v>
      </c>
      <c r="AI204">
        <v>30</v>
      </c>
      <c r="AJ204">
        <v>15</v>
      </c>
      <c r="AK204">
        <v>37</v>
      </c>
      <c r="AL204">
        <v>7</v>
      </c>
      <c r="AM204">
        <v>0</v>
      </c>
      <c r="AN204">
        <v>7</v>
      </c>
      <c r="AO204">
        <v>30</v>
      </c>
      <c r="AP204">
        <v>60</v>
      </c>
      <c r="AQ204">
        <v>15</v>
      </c>
      <c r="AR204">
        <v>30</v>
      </c>
      <c r="AS204">
        <v>37</v>
      </c>
      <c r="AT204">
        <v>7</v>
      </c>
      <c r="AU204">
        <v>53</v>
      </c>
      <c r="AV204">
        <v>22</v>
      </c>
      <c r="AW204">
        <v>7</v>
      </c>
      <c r="AX204">
        <v>27</v>
      </c>
      <c r="AY204" s="11">
        <v>83107.360000000001</v>
      </c>
      <c r="AZ204" s="11">
        <v>28256.5</v>
      </c>
      <c r="BA204" s="11">
        <v>13297.18</v>
      </c>
      <c r="BB204" s="11">
        <v>12466.1</v>
      </c>
      <c r="BC204" s="11">
        <v>11635.03</v>
      </c>
      <c r="BD204" s="11">
        <v>17452.55</v>
      </c>
      <c r="BE204" s="11">
        <v>25500</v>
      </c>
      <c r="BF204" s="11">
        <v>12500</v>
      </c>
      <c r="BG204" s="11">
        <v>8956</v>
      </c>
      <c r="BH204" s="11">
        <v>19494</v>
      </c>
      <c r="BI204" s="11">
        <v>49237</v>
      </c>
      <c r="BJ204" s="11">
        <v>30576</v>
      </c>
      <c r="BK204" s="11">
        <v>23946</v>
      </c>
      <c r="BL204" s="11">
        <v>13866</v>
      </c>
      <c r="BM204">
        <v>133000</v>
      </c>
      <c r="BN204">
        <v>4160</v>
      </c>
    </row>
    <row r="205" spans="1:66" x14ac:dyDescent="0.25">
      <c r="A205" s="3">
        <v>45495</v>
      </c>
      <c r="B205">
        <v>1050</v>
      </c>
      <c r="C205">
        <v>782</v>
      </c>
      <c r="D205">
        <v>514</v>
      </c>
      <c r="E205">
        <v>400</v>
      </c>
      <c r="F205">
        <v>136</v>
      </c>
      <c r="G205">
        <v>172</v>
      </c>
      <c r="H205">
        <v>493</v>
      </c>
      <c r="I205">
        <v>117</v>
      </c>
      <c r="J205">
        <v>351</v>
      </c>
      <c r="K205">
        <v>195</v>
      </c>
      <c r="L205">
        <v>65</v>
      </c>
      <c r="M205">
        <v>39</v>
      </c>
      <c r="N205">
        <v>45</v>
      </c>
      <c r="O205">
        <v>135</v>
      </c>
      <c r="P205">
        <v>51</v>
      </c>
      <c r="Q205">
        <v>59</v>
      </c>
      <c r="R205">
        <v>19</v>
      </c>
      <c r="S205">
        <v>91</v>
      </c>
      <c r="T205">
        <v>54</v>
      </c>
      <c r="U205">
        <v>15</v>
      </c>
      <c r="V205">
        <v>31</v>
      </c>
      <c r="W205">
        <v>0</v>
      </c>
      <c r="X205">
        <v>70</v>
      </c>
      <c r="Y205">
        <v>54</v>
      </c>
      <c r="Z205">
        <v>7</v>
      </c>
      <c r="AA205">
        <v>7</v>
      </c>
      <c r="AB205">
        <v>15</v>
      </c>
      <c r="AC205">
        <v>23</v>
      </c>
      <c r="AD205">
        <v>0</v>
      </c>
      <c r="AE205">
        <v>31</v>
      </c>
      <c r="AF205">
        <v>15</v>
      </c>
      <c r="AG205">
        <v>23</v>
      </c>
      <c r="AH205">
        <v>7</v>
      </c>
      <c r="AI205">
        <v>46</v>
      </c>
      <c r="AJ205">
        <v>46</v>
      </c>
      <c r="AK205">
        <v>23</v>
      </c>
      <c r="AL205">
        <v>15</v>
      </c>
      <c r="AM205">
        <v>0</v>
      </c>
      <c r="AN205">
        <v>0</v>
      </c>
      <c r="AO205">
        <v>15</v>
      </c>
      <c r="AP205">
        <v>70</v>
      </c>
      <c r="AQ205">
        <v>15</v>
      </c>
      <c r="AR205">
        <v>39</v>
      </c>
      <c r="AS205">
        <v>39</v>
      </c>
      <c r="AT205">
        <v>0</v>
      </c>
      <c r="AU205">
        <v>39</v>
      </c>
      <c r="AV205">
        <v>23</v>
      </c>
      <c r="AW205">
        <v>23</v>
      </c>
      <c r="AX205">
        <v>37</v>
      </c>
      <c r="AY205" s="11">
        <v>83710.63</v>
      </c>
      <c r="AZ205" s="11">
        <v>22601.87</v>
      </c>
      <c r="BA205" s="11">
        <v>16742.13</v>
      </c>
      <c r="BB205" s="11">
        <v>15905.02</v>
      </c>
      <c r="BC205" s="11">
        <v>20090.55</v>
      </c>
      <c r="BD205" s="11">
        <v>8371.06</v>
      </c>
      <c r="BE205" s="11">
        <v>25500</v>
      </c>
      <c r="BF205" s="11">
        <v>12500</v>
      </c>
      <c r="BG205" s="11">
        <v>8956</v>
      </c>
      <c r="BH205" s="11">
        <v>19494</v>
      </c>
      <c r="BI205" s="11">
        <v>49237</v>
      </c>
      <c r="BJ205" s="11">
        <v>30576</v>
      </c>
      <c r="BK205" s="11">
        <v>23946</v>
      </c>
      <c r="BL205" s="11">
        <v>13866</v>
      </c>
      <c r="BM205">
        <v>133000</v>
      </c>
      <c r="BN205">
        <v>2172</v>
      </c>
    </row>
    <row r="206" spans="1:66" x14ac:dyDescent="0.25">
      <c r="A206" s="3">
        <v>45496</v>
      </c>
      <c r="B206">
        <v>1058</v>
      </c>
      <c r="C206">
        <v>803</v>
      </c>
      <c r="D206">
        <v>243</v>
      </c>
      <c r="E206">
        <v>657</v>
      </c>
      <c r="F206">
        <v>158</v>
      </c>
      <c r="G206">
        <v>216</v>
      </c>
      <c r="H206">
        <v>395</v>
      </c>
      <c r="I206">
        <v>192</v>
      </c>
      <c r="J206">
        <v>282</v>
      </c>
      <c r="K206">
        <v>229</v>
      </c>
      <c r="L206">
        <v>59</v>
      </c>
      <c r="M206">
        <v>45</v>
      </c>
      <c r="N206">
        <v>59</v>
      </c>
      <c r="O206">
        <v>140</v>
      </c>
      <c r="P206">
        <v>56</v>
      </c>
      <c r="Q206">
        <v>40</v>
      </c>
      <c r="R206">
        <v>20</v>
      </c>
      <c r="S206">
        <v>128</v>
      </c>
      <c r="T206">
        <v>104</v>
      </c>
      <c r="U206">
        <v>24</v>
      </c>
      <c r="V206">
        <v>32</v>
      </c>
      <c r="W206">
        <v>0</v>
      </c>
      <c r="X206">
        <v>75</v>
      </c>
      <c r="Y206">
        <v>40</v>
      </c>
      <c r="Z206">
        <v>8</v>
      </c>
      <c r="AA206">
        <v>24</v>
      </c>
      <c r="AB206">
        <v>24</v>
      </c>
      <c r="AC206">
        <v>24</v>
      </c>
      <c r="AD206">
        <v>0</v>
      </c>
      <c r="AE206">
        <v>40</v>
      </c>
      <c r="AF206">
        <v>24</v>
      </c>
      <c r="AG206">
        <v>0</v>
      </c>
      <c r="AH206">
        <v>16</v>
      </c>
      <c r="AI206">
        <v>64</v>
      </c>
      <c r="AJ206">
        <v>8</v>
      </c>
      <c r="AK206">
        <v>24</v>
      </c>
      <c r="AL206">
        <v>8</v>
      </c>
      <c r="AM206">
        <v>0</v>
      </c>
      <c r="AN206">
        <v>0</v>
      </c>
      <c r="AO206">
        <v>16</v>
      </c>
      <c r="AP206">
        <v>88</v>
      </c>
      <c r="AQ206">
        <v>8</v>
      </c>
      <c r="AR206">
        <v>56</v>
      </c>
      <c r="AS206">
        <v>16</v>
      </c>
      <c r="AT206">
        <v>0</v>
      </c>
      <c r="AU206">
        <v>48</v>
      </c>
      <c r="AV206">
        <v>0</v>
      </c>
      <c r="AW206">
        <v>32</v>
      </c>
      <c r="AX206">
        <v>0</v>
      </c>
      <c r="AY206" s="11">
        <v>85279.16</v>
      </c>
      <c r="AZ206" s="11">
        <v>29847.7</v>
      </c>
      <c r="BA206" s="11">
        <v>15350.25</v>
      </c>
      <c r="BB206" s="11">
        <v>20467</v>
      </c>
      <c r="BC206" s="11">
        <v>17908.62</v>
      </c>
      <c r="BD206" s="11">
        <v>1705.58</v>
      </c>
      <c r="BE206" s="11">
        <v>25500</v>
      </c>
      <c r="BF206" s="11">
        <v>12500</v>
      </c>
      <c r="BG206" s="11">
        <v>8956</v>
      </c>
      <c r="BH206" s="11">
        <v>19494</v>
      </c>
      <c r="BI206" s="11">
        <v>49237</v>
      </c>
      <c r="BJ206" s="11">
        <v>30576</v>
      </c>
      <c r="BK206" s="11">
        <v>23946</v>
      </c>
      <c r="BL206" s="11">
        <v>13866</v>
      </c>
      <c r="BM206">
        <v>133000</v>
      </c>
      <c r="BN206">
        <v>7165</v>
      </c>
    </row>
    <row r="207" spans="1:66" x14ac:dyDescent="0.25">
      <c r="A207" s="3">
        <v>45497</v>
      </c>
      <c r="B207">
        <v>1064</v>
      </c>
      <c r="C207">
        <v>814</v>
      </c>
      <c r="D207">
        <v>329</v>
      </c>
      <c r="E207">
        <v>523</v>
      </c>
      <c r="F207">
        <v>212</v>
      </c>
      <c r="G207">
        <v>211</v>
      </c>
      <c r="H207">
        <v>522</v>
      </c>
      <c r="I207">
        <v>81</v>
      </c>
      <c r="J207">
        <v>336</v>
      </c>
      <c r="K207">
        <v>65</v>
      </c>
      <c r="L207">
        <v>98</v>
      </c>
      <c r="M207">
        <v>72</v>
      </c>
      <c r="N207">
        <v>13</v>
      </c>
      <c r="O207">
        <v>181</v>
      </c>
      <c r="P207">
        <v>36</v>
      </c>
      <c r="Q207">
        <v>56</v>
      </c>
      <c r="R207">
        <v>28</v>
      </c>
      <c r="S207">
        <v>179</v>
      </c>
      <c r="T207">
        <v>56</v>
      </c>
      <c r="U207">
        <v>24</v>
      </c>
      <c r="V207">
        <v>48</v>
      </c>
      <c r="W207">
        <v>0</v>
      </c>
      <c r="X207">
        <v>56</v>
      </c>
      <c r="Y207">
        <v>56</v>
      </c>
      <c r="Z207">
        <v>0</v>
      </c>
      <c r="AA207">
        <v>24</v>
      </c>
      <c r="AB207">
        <v>24</v>
      </c>
      <c r="AC207">
        <v>24</v>
      </c>
      <c r="AD207">
        <v>0</v>
      </c>
      <c r="AE207">
        <v>32</v>
      </c>
      <c r="AF207">
        <v>0</v>
      </c>
      <c r="AG207">
        <v>24</v>
      </c>
      <c r="AH207">
        <v>0</v>
      </c>
      <c r="AI207">
        <v>32</v>
      </c>
      <c r="AJ207">
        <v>24</v>
      </c>
      <c r="AK207">
        <v>32</v>
      </c>
      <c r="AL207">
        <v>16</v>
      </c>
      <c r="AM207">
        <v>8</v>
      </c>
      <c r="AN207">
        <v>16</v>
      </c>
      <c r="AO207">
        <v>24</v>
      </c>
      <c r="AP207">
        <v>73</v>
      </c>
      <c r="AQ207">
        <v>16</v>
      </c>
      <c r="AR207">
        <v>65</v>
      </c>
      <c r="AS207">
        <v>24</v>
      </c>
      <c r="AT207">
        <v>8</v>
      </c>
      <c r="AU207">
        <v>56</v>
      </c>
      <c r="AV207">
        <v>0</v>
      </c>
      <c r="AW207">
        <v>0</v>
      </c>
      <c r="AX207">
        <v>52</v>
      </c>
      <c r="AY207" s="11">
        <v>85960.89</v>
      </c>
      <c r="AZ207" s="11">
        <v>28367.1</v>
      </c>
      <c r="BA207" s="11">
        <v>16332.57</v>
      </c>
      <c r="BB207" s="11">
        <v>18911.400000000001</v>
      </c>
      <c r="BC207" s="11">
        <v>16332.57</v>
      </c>
      <c r="BD207" s="11">
        <v>6017.26</v>
      </c>
      <c r="BE207" s="11">
        <v>25500</v>
      </c>
      <c r="BF207" s="11">
        <v>12500</v>
      </c>
      <c r="BG207" s="11">
        <v>8956</v>
      </c>
      <c r="BH207" s="11">
        <v>19494</v>
      </c>
      <c r="BI207" s="11">
        <v>49237</v>
      </c>
      <c r="BJ207" s="11">
        <v>30576</v>
      </c>
      <c r="BK207" s="11">
        <v>23946</v>
      </c>
      <c r="BL207" s="11">
        <v>13866</v>
      </c>
      <c r="BM207">
        <v>133000</v>
      </c>
      <c r="BN207">
        <v>7677</v>
      </c>
    </row>
    <row r="208" spans="1:66" x14ac:dyDescent="0.25">
      <c r="A208" s="3">
        <v>45498</v>
      </c>
      <c r="B208">
        <v>1063</v>
      </c>
      <c r="C208">
        <v>822</v>
      </c>
      <c r="D208">
        <v>233</v>
      </c>
      <c r="E208">
        <v>724</v>
      </c>
      <c r="F208">
        <v>106</v>
      </c>
      <c r="G208">
        <v>221</v>
      </c>
      <c r="H208">
        <v>478</v>
      </c>
      <c r="I208">
        <v>123</v>
      </c>
      <c r="J208">
        <v>336</v>
      </c>
      <c r="K208">
        <v>204</v>
      </c>
      <c r="L208">
        <v>72</v>
      </c>
      <c r="M208">
        <v>46</v>
      </c>
      <c r="N208">
        <v>32</v>
      </c>
      <c r="O208">
        <v>145</v>
      </c>
      <c r="P208">
        <v>44</v>
      </c>
      <c r="Q208">
        <v>60</v>
      </c>
      <c r="R208">
        <v>60</v>
      </c>
      <c r="S208">
        <v>64</v>
      </c>
      <c r="T208">
        <v>106</v>
      </c>
      <c r="U208">
        <v>16</v>
      </c>
      <c r="V208">
        <v>49</v>
      </c>
      <c r="W208">
        <v>16</v>
      </c>
      <c r="X208">
        <v>37</v>
      </c>
      <c r="Y208">
        <v>57</v>
      </c>
      <c r="Z208">
        <v>0</v>
      </c>
      <c r="AA208">
        <v>8</v>
      </c>
      <c r="AB208">
        <v>49</v>
      </c>
      <c r="AC208">
        <v>8</v>
      </c>
      <c r="AD208">
        <v>0</v>
      </c>
      <c r="AE208">
        <v>16</v>
      </c>
      <c r="AF208">
        <v>24</v>
      </c>
      <c r="AG208">
        <v>16</v>
      </c>
      <c r="AH208">
        <v>16</v>
      </c>
      <c r="AI208">
        <v>32</v>
      </c>
      <c r="AJ208">
        <v>49</v>
      </c>
      <c r="AK208">
        <v>8</v>
      </c>
      <c r="AL208">
        <v>8</v>
      </c>
      <c r="AM208">
        <v>8</v>
      </c>
      <c r="AN208">
        <v>32</v>
      </c>
      <c r="AO208">
        <v>32</v>
      </c>
      <c r="AP208">
        <v>82</v>
      </c>
      <c r="AQ208">
        <v>16</v>
      </c>
      <c r="AR208">
        <v>41</v>
      </c>
      <c r="AS208">
        <v>32</v>
      </c>
      <c r="AT208">
        <v>8</v>
      </c>
      <c r="AU208">
        <v>24</v>
      </c>
      <c r="AV208">
        <v>0</v>
      </c>
      <c r="AW208">
        <v>32</v>
      </c>
      <c r="AX208">
        <v>0</v>
      </c>
      <c r="AY208" s="11">
        <v>86141.52</v>
      </c>
      <c r="AZ208" s="11">
        <v>28426.7</v>
      </c>
      <c r="BA208" s="11">
        <v>13782.64</v>
      </c>
      <c r="BB208" s="11">
        <v>21535.38</v>
      </c>
      <c r="BC208" s="11">
        <v>15505.47</v>
      </c>
      <c r="BD208" s="11">
        <v>6891.32</v>
      </c>
      <c r="BE208" s="11">
        <v>25500</v>
      </c>
      <c r="BF208" s="11">
        <v>12500</v>
      </c>
      <c r="BG208" s="11">
        <v>8956</v>
      </c>
      <c r="BH208" s="11">
        <v>19494</v>
      </c>
      <c r="BI208" s="11">
        <v>49237</v>
      </c>
      <c r="BJ208" s="11">
        <v>30576</v>
      </c>
      <c r="BK208" s="11">
        <v>23946</v>
      </c>
      <c r="BL208" s="11">
        <v>13866</v>
      </c>
      <c r="BM208">
        <v>133000</v>
      </c>
      <c r="BN208">
        <v>8570</v>
      </c>
    </row>
    <row r="209" spans="1:66" x14ac:dyDescent="0.25">
      <c r="A209" s="3">
        <v>45499</v>
      </c>
      <c r="B209">
        <v>1055</v>
      </c>
      <c r="C209">
        <v>827</v>
      </c>
      <c r="D209">
        <v>495</v>
      </c>
      <c r="E209">
        <v>392</v>
      </c>
      <c r="F209">
        <v>168</v>
      </c>
      <c r="G209">
        <v>339</v>
      </c>
      <c r="H209">
        <v>298</v>
      </c>
      <c r="I209">
        <v>190</v>
      </c>
      <c r="J209">
        <v>346</v>
      </c>
      <c r="K209">
        <v>39</v>
      </c>
      <c r="L209">
        <v>71</v>
      </c>
      <c r="M209">
        <v>58</v>
      </c>
      <c r="N209">
        <v>19</v>
      </c>
      <c r="O209">
        <v>152</v>
      </c>
      <c r="P209">
        <v>112</v>
      </c>
      <c r="Q209">
        <v>36</v>
      </c>
      <c r="R209">
        <v>56</v>
      </c>
      <c r="S209">
        <v>166</v>
      </c>
      <c r="T209">
        <v>66</v>
      </c>
      <c r="U209">
        <v>8</v>
      </c>
      <c r="V209">
        <v>24</v>
      </c>
      <c r="W209">
        <v>0</v>
      </c>
      <c r="X209">
        <v>57</v>
      </c>
      <c r="Y209">
        <v>41</v>
      </c>
      <c r="Z209">
        <v>8</v>
      </c>
      <c r="AA209">
        <v>24</v>
      </c>
      <c r="AB209">
        <v>33</v>
      </c>
      <c r="AC209">
        <v>24</v>
      </c>
      <c r="AD209">
        <v>0</v>
      </c>
      <c r="AE209">
        <v>41</v>
      </c>
      <c r="AF209">
        <v>0</v>
      </c>
      <c r="AG209">
        <v>16</v>
      </c>
      <c r="AH209">
        <v>0</v>
      </c>
      <c r="AI209">
        <v>82</v>
      </c>
      <c r="AJ209">
        <v>16</v>
      </c>
      <c r="AK209">
        <v>33</v>
      </c>
      <c r="AL209">
        <v>16</v>
      </c>
      <c r="AM209">
        <v>0</v>
      </c>
      <c r="AN209">
        <v>33</v>
      </c>
      <c r="AO209">
        <v>16</v>
      </c>
      <c r="AP209">
        <v>74</v>
      </c>
      <c r="AQ209">
        <v>24</v>
      </c>
      <c r="AR209">
        <v>24</v>
      </c>
      <c r="AS209">
        <v>24</v>
      </c>
      <c r="AT209">
        <v>8</v>
      </c>
      <c r="AU209">
        <v>8</v>
      </c>
      <c r="AV209">
        <v>8</v>
      </c>
      <c r="AW209">
        <v>16</v>
      </c>
      <c r="AX209">
        <v>103</v>
      </c>
      <c r="AY209" s="11">
        <v>86141.52</v>
      </c>
      <c r="AZ209" s="11">
        <v>24119.63</v>
      </c>
      <c r="BA209" s="11">
        <v>21535.38</v>
      </c>
      <c r="BB209" s="11">
        <v>12059.81</v>
      </c>
      <c r="BC209" s="11">
        <v>12921.23</v>
      </c>
      <c r="BD209" s="11">
        <v>15505.47</v>
      </c>
      <c r="BE209" s="11">
        <v>25500</v>
      </c>
      <c r="BF209" s="11">
        <v>12500</v>
      </c>
      <c r="BG209" s="11">
        <v>8956</v>
      </c>
      <c r="BH209" s="11">
        <v>19494</v>
      </c>
      <c r="BI209" s="11">
        <v>49237</v>
      </c>
      <c r="BJ209" s="11">
        <v>30576</v>
      </c>
      <c r="BK209" s="11">
        <v>23946</v>
      </c>
      <c r="BL209" s="11">
        <v>13866</v>
      </c>
      <c r="BM209">
        <v>133000</v>
      </c>
      <c r="BN209">
        <v>585</v>
      </c>
    </row>
    <row r="210" spans="1:66" x14ac:dyDescent="0.25">
      <c r="A210" s="3">
        <v>45500</v>
      </c>
      <c r="B210">
        <v>1033</v>
      </c>
      <c r="C210">
        <v>825</v>
      </c>
      <c r="D210">
        <v>247</v>
      </c>
      <c r="E210">
        <v>683</v>
      </c>
      <c r="F210">
        <v>103</v>
      </c>
      <c r="G210">
        <v>247</v>
      </c>
      <c r="H210">
        <v>422</v>
      </c>
      <c r="I210">
        <v>156</v>
      </c>
      <c r="J210">
        <v>230</v>
      </c>
      <c r="K210">
        <v>44</v>
      </c>
      <c r="L210">
        <v>76</v>
      </c>
      <c r="M210">
        <v>70</v>
      </c>
      <c r="N210">
        <v>38</v>
      </c>
      <c r="O210">
        <v>211</v>
      </c>
      <c r="P210">
        <v>125</v>
      </c>
      <c r="Q210">
        <v>35</v>
      </c>
      <c r="R210">
        <v>39</v>
      </c>
      <c r="S210">
        <v>165</v>
      </c>
      <c r="T210">
        <v>107</v>
      </c>
      <c r="U210">
        <v>8</v>
      </c>
      <c r="V210">
        <v>24</v>
      </c>
      <c r="W210">
        <v>16</v>
      </c>
      <c r="X210">
        <v>26</v>
      </c>
      <c r="Y210">
        <v>74</v>
      </c>
      <c r="Z210">
        <v>24</v>
      </c>
      <c r="AA210">
        <v>0</v>
      </c>
      <c r="AB210">
        <v>41</v>
      </c>
      <c r="AC210">
        <v>8</v>
      </c>
      <c r="AD210">
        <v>0</v>
      </c>
      <c r="AE210">
        <v>16</v>
      </c>
      <c r="AF210">
        <v>8</v>
      </c>
      <c r="AG210">
        <v>24</v>
      </c>
      <c r="AH210">
        <v>8</v>
      </c>
      <c r="AI210">
        <v>82</v>
      </c>
      <c r="AJ210">
        <v>33</v>
      </c>
      <c r="AK210">
        <v>33</v>
      </c>
      <c r="AL210">
        <v>0</v>
      </c>
      <c r="AM210">
        <v>8</v>
      </c>
      <c r="AN210">
        <v>16</v>
      </c>
      <c r="AO210">
        <v>8</v>
      </c>
      <c r="AP210">
        <v>74</v>
      </c>
      <c r="AQ210">
        <v>24</v>
      </c>
      <c r="AR210">
        <v>74</v>
      </c>
      <c r="AS210">
        <v>24</v>
      </c>
      <c r="AT210">
        <v>0</v>
      </c>
      <c r="AU210">
        <v>16</v>
      </c>
      <c r="AV210">
        <v>33</v>
      </c>
      <c r="AW210">
        <v>16</v>
      </c>
      <c r="AX210">
        <v>0</v>
      </c>
      <c r="AY210" s="11">
        <v>85600.57</v>
      </c>
      <c r="AZ210" s="11">
        <v>23112.15</v>
      </c>
      <c r="BA210" s="11">
        <v>13696.09</v>
      </c>
      <c r="BB210" s="11">
        <v>9416.06</v>
      </c>
      <c r="BC210" s="11">
        <v>18832.13</v>
      </c>
      <c r="BD210" s="11">
        <v>20544.14</v>
      </c>
      <c r="BE210" s="11">
        <v>25500</v>
      </c>
      <c r="BF210" s="11">
        <v>12500</v>
      </c>
      <c r="BG210" s="11">
        <v>8956</v>
      </c>
      <c r="BH210" s="11">
        <v>19494</v>
      </c>
      <c r="BI210" s="11">
        <v>49237</v>
      </c>
      <c r="BJ210" s="11">
        <v>30576</v>
      </c>
      <c r="BK210" s="11">
        <v>23946</v>
      </c>
      <c r="BL210" s="11">
        <v>13866</v>
      </c>
      <c r="BM210">
        <v>133000</v>
      </c>
      <c r="BN210">
        <v>4413</v>
      </c>
    </row>
    <row r="211" spans="1:66" x14ac:dyDescent="0.25">
      <c r="A211" s="3">
        <v>45501</v>
      </c>
      <c r="B211">
        <v>1007</v>
      </c>
      <c r="C211">
        <v>811</v>
      </c>
      <c r="D211">
        <v>211</v>
      </c>
      <c r="E211">
        <v>726</v>
      </c>
      <c r="F211">
        <v>70</v>
      </c>
      <c r="G211">
        <v>162</v>
      </c>
      <c r="H211">
        <v>495</v>
      </c>
      <c r="I211">
        <v>154</v>
      </c>
      <c r="J211">
        <v>280</v>
      </c>
      <c r="K211">
        <v>43</v>
      </c>
      <c r="L211">
        <v>74</v>
      </c>
      <c r="M211">
        <v>37</v>
      </c>
      <c r="N211">
        <v>43</v>
      </c>
      <c r="O211">
        <v>198</v>
      </c>
      <c r="P211">
        <v>99</v>
      </c>
      <c r="Q211">
        <v>38</v>
      </c>
      <c r="R211">
        <v>38</v>
      </c>
      <c r="S211">
        <v>157</v>
      </c>
      <c r="T211">
        <v>81</v>
      </c>
      <c r="U211">
        <v>16</v>
      </c>
      <c r="V211">
        <v>40</v>
      </c>
      <c r="W211">
        <v>24</v>
      </c>
      <c r="X211">
        <v>81</v>
      </c>
      <c r="Y211">
        <v>72</v>
      </c>
      <c r="Z211">
        <v>8</v>
      </c>
      <c r="AA211">
        <v>8</v>
      </c>
      <c r="AB211">
        <v>48</v>
      </c>
      <c r="AC211">
        <v>16</v>
      </c>
      <c r="AD211">
        <v>0</v>
      </c>
      <c r="AE211">
        <v>16</v>
      </c>
      <c r="AF211">
        <v>0</v>
      </c>
      <c r="AG211">
        <v>16</v>
      </c>
      <c r="AH211">
        <v>8</v>
      </c>
      <c r="AI211">
        <v>48</v>
      </c>
      <c r="AJ211">
        <v>56</v>
      </c>
      <c r="AK211">
        <v>8</v>
      </c>
      <c r="AL211">
        <v>16</v>
      </c>
      <c r="AM211">
        <v>0</v>
      </c>
      <c r="AN211">
        <v>16</v>
      </c>
      <c r="AO211">
        <v>24</v>
      </c>
      <c r="AP211">
        <v>0</v>
      </c>
      <c r="AQ211">
        <v>24</v>
      </c>
      <c r="AR211">
        <v>72</v>
      </c>
      <c r="AS211">
        <v>9</v>
      </c>
      <c r="AT211">
        <v>8</v>
      </c>
      <c r="AU211">
        <v>56</v>
      </c>
      <c r="AV211">
        <v>24</v>
      </c>
      <c r="AW211">
        <v>16</v>
      </c>
      <c r="AX211">
        <v>0</v>
      </c>
      <c r="AY211" s="11">
        <v>84830.25</v>
      </c>
      <c r="AZ211" s="11">
        <v>22055.87</v>
      </c>
      <c r="BA211" s="11">
        <v>20359.259999999998</v>
      </c>
      <c r="BB211" s="11">
        <v>16966.05</v>
      </c>
      <c r="BC211" s="11">
        <v>11876.24</v>
      </c>
      <c r="BD211" s="11">
        <v>13572.84</v>
      </c>
      <c r="BE211" s="11">
        <v>25500</v>
      </c>
      <c r="BF211" s="11">
        <v>12500</v>
      </c>
      <c r="BG211" s="11">
        <v>8956</v>
      </c>
      <c r="BH211" s="11">
        <v>19494</v>
      </c>
      <c r="BI211" s="11">
        <v>49237</v>
      </c>
      <c r="BJ211" s="11">
        <v>30576</v>
      </c>
      <c r="BK211" s="11">
        <v>23946</v>
      </c>
      <c r="BL211" s="11">
        <v>13866</v>
      </c>
      <c r="BM211">
        <v>133000</v>
      </c>
      <c r="BN211">
        <v>1425</v>
      </c>
    </row>
    <row r="212" spans="1:66" x14ac:dyDescent="0.25">
      <c r="A212" s="3">
        <v>45502</v>
      </c>
      <c r="B212">
        <v>990</v>
      </c>
      <c r="C212">
        <v>790</v>
      </c>
      <c r="D212">
        <v>405</v>
      </c>
      <c r="E212">
        <v>427</v>
      </c>
      <c r="F212">
        <v>158</v>
      </c>
      <c r="G212">
        <v>308</v>
      </c>
      <c r="H212">
        <v>443</v>
      </c>
      <c r="I212">
        <v>39</v>
      </c>
      <c r="J212">
        <v>300</v>
      </c>
      <c r="K212">
        <v>184</v>
      </c>
      <c r="L212">
        <v>61</v>
      </c>
      <c r="M212">
        <v>61</v>
      </c>
      <c r="N212">
        <v>49</v>
      </c>
      <c r="O212">
        <v>199</v>
      </c>
      <c r="P212">
        <v>37</v>
      </c>
      <c r="Q212">
        <v>26</v>
      </c>
      <c r="R212">
        <v>37</v>
      </c>
      <c r="S212">
        <v>36</v>
      </c>
      <c r="T212">
        <v>31</v>
      </c>
      <c r="U212">
        <v>15</v>
      </c>
      <c r="V212">
        <v>39</v>
      </c>
      <c r="W212">
        <v>0</v>
      </c>
      <c r="X212">
        <v>126</v>
      </c>
      <c r="Y212">
        <v>47</v>
      </c>
      <c r="Z212">
        <v>23</v>
      </c>
      <c r="AA212">
        <v>0</v>
      </c>
      <c r="AB212">
        <v>23</v>
      </c>
      <c r="AC212">
        <v>15</v>
      </c>
      <c r="AD212">
        <v>7</v>
      </c>
      <c r="AE212">
        <v>7</v>
      </c>
      <c r="AF212">
        <v>7</v>
      </c>
      <c r="AG212">
        <v>0</v>
      </c>
      <c r="AH212">
        <v>7</v>
      </c>
      <c r="AI212">
        <v>39</v>
      </c>
      <c r="AJ212">
        <v>23</v>
      </c>
      <c r="AK212">
        <v>31</v>
      </c>
      <c r="AL212">
        <v>23</v>
      </c>
      <c r="AM212">
        <v>7</v>
      </c>
      <c r="AN212">
        <v>0</v>
      </c>
      <c r="AO212">
        <v>7</v>
      </c>
      <c r="AP212">
        <v>79</v>
      </c>
      <c r="AQ212">
        <v>15</v>
      </c>
      <c r="AR212">
        <v>31</v>
      </c>
      <c r="AS212">
        <v>7</v>
      </c>
      <c r="AT212">
        <v>0</v>
      </c>
      <c r="AU212">
        <v>39</v>
      </c>
      <c r="AV212">
        <v>23</v>
      </c>
      <c r="AW212">
        <v>0</v>
      </c>
      <c r="AX212">
        <v>119</v>
      </c>
      <c r="AY212" s="11">
        <v>83825.899999999994</v>
      </c>
      <c r="AZ212" s="11">
        <v>24309.51</v>
      </c>
      <c r="BA212" s="11">
        <v>20118.22</v>
      </c>
      <c r="BB212" s="11">
        <v>8382.59</v>
      </c>
      <c r="BC212" s="11">
        <v>13412.14</v>
      </c>
      <c r="BD212" s="11">
        <v>17603.439999999999</v>
      </c>
      <c r="BE212" s="11">
        <v>25500</v>
      </c>
      <c r="BF212" s="11">
        <v>12500</v>
      </c>
      <c r="BG212" s="11">
        <v>8956</v>
      </c>
      <c r="BH212" s="11">
        <v>19494</v>
      </c>
      <c r="BI212" s="11">
        <v>49237</v>
      </c>
      <c r="BJ212" s="11">
        <v>30576</v>
      </c>
      <c r="BK212" s="11">
        <v>23946</v>
      </c>
      <c r="BL212" s="11">
        <v>13866</v>
      </c>
      <c r="BM212">
        <v>133000</v>
      </c>
      <c r="BN212">
        <v>1646</v>
      </c>
    </row>
    <row r="213" spans="1:66" x14ac:dyDescent="0.25">
      <c r="A213" s="3">
        <v>45503</v>
      </c>
      <c r="B213">
        <v>984</v>
      </c>
      <c r="C213">
        <v>757</v>
      </c>
      <c r="D213">
        <v>511</v>
      </c>
      <c r="E213">
        <v>395</v>
      </c>
      <c r="F213">
        <v>78</v>
      </c>
      <c r="G213">
        <v>295</v>
      </c>
      <c r="H213">
        <v>394</v>
      </c>
      <c r="I213">
        <v>68</v>
      </c>
      <c r="J213">
        <v>311</v>
      </c>
      <c r="K213">
        <v>54</v>
      </c>
      <c r="L213">
        <v>48</v>
      </c>
      <c r="M213">
        <v>85</v>
      </c>
      <c r="N213">
        <v>54</v>
      </c>
      <c r="O213">
        <v>183</v>
      </c>
      <c r="P213">
        <v>104</v>
      </c>
      <c r="Q213">
        <v>44</v>
      </c>
      <c r="R213">
        <v>44</v>
      </c>
      <c r="S213">
        <v>57</v>
      </c>
      <c r="T213">
        <v>68</v>
      </c>
      <c r="U213">
        <v>7</v>
      </c>
      <c r="V213">
        <v>22</v>
      </c>
      <c r="W213">
        <v>15</v>
      </c>
      <c r="X213">
        <v>57</v>
      </c>
      <c r="Y213">
        <v>60</v>
      </c>
      <c r="Z213">
        <v>15</v>
      </c>
      <c r="AA213">
        <v>15</v>
      </c>
      <c r="AB213">
        <v>37</v>
      </c>
      <c r="AC213">
        <v>15</v>
      </c>
      <c r="AD213">
        <v>7</v>
      </c>
      <c r="AE213">
        <v>15</v>
      </c>
      <c r="AF213">
        <v>22</v>
      </c>
      <c r="AG213">
        <v>0</v>
      </c>
      <c r="AH213">
        <v>22</v>
      </c>
      <c r="AI213">
        <v>60</v>
      </c>
      <c r="AJ213">
        <v>45</v>
      </c>
      <c r="AK213">
        <v>22</v>
      </c>
      <c r="AL213">
        <v>0</v>
      </c>
      <c r="AM213">
        <v>7</v>
      </c>
      <c r="AN213">
        <v>0</v>
      </c>
      <c r="AO213">
        <v>15</v>
      </c>
      <c r="AP213">
        <v>68</v>
      </c>
      <c r="AQ213">
        <v>22</v>
      </c>
      <c r="AR213">
        <v>60</v>
      </c>
      <c r="AS213">
        <v>7</v>
      </c>
      <c r="AT213">
        <v>7</v>
      </c>
      <c r="AU213">
        <v>22</v>
      </c>
      <c r="AV213">
        <v>30</v>
      </c>
      <c r="AW213">
        <v>15</v>
      </c>
      <c r="AX213">
        <v>0</v>
      </c>
      <c r="AY213" s="11">
        <v>82581.09</v>
      </c>
      <c r="AZ213" s="11">
        <v>26425.95</v>
      </c>
      <c r="BA213" s="11">
        <v>19819.46</v>
      </c>
      <c r="BB213" s="11">
        <v>15690.41</v>
      </c>
      <c r="BC213" s="11">
        <v>19819.46</v>
      </c>
      <c r="BD213" s="11">
        <v>825.81</v>
      </c>
      <c r="BE213" s="11">
        <v>25500</v>
      </c>
      <c r="BF213" s="11">
        <v>12500</v>
      </c>
      <c r="BG213" s="11">
        <v>8956</v>
      </c>
      <c r="BH213" s="11">
        <v>19494</v>
      </c>
      <c r="BI213" s="11">
        <v>49237</v>
      </c>
      <c r="BJ213" s="11">
        <v>30576</v>
      </c>
      <c r="BK213" s="11">
        <v>23946</v>
      </c>
      <c r="BL213" s="11">
        <v>13866</v>
      </c>
      <c r="BM213">
        <v>133000</v>
      </c>
      <c r="BN213">
        <v>7764</v>
      </c>
    </row>
    <row r="214" spans="1:66" x14ac:dyDescent="0.25">
      <c r="A214" s="3">
        <v>45504</v>
      </c>
      <c r="B214">
        <v>982</v>
      </c>
      <c r="C214">
        <v>718</v>
      </c>
      <c r="D214">
        <v>441</v>
      </c>
      <c r="E214">
        <v>306</v>
      </c>
      <c r="F214">
        <v>235</v>
      </c>
      <c r="G214">
        <v>165</v>
      </c>
      <c r="H214">
        <v>467</v>
      </c>
      <c r="I214">
        <v>86</v>
      </c>
      <c r="J214">
        <v>286</v>
      </c>
      <c r="K214">
        <v>103</v>
      </c>
      <c r="L214">
        <v>66</v>
      </c>
      <c r="M214">
        <v>30</v>
      </c>
      <c r="N214">
        <v>42</v>
      </c>
      <c r="O214">
        <v>167</v>
      </c>
      <c r="P214">
        <v>41</v>
      </c>
      <c r="Q214">
        <v>52</v>
      </c>
      <c r="R214">
        <v>52</v>
      </c>
      <c r="S214">
        <v>143</v>
      </c>
      <c r="T214">
        <v>100</v>
      </c>
      <c r="U214">
        <v>21</v>
      </c>
      <c r="V214">
        <v>43</v>
      </c>
      <c r="W214">
        <v>14</v>
      </c>
      <c r="X214">
        <v>57</v>
      </c>
      <c r="Y214">
        <v>50</v>
      </c>
      <c r="Z214">
        <v>0</v>
      </c>
      <c r="AA214">
        <v>14</v>
      </c>
      <c r="AB214">
        <v>28</v>
      </c>
      <c r="AC214">
        <v>21</v>
      </c>
      <c r="AD214">
        <v>7</v>
      </c>
      <c r="AE214">
        <v>14</v>
      </c>
      <c r="AF214">
        <v>14</v>
      </c>
      <c r="AG214">
        <v>0</v>
      </c>
      <c r="AH214">
        <v>7</v>
      </c>
      <c r="AI214">
        <v>43</v>
      </c>
      <c r="AJ214">
        <v>21</v>
      </c>
      <c r="AK214">
        <v>35</v>
      </c>
      <c r="AL214">
        <v>7</v>
      </c>
      <c r="AM214">
        <v>7</v>
      </c>
      <c r="AN214">
        <v>21</v>
      </c>
      <c r="AO214">
        <v>7</v>
      </c>
      <c r="AP214">
        <v>57</v>
      </c>
      <c r="AQ214">
        <v>14</v>
      </c>
      <c r="AR214">
        <v>21</v>
      </c>
      <c r="AS214">
        <v>35</v>
      </c>
      <c r="AT214">
        <v>0</v>
      </c>
      <c r="AU214">
        <v>21</v>
      </c>
      <c r="AV214">
        <v>0</v>
      </c>
      <c r="AW214">
        <v>14</v>
      </c>
      <c r="AX214">
        <v>25</v>
      </c>
      <c r="AY214" s="11">
        <v>81000</v>
      </c>
      <c r="AZ214" s="11">
        <v>22680</v>
      </c>
      <c r="BA214" s="11">
        <v>12150</v>
      </c>
      <c r="BB214" s="11">
        <v>11340</v>
      </c>
      <c r="BC214" s="11">
        <v>7290</v>
      </c>
      <c r="BD214" s="11">
        <v>27540</v>
      </c>
      <c r="BE214" s="11">
        <v>25500</v>
      </c>
      <c r="BF214" s="11">
        <v>12500</v>
      </c>
      <c r="BG214" s="11">
        <v>8956</v>
      </c>
      <c r="BH214" s="11">
        <v>19494</v>
      </c>
      <c r="BI214" s="11">
        <v>49237</v>
      </c>
      <c r="BJ214" s="11">
        <v>30576</v>
      </c>
      <c r="BK214" s="11">
        <v>23946</v>
      </c>
      <c r="BL214" s="11">
        <v>13866</v>
      </c>
      <c r="BM214">
        <v>133000</v>
      </c>
      <c r="BN214">
        <v>8795</v>
      </c>
    </row>
    <row r="215" spans="1:66" x14ac:dyDescent="0.25">
      <c r="A215" s="3">
        <v>45505</v>
      </c>
      <c r="B215">
        <v>988</v>
      </c>
      <c r="C215">
        <v>686</v>
      </c>
      <c r="D215">
        <v>316</v>
      </c>
      <c r="E215">
        <v>584</v>
      </c>
      <c r="F215">
        <v>88</v>
      </c>
      <c r="G215">
        <v>260</v>
      </c>
      <c r="H215">
        <v>337</v>
      </c>
      <c r="I215">
        <v>89</v>
      </c>
      <c r="J215">
        <v>295</v>
      </c>
      <c r="K215">
        <v>208</v>
      </c>
      <c r="L215">
        <v>49</v>
      </c>
      <c r="M215">
        <v>67</v>
      </c>
      <c r="N215">
        <v>30</v>
      </c>
      <c r="O215">
        <v>202</v>
      </c>
      <c r="P215">
        <v>48</v>
      </c>
      <c r="Q215">
        <v>37</v>
      </c>
      <c r="R215">
        <v>52</v>
      </c>
      <c r="S215">
        <v>0</v>
      </c>
      <c r="T215">
        <v>96</v>
      </c>
      <c r="U215">
        <v>20</v>
      </c>
      <c r="V215">
        <v>41</v>
      </c>
      <c r="W215">
        <v>6</v>
      </c>
      <c r="X215">
        <v>14</v>
      </c>
      <c r="Y215">
        <v>61</v>
      </c>
      <c r="Z215">
        <v>6</v>
      </c>
      <c r="AA215">
        <v>20</v>
      </c>
      <c r="AB215">
        <v>34</v>
      </c>
      <c r="AC215">
        <v>20</v>
      </c>
      <c r="AD215">
        <v>0</v>
      </c>
      <c r="AE215">
        <v>6</v>
      </c>
      <c r="AF215">
        <v>0</v>
      </c>
      <c r="AG215">
        <v>13</v>
      </c>
      <c r="AH215">
        <v>0</v>
      </c>
      <c r="AI215">
        <v>34</v>
      </c>
      <c r="AJ215">
        <v>27</v>
      </c>
      <c r="AK215">
        <v>13</v>
      </c>
      <c r="AL215">
        <v>20</v>
      </c>
      <c r="AM215">
        <v>0</v>
      </c>
      <c r="AN215">
        <v>0</v>
      </c>
      <c r="AO215">
        <v>27</v>
      </c>
      <c r="AP215">
        <v>68</v>
      </c>
      <c r="AQ215">
        <v>6</v>
      </c>
      <c r="AR215">
        <v>61</v>
      </c>
      <c r="AS215">
        <v>20</v>
      </c>
      <c r="AT215">
        <v>6</v>
      </c>
      <c r="AU215">
        <v>34</v>
      </c>
      <c r="AV215">
        <v>27</v>
      </c>
      <c r="AW215">
        <v>6</v>
      </c>
      <c r="AX215">
        <v>0</v>
      </c>
      <c r="AY215" s="11">
        <v>81000</v>
      </c>
      <c r="AZ215" s="11">
        <v>22680</v>
      </c>
      <c r="BA215" s="11">
        <v>12150</v>
      </c>
      <c r="BB215" s="11">
        <v>11340</v>
      </c>
      <c r="BC215" s="11">
        <v>7290</v>
      </c>
      <c r="BD215" s="11">
        <v>27540</v>
      </c>
      <c r="BE215" s="11">
        <v>25500</v>
      </c>
      <c r="BF215" s="11">
        <v>11250</v>
      </c>
      <c r="BG215" s="11">
        <v>8956</v>
      </c>
      <c r="BH215" s="11">
        <v>19494</v>
      </c>
      <c r="BI215" s="11">
        <v>51528</v>
      </c>
      <c r="BJ215" s="11">
        <v>40447</v>
      </c>
      <c r="BK215" s="11">
        <v>28127</v>
      </c>
      <c r="BL215" s="11">
        <v>18319</v>
      </c>
      <c r="BM215">
        <v>148000</v>
      </c>
      <c r="BN215">
        <v>5662</v>
      </c>
    </row>
    <row r="216" spans="1:66" x14ac:dyDescent="0.25">
      <c r="A216" s="3">
        <v>45506</v>
      </c>
      <c r="B216">
        <v>996</v>
      </c>
      <c r="C216">
        <v>671</v>
      </c>
      <c r="D216">
        <v>328</v>
      </c>
      <c r="E216">
        <v>419</v>
      </c>
      <c r="F216">
        <v>249</v>
      </c>
      <c r="G216">
        <v>248</v>
      </c>
      <c r="H216">
        <v>377</v>
      </c>
      <c r="I216">
        <v>46</v>
      </c>
      <c r="J216">
        <v>321</v>
      </c>
      <c r="K216">
        <v>55</v>
      </c>
      <c r="L216">
        <v>80</v>
      </c>
      <c r="M216">
        <v>61</v>
      </c>
      <c r="N216">
        <v>30</v>
      </c>
      <c r="O216">
        <v>140</v>
      </c>
      <c r="P216">
        <v>41</v>
      </c>
      <c r="Q216">
        <v>56</v>
      </c>
      <c r="R216">
        <v>56</v>
      </c>
      <c r="S216">
        <v>156</v>
      </c>
      <c r="T216">
        <v>33</v>
      </c>
      <c r="U216">
        <v>20</v>
      </c>
      <c r="V216">
        <v>26</v>
      </c>
      <c r="W216">
        <v>20</v>
      </c>
      <c r="X216">
        <v>80</v>
      </c>
      <c r="Y216">
        <v>46</v>
      </c>
      <c r="Z216">
        <v>20</v>
      </c>
      <c r="AA216">
        <v>6</v>
      </c>
      <c r="AB216">
        <v>20</v>
      </c>
      <c r="AC216">
        <v>13</v>
      </c>
      <c r="AD216">
        <v>6</v>
      </c>
      <c r="AE216">
        <v>6</v>
      </c>
      <c r="AF216">
        <v>20</v>
      </c>
      <c r="AG216">
        <v>6</v>
      </c>
      <c r="AH216">
        <v>6</v>
      </c>
      <c r="AI216">
        <v>60</v>
      </c>
      <c r="AJ216">
        <v>33</v>
      </c>
      <c r="AK216">
        <v>13</v>
      </c>
      <c r="AL216">
        <v>0</v>
      </c>
      <c r="AM216">
        <v>0</v>
      </c>
      <c r="AN216">
        <v>0</v>
      </c>
      <c r="AO216">
        <v>6</v>
      </c>
      <c r="AP216">
        <v>53</v>
      </c>
      <c r="AQ216">
        <v>6</v>
      </c>
      <c r="AR216">
        <v>33</v>
      </c>
      <c r="AS216">
        <v>13</v>
      </c>
      <c r="AT216">
        <v>6</v>
      </c>
      <c r="AU216">
        <v>6</v>
      </c>
      <c r="AV216">
        <v>0</v>
      </c>
      <c r="AW216">
        <v>20</v>
      </c>
      <c r="AX216">
        <v>94</v>
      </c>
      <c r="AY216" s="11">
        <v>81885.429999999993</v>
      </c>
      <c r="AZ216" s="11">
        <v>25384.48</v>
      </c>
      <c r="BA216" s="11">
        <v>13101.67</v>
      </c>
      <c r="BB216" s="11">
        <v>11463.96</v>
      </c>
      <c r="BC216" s="11">
        <v>13101.67</v>
      </c>
      <c r="BD216" s="11">
        <v>18833.650000000001</v>
      </c>
      <c r="BE216" s="11">
        <v>25500</v>
      </c>
      <c r="BF216" s="11">
        <v>11250</v>
      </c>
      <c r="BG216" s="11">
        <v>8956</v>
      </c>
      <c r="BH216" s="11">
        <v>19494</v>
      </c>
      <c r="BI216" s="11">
        <v>51528</v>
      </c>
      <c r="BJ216" s="11">
        <v>40447</v>
      </c>
      <c r="BK216" s="11">
        <v>28127</v>
      </c>
      <c r="BL216" s="11">
        <v>18319</v>
      </c>
      <c r="BM216">
        <v>148000</v>
      </c>
      <c r="BN216">
        <v>8792</v>
      </c>
    </row>
    <row r="217" spans="1:66" x14ac:dyDescent="0.25">
      <c r="A217" s="3">
        <v>45507</v>
      </c>
      <c r="B217">
        <v>1013</v>
      </c>
      <c r="C217">
        <v>663</v>
      </c>
      <c r="D217">
        <v>253</v>
      </c>
      <c r="E217">
        <v>649</v>
      </c>
      <c r="F217">
        <v>111</v>
      </c>
      <c r="G217">
        <v>278</v>
      </c>
      <c r="H217">
        <v>293</v>
      </c>
      <c r="I217">
        <v>92</v>
      </c>
      <c r="J217">
        <v>320</v>
      </c>
      <c r="K217">
        <v>43</v>
      </c>
      <c r="L217">
        <v>43</v>
      </c>
      <c r="M217">
        <v>75</v>
      </c>
      <c r="N217">
        <v>50</v>
      </c>
      <c r="O217">
        <v>165</v>
      </c>
      <c r="P217">
        <v>76</v>
      </c>
      <c r="Q217">
        <v>57</v>
      </c>
      <c r="R217">
        <v>53</v>
      </c>
      <c r="S217">
        <v>131</v>
      </c>
      <c r="T217">
        <v>92</v>
      </c>
      <c r="U217">
        <v>13</v>
      </c>
      <c r="V217">
        <v>46</v>
      </c>
      <c r="W217">
        <v>0</v>
      </c>
      <c r="X217">
        <v>37</v>
      </c>
      <c r="Y217">
        <v>33</v>
      </c>
      <c r="Z217">
        <v>0</v>
      </c>
      <c r="AA217">
        <v>19</v>
      </c>
      <c r="AB217">
        <v>13</v>
      </c>
      <c r="AC217">
        <v>13</v>
      </c>
      <c r="AD217">
        <v>0</v>
      </c>
      <c r="AE217">
        <v>19</v>
      </c>
      <c r="AF217">
        <v>0</v>
      </c>
      <c r="AG217">
        <v>0</v>
      </c>
      <c r="AH217">
        <v>13</v>
      </c>
      <c r="AI217">
        <v>39</v>
      </c>
      <c r="AJ217">
        <v>13</v>
      </c>
      <c r="AK217">
        <v>13</v>
      </c>
      <c r="AL217">
        <v>19</v>
      </c>
      <c r="AM217">
        <v>0</v>
      </c>
      <c r="AN217">
        <v>0</v>
      </c>
      <c r="AO217">
        <v>26</v>
      </c>
      <c r="AP217">
        <v>66</v>
      </c>
      <c r="AQ217">
        <v>13</v>
      </c>
      <c r="AR217">
        <v>59</v>
      </c>
      <c r="AS217">
        <v>33</v>
      </c>
      <c r="AT217">
        <v>6</v>
      </c>
      <c r="AU217">
        <v>46</v>
      </c>
      <c r="AV217">
        <v>6</v>
      </c>
      <c r="AW217">
        <v>26</v>
      </c>
      <c r="AX217">
        <v>0</v>
      </c>
      <c r="AY217" s="11">
        <v>83772.240000000005</v>
      </c>
      <c r="AZ217" s="11">
        <v>29320.29</v>
      </c>
      <c r="BA217" s="11">
        <v>10890.39</v>
      </c>
      <c r="BB217" s="11">
        <v>13403.56</v>
      </c>
      <c r="BC217" s="11">
        <v>12565.84</v>
      </c>
      <c r="BD217" s="11">
        <v>17592.169999999998</v>
      </c>
      <c r="BE217" s="11">
        <v>25500</v>
      </c>
      <c r="BF217" s="11">
        <v>11250</v>
      </c>
      <c r="BG217" s="11">
        <v>8956</v>
      </c>
      <c r="BH217" s="11">
        <v>17395</v>
      </c>
      <c r="BI217" s="11">
        <v>51528</v>
      </c>
      <c r="BJ217" s="11">
        <v>40447</v>
      </c>
      <c r="BK217" s="11">
        <v>28127</v>
      </c>
      <c r="BL217" s="11">
        <v>18319</v>
      </c>
      <c r="BM217">
        <v>148000</v>
      </c>
      <c r="BN217">
        <v>4524</v>
      </c>
    </row>
    <row r="218" spans="1:66" x14ac:dyDescent="0.25">
      <c r="A218" s="3">
        <v>45508</v>
      </c>
      <c r="B218">
        <v>1033</v>
      </c>
      <c r="C218">
        <v>666</v>
      </c>
      <c r="D218">
        <v>227</v>
      </c>
      <c r="E218">
        <v>600</v>
      </c>
      <c r="F218">
        <v>206</v>
      </c>
      <c r="G218">
        <v>173</v>
      </c>
      <c r="H218">
        <v>460</v>
      </c>
      <c r="I218">
        <v>33</v>
      </c>
      <c r="J218">
        <v>256</v>
      </c>
      <c r="K218">
        <v>64</v>
      </c>
      <c r="L218">
        <v>51</v>
      </c>
      <c r="M218">
        <v>83</v>
      </c>
      <c r="N218">
        <v>12</v>
      </c>
      <c r="O218">
        <v>133</v>
      </c>
      <c r="P218">
        <v>23</v>
      </c>
      <c r="Q218">
        <v>51</v>
      </c>
      <c r="R218">
        <v>23</v>
      </c>
      <c r="S218">
        <v>337</v>
      </c>
      <c r="T218">
        <v>59</v>
      </c>
      <c r="U218">
        <v>0</v>
      </c>
      <c r="V218">
        <v>19</v>
      </c>
      <c r="W218">
        <v>13</v>
      </c>
      <c r="X218">
        <v>59</v>
      </c>
      <c r="Y218">
        <v>33</v>
      </c>
      <c r="Z218">
        <v>13</v>
      </c>
      <c r="AA218">
        <v>19</v>
      </c>
      <c r="AB218">
        <v>39</v>
      </c>
      <c r="AC218">
        <v>6</v>
      </c>
      <c r="AD218">
        <v>0</v>
      </c>
      <c r="AE218">
        <v>6</v>
      </c>
      <c r="AF218">
        <v>6</v>
      </c>
      <c r="AG218">
        <v>0</v>
      </c>
      <c r="AH218">
        <v>0</v>
      </c>
      <c r="AI218">
        <v>53</v>
      </c>
      <c r="AJ218">
        <v>26</v>
      </c>
      <c r="AK218">
        <v>26</v>
      </c>
      <c r="AL218">
        <v>6</v>
      </c>
      <c r="AM218">
        <v>6</v>
      </c>
      <c r="AN218">
        <v>26</v>
      </c>
      <c r="AO218">
        <v>19</v>
      </c>
      <c r="AP218">
        <v>46</v>
      </c>
      <c r="AQ218">
        <v>13</v>
      </c>
      <c r="AR218">
        <v>53</v>
      </c>
      <c r="AS218">
        <v>19</v>
      </c>
      <c r="AT218">
        <v>0</v>
      </c>
      <c r="AU218">
        <v>33</v>
      </c>
      <c r="AV218">
        <v>26</v>
      </c>
      <c r="AW218">
        <v>0</v>
      </c>
      <c r="AX218">
        <v>42</v>
      </c>
      <c r="AY218" s="11">
        <v>86005.07</v>
      </c>
      <c r="AZ218" s="11">
        <v>25801.52</v>
      </c>
      <c r="BA218" s="11">
        <v>20641.22</v>
      </c>
      <c r="BB218" s="11">
        <v>12040.71</v>
      </c>
      <c r="BC218" s="11">
        <v>18061.060000000001</v>
      </c>
      <c r="BD218" s="11">
        <v>9460.56</v>
      </c>
      <c r="BE218" s="11">
        <v>25500</v>
      </c>
      <c r="BF218" s="11">
        <v>11250</v>
      </c>
      <c r="BG218" s="11">
        <v>8956</v>
      </c>
      <c r="BH218" s="11">
        <v>17395</v>
      </c>
      <c r="BI218" s="11">
        <v>51528</v>
      </c>
      <c r="BJ218" s="11">
        <v>40447</v>
      </c>
      <c r="BK218" s="11">
        <v>28127</v>
      </c>
      <c r="BL218" s="11">
        <v>18319</v>
      </c>
      <c r="BM218">
        <v>148000</v>
      </c>
      <c r="BN218">
        <v>16</v>
      </c>
    </row>
    <row r="219" spans="1:66" x14ac:dyDescent="0.25">
      <c r="A219" s="3">
        <v>45509</v>
      </c>
      <c r="B219">
        <v>1058</v>
      </c>
      <c r="C219">
        <v>680</v>
      </c>
      <c r="D219">
        <v>465</v>
      </c>
      <c r="E219">
        <v>509</v>
      </c>
      <c r="F219">
        <v>84</v>
      </c>
      <c r="G219">
        <v>251</v>
      </c>
      <c r="H219">
        <v>389</v>
      </c>
      <c r="I219">
        <v>40</v>
      </c>
      <c r="J219">
        <v>268</v>
      </c>
      <c r="K219">
        <v>137</v>
      </c>
      <c r="L219">
        <v>85</v>
      </c>
      <c r="M219">
        <v>52</v>
      </c>
      <c r="N219">
        <v>13</v>
      </c>
      <c r="O219">
        <v>156</v>
      </c>
      <c r="P219">
        <v>68</v>
      </c>
      <c r="Q219">
        <v>40</v>
      </c>
      <c r="R219">
        <v>44</v>
      </c>
      <c r="S219">
        <v>195</v>
      </c>
      <c r="T219">
        <v>74</v>
      </c>
      <c r="U219">
        <v>20</v>
      </c>
      <c r="V219">
        <v>20</v>
      </c>
      <c r="W219">
        <v>20</v>
      </c>
      <c r="X219">
        <v>4</v>
      </c>
      <c r="Y219">
        <v>34</v>
      </c>
      <c r="Z219">
        <v>20</v>
      </c>
      <c r="AA219">
        <v>6</v>
      </c>
      <c r="AB219">
        <v>13</v>
      </c>
      <c r="AC219">
        <v>0</v>
      </c>
      <c r="AD219">
        <v>6</v>
      </c>
      <c r="AE219">
        <v>20</v>
      </c>
      <c r="AF219">
        <v>6</v>
      </c>
      <c r="AG219">
        <v>20</v>
      </c>
      <c r="AH219">
        <v>20</v>
      </c>
      <c r="AI219">
        <v>68</v>
      </c>
      <c r="AJ219">
        <v>34</v>
      </c>
      <c r="AK219">
        <v>34</v>
      </c>
      <c r="AL219">
        <v>20</v>
      </c>
      <c r="AM219">
        <v>0</v>
      </c>
      <c r="AN219">
        <v>0</v>
      </c>
      <c r="AO219">
        <v>13</v>
      </c>
      <c r="AP219">
        <v>74</v>
      </c>
      <c r="AQ219">
        <v>13</v>
      </c>
      <c r="AR219">
        <v>54</v>
      </c>
      <c r="AS219">
        <v>20</v>
      </c>
      <c r="AT219">
        <v>0</v>
      </c>
      <c r="AU219">
        <v>34</v>
      </c>
      <c r="AV219">
        <v>13</v>
      </c>
      <c r="AW219">
        <v>20</v>
      </c>
      <c r="AX219">
        <v>0</v>
      </c>
      <c r="AY219" s="11">
        <v>88815.01</v>
      </c>
      <c r="AZ219" s="11">
        <v>23980.05</v>
      </c>
      <c r="BA219" s="11">
        <v>22203.75</v>
      </c>
      <c r="BB219" s="11">
        <v>20427.45</v>
      </c>
      <c r="BC219" s="11">
        <v>8881.5</v>
      </c>
      <c r="BD219" s="11">
        <v>13322.25</v>
      </c>
      <c r="BE219" s="11">
        <v>25500</v>
      </c>
      <c r="BF219" s="11">
        <v>11250</v>
      </c>
      <c r="BG219" s="11">
        <v>8956</v>
      </c>
      <c r="BH219" s="11">
        <v>17395</v>
      </c>
      <c r="BI219" s="11">
        <v>51528</v>
      </c>
      <c r="BJ219" s="11">
        <v>40447</v>
      </c>
      <c r="BK219" s="11">
        <v>28127</v>
      </c>
      <c r="BL219" s="11">
        <v>18319</v>
      </c>
      <c r="BM219">
        <v>148000</v>
      </c>
      <c r="BN219">
        <v>8620</v>
      </c>
    </row>
    <row r="220" spans="1:66" x14ac:dyDescent="0.25">
      <c r="A220" s="3">
        <v>45510</v>
      </c>
      <c r="B220">
        <v>1083</v>
      </c>
      <c r="C220">
        <v>706</v>
      </c>
      <c r="D220">
        <v>314</v>
      </c>
      <c r="E220">
        <v>596</v>
      </c>
      <c r="F220">
        <v>173</v>
      </c>
      <c r="G220">
        <v>225</v>
      </c>
      <c r="H220">
        <v>404</v>
      </c>
      <c r="I220">
        <v>77</v>
      </c>
      <c r="J220">
        <v>362</v>
      </c>
      <c r="K220">
        <v>100</v>
      </c>
      <c r="L220">
        <v>94</v>
      </c>
      <c r="M220">
        <v>47</v>
      </c>
      <c r="N220">
        <v>20</v>
      </c>
      <c r="O220">
        <v>193</v>
      </c>
      <c r="P220">
        <v>111</v>
      </c>
      <c r="Q220">
        <v>45</v>
      </c>
      <c r="R220">
        <v>20</v>
      </c>
      <c r="S220">
        <v>91</v>
      </c>
      <c r="T220">
        <v>49</v>
      </c>
      <c r="U220">
        <v>14</v>
      </c>
      <c r="V220">
        <v>49</v>
      </c>
      <c r="W220">
        <v>21</v>
      </c>
      <c r="X220">
        <v>56</v>
      </c>
      <c r="Y220">
        <v>56</v>
      </c>
      <c r="Z220">
        <v>7</v>
      </c>
      <c r="AA220">
        <v>14</v>
      </c>
      <c r="AB220">
        <v>42</v>
      </c>
      <c r="AC220">
        <v>7</v>
      </c>
      <c r="AD220">
        <v>0</v>
      </c>
      <c r="AE220">
        <v>28</v>
      </c>
      <c r="AF220">
        <v>7</v>
      </c>
      <c r="AG220">
        <v>14</v>
      </c>
      <c r="AH220">
        <v>0</v>
      </c>
      <c r="AI220">
        <v>56</v>
      </c>
      <c r="AJ220">
        <v>42</v>
      </c>
      <c r="AK220">
        <v>28</v>
      </c>
      <c r="AL220">
        <v>21</v>
      </c>
      <c r="AM220">
        <v>0</v>
      </c>
      <c r="AN220">
        <v>0</v>
      </c>
      <c r="AO220">
        <v>21</v>
      </c>
      <c r="AP220">
        <v>0</v>
      </c>
      <c r="AQ220">
        <v>7</v>
      </c>
      <c r="AR220">
        <v>56</v>
      </c>
      <c r="AS220">
        <v>28</v>
      </c>
      <c r="AT220">
        <v>6</v>
      </c>
      <c r="AU220">
        <v>28</v>
      </c>
      <c r="AV220">
        <v>28</v>
      </c>
      <c r="AW220">
        <v>21</v>
      </c>
      <c r="AX220">
        <v>0</v>
      </c>
      <c r="AY220" s="11">
        <v>91648.19</v>
      </c>
      <c r="AZ220" s="11">
        <v>28410.94</v>
      </c>
      <c r="BA220" s="11">
        <v>22912.05</v>
      </c>
      <c r="BB220" s="11">
        <v>21995.57</v>
      </c>
      <c r="BC220" s="11">
        <v>16496.669999999998</v>
      </c>
      <c r="BD220" s="11">
        <v>1832.96</v>
      </c>
      <c r="BE220" s="11">
        <v>25500</v>
      </c>
      <c r="BF220" s="11">
        <v>11250</v>
      </c>
      <c r="BG220" s="11">
        <v>8956</v>
      </c>
      <c r="BH220" s="11">
        <v>17395</v>
      </c>
      <c r="BI220" s="11">
        <v>51528</v>
      </c>
      <c r="BJ220" s="11">
        <v>40447</v>
      </c>
      <c r="BK220" s="11">
        <v>28127</v>
      </c>
      <c r="BL220" s="11">
        <v>18319</v>
      </c>
      <c r="BM220">
        <v>148000</v>
      </c>
      <c r="BN220">
        <v>1278</v>
      </c>
    </row>
    <row r="221" spans="1:66" x14ac:dyDescent="0.25">
      <c r="A221" s="3">
        <v>45511</v>
      </c>
      <c r="B221">
        <v>1107</v>
      </c>
      <c r="C221">
        <v>737</v>
      </c>
      <c r="D221">
        <v>365</v>
      </c>
      <c r="E221">
        <v>521</v>
      </c>
      <c r="F221">
        <v>221</v>
      </c>
      <c r="G221">
        <v>162</v>
      </c>
      <c r="H221">
        <v>406</v>
      </c>
      <c r="I221">
        <v>169</v>
      </c>
      <c r="J221">
        <v>324</v>
      </c>
      <c r="K221">
        <v>157</v>
      </c>
      <c r="L221">
        <v>82</v>
      </c>
      <c r="M221">
        <v>48</v>
      </c>
      <c r="N221">
        <v>34</v>
      </c>
      <c r="O221">
        <v>227</v>
      </c>
      <c r="P221">
        <v>147</v>
      </c>
      <c r="Q221">
        <v>63</v>
      </c>
      <c r="R221">
        <v>25</v>
      </c>
      <c r="S221">
        <v>0</v>
      </c>
      <c r="T221">
        <v>44</v>
      </c>
      <c r="U221">
        <v>14</v>
      </c>
      <c r="V221">
        <v>36</v>
      </c>
      <c r="W221">
        <v>22</v>
      </c>
      <c r="X221">
        <v>88</v>
      </c>
      <c r="Y221">
        <v>36</v>
      </c>
      <c r="Z221">
        <v>14</v>
      </c>
      <c r="AA221">
        <v>7</v>
      </c>
      <c r="AB221">
        <v>14</v>
      </c>
      <c r="AC221">
        <v>14</v>
      </c>
      <c r="AD221">
        <v>0</v>
      </c>
      <c r="AE221">
        <v>29</v>
      </c>
      <c r="AF221">
        <v>22</v>
      </c>
      <c r="AG221">
        <v>0</v>
      </c>
      <c r="AH221">
        <v>22</v>
      </c>
      <c r="AI221">
        <v>29</v>
      </c>
      <c r="AJ221">
        <v>7</v>
      </c>
      <c r="AK221">
        <v>22</v>
      </c>
      <c r="AL221">
        <v>22</v>
      </c>
      <c r="AM221">
        <v>7</v>
      </c>
      <c r="AN221">
        <v>22</v>
      </c>
      <c r="AO221">
        <v>7</v>
      </c>
      <c r="AP221">
        <v>51</v>
      </c>
      <c r="AQ221">
        <v>22</v>
      </c>
      <c r="AR221">
        <v>66</v>
      </c>
      <c r="AS221">
        <v>22</v>
      </c>
      <c r="AT221">
        <v>0</v>
      </c>
      <c r="AU221">
        <v>51</v>
      </c>
      <c r="AV221">
        <v>0</v>
      </c>
      <c r="AW221">
        <v>22</v>
      </c>
      <c r="AX221">
        <v>25</v>
      </c>
      <c r="AY221" s="11">
        <v>94390.02</v>
      </c>
      <c r="AZ221" s="11">
        <v>32092.61</v>
      </c>
      <c r="BA221" s="11">
        <v>16046.3</v>
      </c>
      <c r="BB221" s="11">
        <v>20765.8</v>
      </c>
      <c r="BC221" s="11">
        <v>17934.099999999999</v>
      </c>
      <c r="BD221" s="11">
        <v>7551.2</v>
      </c>
      <c r="BE221" s="11">
        <v>25500</v>
      </c>
      <c r="BF221" s="11">
        <v>11250</v>
      </c>
      <c r="BG221" s="11">
        <v>8956</v>
      </c>
      <c r="BH221" s="11">
        <v>17395</v>
      </c>
      <c r="BI221" s="11">
        <v>51528</v>
      </c>
      <c r="BJ221" s="11">
        <v>40447</v>
      </c>
      <c r="BK221" s="11">
        <v>28127</v>
      </c>
      <c r="BL221" s="11">
        <v>18319</v>
      </c>
      <c r="BM221">
        <v>148000</v>
      </c>
      <c r="BN221">
        <v>2458</v>
      </c>
    </row>
    <row r="222" spans="1:66" x14ac:dyDescent="0.25">
      <c r="A222" s="3">
        <v>45512</v>
      </c>
      <c r="B222">
        <v>1130</v>
      </c>
      <c r="C222">
        <v>768</v>
      </c>
      <c r="D222">
        <v>350</v>
      </c>
      <c r="E222">
        <v>566</v>
      </c>
      <c r="F222">
        <v>214</v>
      </c>
      <c r="G222">
        <v>376</v>
      </c>
      <c r="H222">
        <v>216</v>
      </c>
      <c r="I222">
        <v>176</v>
      </c>
      <c r="J222">
        <v>252</v>
      </c>
      <c r="K222">
        <v>182</v>
      </c>
      <c r="L222">
        <v>63</v>
      </c>
      <c r="M222">
        <v>56</v>
      </c>
      <c r="N222">
        <v>63</v>
      </c>
      <c r="O222">
        <v>201</v>
      </c>
      <c r="P222">
        <v>72</v>
      </c>
      <c r="Q222">
        <v>64</v>
      </c>
      <c r="R222">
        <v>60</v>
      </c>
      <c r="S222">
        <v>117</v>
      </c>
      <c r="T222">
        <v>107</v>
      </c>
      <c r="U222">
        <v>7</v>
      </c>
      <c r="V222">
        <v>53</v>
      </c>
      <c r="W222">
        <v>7</v>
      </c>
      <c r="X222">
        <v>107</v>
      </c>
      <c r="Y222">
        <v>53</v>
      </c>
      <c r="Z222">
        <v>0</v>
      </c>
      <c r="AA222">
        <v>15</v>
      </c>
      <c r="AB222">
        <v>30</v>
      </c>
      <c r="AC222">
        <v>7</v>
      </c>
      <c r="AD222">
        <v>0</v>
      </c>
      <c r="AE222">
        <v>7</v>
      </c>
      <c r="AF222">
        <v>0</v>
      </c>
      <c r="AG222">
        <v>7</v>
      </c>
      <c r="AH222">
        <v>0</v>
      </c>
      <c r="AI222">
        <v>76</v>
      </c>
      <c r="AJ222">
        <v>23</v>
      </c>
      <c r="AK222">
        <v>30</v>
      </c>
      <c r="AL222">
        <v>0</v>
      </c>
      <c r="AM222">
        <v>7</v>
      </c>
      <c r="AN222">
        <v>7</v>
      </c>
      <c r="AO222">
        <v>7</v>
      </c>
      <c r="AP222">
        <v>61</v>
      </c>
      <c r="AQ222">
        <v>7</v>
      </c>
      <c r="AR222">
        <v>61</v>
      </c>
      <c r="AS222">
        <v>23</v>
      </c>
      <c r="AT222">
        <v>0</v>
      </c>
      <c r="AU222">
        <v>46</v>
      </c>
      <c r="AV222">
        <v>0</v>
      </c>
      <c r="AW222">
        <v>0</v>
      </c>
      <c r="AX222">
        <v>20</v>
      </c>
      <c r="AY222" s="11">
        <v>97037.55</v>
      </c>
      <c r="AZ222" s="11">
        <v>28140.89</v>
      </c>
      <c r="BA222" s="11">
        <v>17466.759999999998</v>
      </c>
      <c r="BB222" s="11">
        <v>21348.26</v>
      </c>
      <c r="BC222" s="11">
        <v>15526.01</v>
      </c>
      <c r="BD222" s="11">
        <v>14555.63</v>
      </c>
      <c r="BE222" s="11">
        <v>25500</v>
      </c>
      <c r="BF222" s="11">
        <v>11250</v>
      </c>
      <c r="BG222" s="11">
        <v>8956</v>
      </c>
      <c r="BH222" s="11">
        <v>17395</v>
      </c>
      <c r="BI222" s="11">
        <v>51528</v>
      </c>
      <c r="BJ222" s="11">
        <v>40447</v>
      </c>
      <c r="BK222" s="11">
        <v>28127</v>
      </c>
      <c r="BL222" s="11">
        <v>18319</v>
      </c>
      <c r="BM222">
        <v>148000</v>
      </c>
      <c r="BN222">
        <v>5172</v>
      </c>
    </row>
    <row r="223" spans="1:66" x14ac:dyDescent="0.25">
      <c r="A223" s="3">
        <v>45513</v>
      </c>
      <c r="B223">
        <v>1145</v>
      </c>
      <c r="C223">
        <v>782</v>
      </c>
      <c r="D223">
        <v>400</v>
      </c>
      <c r="E223">
        <v>665</v>
      </c>
      <c r="F223">
        <v>80</v>
      </c>
      <c r="G223">
        <v>195</v>
      </c>
      <c r="H223">
        <v>541</v>
      </c>
      <c r="I223">
        <v>46</v>
      </c>
      <c r="J223">
        <v>255</v>
      </c>
      <c r="K223">
        <v>78</v>
      </c>
      <c r="L223">
        <v>56</v>
      </c>
      <c r="M223">
        <v>85</v>
      </c>
      <c r="N223">
        <v>35</v>
      </c>
      <c r="O223">
        <v>182</v>
      </c>
      <c r="P223">
        <v>82</v>
      </c>
      <c r="Q223">
        <v>39</v>
      </c>
      <c r="R223">
        <v>47</v>
      </c>
      <c r="S223">
        <v>286</v>
      </c>
      <c r="T223">
        <v>78</v>
      </c>
      <c r="U223">
        <v>0</v>
      </c>
      <c r="V223">
        <v>54</v>
      </c>
      <c r="W223">
        <v>7</v>
      </c>
      <c r="X223">
        <v>30</v>
      </c>
      <c r="Y223">
        <v>62</v>
      </c>
      <c r="Z223">
        <v>23</v>
      </c>
      <c r="AA223">
        <v>7</v>
      </c>
      <c r="AB223">
        <v>39</v>
      </c>
      <c r="AC223">
        <v>7</v>
      </c>
      <c r="AD223">
        <v>7</v>
      </c>
      <c r="AE223">
        <v>23</v>
      </c>
      <c r="AF223">
        <v>15</v>
      </c>
      <c r="AG223">
        <v>7</v>
      </c>
      <c r="AH223">
        <v>7</v>
      </c>
      <c r="AI223">
        <v>31</v>
      </c>
      <c r="AJ223">
        <v>54</v>
      </c>
      <c r="AK223">
        <v>31</v>
      </c>
      <c r="AL223">
        <v>23</v>
      </c>
      <c r="AM223">
        <v>7</v>
      </c>
      <c r="AN223">
        <v>7</v>
      </c>
      <c r="AO223">
        <v>15</v>
      </c>
      <c r="AP223">
        <v>62</v>
      </c>
      <c r="AQ223">
        <v>7</v>
      </c>
      <c r="AR223">
        <v>39</v>
      </c>
      <c r="AS223">
        <v>39</v>
      </c>
      <c r="AT223">
        <v>0</v>
      </c>
      <c r="AU223">
        <v>39</v>
      </c>
      <c r="AV223">
        <v>31</v>
      </c>
      <c r="AW223">
        <v>31</v>
      </c>
      <c r="AX223">
        <v>0</v>
      </c>
      <c r="AY223" s="11">
        <v>98776.49</v>
      </c>
      <c r="AZ223" s="11">
        <v>34571.769999999997</v>
      </c>
      <c r="BA223" s="11">
        <v>14816.47</v>
      </c>
      <c r="BB223" s="11">
        <v>11853.18</v>
      </c>
      <c r="BC223" s="11">
        <v>12840.94</v>
      </c>
      <c r="BD223" s="11">
        <v>24694.12</v>
      </c>
      <c r="BE223" s="11">
        <v>25500</v>
      </c>
      <c r="BF223" s="11">
        <v>11250</v>
      </c>
      <c r="BG223" s="11">
        <v>8956</v>
      </c>
      <c r="BH223" s="11">
        <v>17395</v>
      </c>
      <c r="BI223" s="11">
        <v>51528</v>
      </c>
      <c r="BJ223" s="11">
        <v>40447</v>
      </c>
      <c r="BK223" s="11">
        <v>28127</v>
      </c>
      <c r="BL223" s="11">
        <v>18319</v>
      </c>
      <c r="BM223">
        <v>148000</v>
      </c>
      <c r="BN223">
        <v>7313</v>
      </c>
    </row>
    <row r="224" spans="1:66" x14ac:dyDescent="0.25">
      <c r="A224" s="3">
        <v>45514</v>
      </c>
      <c r="B224">
        <v>1154</v>
      </c>
      <c r="C224">
        <v>784</v>
      </c>
      <c r="D224">
        <v>288</v>
      </c>
      <c r="E224">
        <v>659</v>
      </c>
      <c r="F224">
        <v>207</v>
      </c>
      <c r="G224">
        <v>368</v>
      </c>
      <c r="H224">
        <v>252</v>
      </c>
      <c r="I224">
        <v>164</v>
      </c>
      <c r="J224">
        <v>343</v>
      </c>
      <c r="K224">
        <v>186</v>
      </c>
      <c r="L224">
        <v>50</v>
      </c>
      <c r="M224">
        <v>57</v>
      </c>
      <c r="N224">
        <v>35</v>
      </c>
      <c r="O224">
        <v>179</v>
      </c>
      <c r="P224">
        <v>105</v>
      </c>
      <c r="Q224">
        <v>48</v>
      </c>
      <c r="R224">
        <v>21</v>
      </c>
      <c r="S224">
        <v>130</v>
      </c>
      <c r="T224">
        <v>62</v>
      </c>
      <c r="U224">
        <v>15</v>
      </c>
      <c r="V224">
        <v>23</v>
      </c>
      <c r="W224">
        <v>0</v>
      </c>
      <c r="X224">
        <v>62</v>
      </c>
      <c r="Y224">
        <v>39</v>
      </c>
      <c r="Z224">
        <v>15</v>
      </c>
      <c r="AA224">
        <v>15</v>
      </c>
      <c r="AB224">
        <v>47</v>
      </c>
      <c r="AC224">
        <v>0</v>
      </c>
      <c r="AD224">
        <v>0</v>
      </c>
      <c r="AE224">
        <v>7</v>
      </c>
      <c r="AF224">
        <v>0</v>
      </c>
      <c r="AG224">
        <v>23</v>
      </c>
      <c r="AH224">
        <v>15</v>
      </c>
      <c r="AI224">
        <v>70</v>
      </c>
      <c r="AJ224">
        <v>31</v>
      </c>
      <c r="AK224">
        <v>23</v>
      </c>
      <c r="AL224">
        <v>0</v>
      </c>
      <c r="AM224">
        <v>0</v>
      </c>
      <c r="AN224">
        <v>0</v>
      </c>
      <c r="AO224">
        <v>15</v>
      </c>
      <c r="AP224">
        <v>70</v>
      </c>
      <c r="AQ224">
        <v>7</v>
      </c>
      <c r="AR224">
        <v>23</v>
      </c>
      <c r="AS224">
        <v>7</v>
      </c>
      <c r="AT224">
        <v>0</v>
      </c>
      <c r="AU224">
        <v>54</v>
      </c>
      <c r="AV224">
        <v>15</v>
      </c>
      <c r="AW224">
        <v>23</v>
      </c>
      <c r="AX224">
        <v>123</v>
      </c>
      <c r="AY224" s="11">
        <v>99824.65</v>
      </c>
      <c r="AZ224" s="11">
        <v>34938.629999999997</v>
      </c>
      <c r="BA224" s="11">
        <v>20963.18</v>
      </c>
      <c r="BB224" s="11">
        <v>10980.71</v>
      </c>
      <c r="BC224" s="11">
        <v>17968.439999999999</v>
      </c>
      <c r="BD224" s="11">
        <v>14973.7</v>
      </c>
      <c r="BE224" s="11">
        <v>25500</v>
      </c>
      <c r="BF224" s="11">
        <v>11250</v>
      </c>
      <c r="BG224" s="11">
        <v>8956</v>
      </c>
      <c r="BH224" s="11">
        <v>12014</v>
      </c>
      <c r="BI224" s="11">
        <v>51528</v>
      </c>
      <c r="BJ224" s="11">
        <v>40447</v>
      </c>
      <c r="BK224" s="11">
        <v>28127</v>
      </c>
      <c r="BL224" s="11">
        <v>18319</v>
      </c>
      <c r="BM224">
        <v>148000</v>
      </c>
      <c r="BN224">
        <v>8949</v>
      </c>
    </row>
    <row r="225" spans="1:66" x14ac:dyDescent="0.25">
      <c r="A225" s="3">
        <v>45515</v>
      </c>
      <c r="B225">
        <v>1160</v>
      </c>
      <c r="C225">
        <v>774</v>
      </c>
      <c r="D225">
        <v>371</v>
      </c>
      <c r="E225">
        <v>581</v>
      </c>
      <c r="F225">
        <v>208</v>
      </c>
      <c r="G225">
        <v>363</v>
      </c>
      <c r="H225">
        <v>334</v>
      </c>
      <c r="I225">
        <v>77</v>
      </c>
      <c r="J225">
        <v>244</v>
      </c>
      <c r="K225">
        <v>136</v>
      </c>
      <c r="L225">
        <v>71</v>
      </c>
      <c r="M225">
        <v>86</v>
      </c>
      <c r="N225">
        <v>21</v>
      </c>
      <c r="O225">
        <v>185</v>
      </c>
      <c r="P225">
        <v>145</v>
      </c>
      <c r="Q225">
        <v>39</v>
      </c>
      <c r="R225">
        <v>30</v>
      </c>
      <c r="S225">
        <v>203</v>
      </c>
      <c r="T225">
        <v>54</v>
      </c>
      <c r="U225">
        <v>0</v>
      </c>
      <c r="V225">
        <v>30</v>
      </c>
      <c r="W225">
        <v>0</v>
      </c>
      <c r="X225">
        <v>92</v>
      </c>
      <c r="Y225">
        <v>38</v>
      </c>
      <c r="Z225">
        <v>0</v>
      </c>
      <c r="AA225">
        <v>23</v>
      </c>
      <c r="AB225">
        <v>38</v>
      </c>
      <c r="AC225">
        <v>23</v>
      </c>
      <c r="AD225">
        <v>0</v>
      </c>
      <c r="AE225">
        <v>30</v>
      </c>
      <c r="AF225">
        <v>23</v>
      </c>
      <c r="AG225">
        <v>23</v>
      </c>
      <c r="AH225">
        <v>0</v>
      </c>
      <c r="AI225">
        <v>54</v>
      </c>
      <c r="AJ225">
        <v>15</v>
      </c>
      <c r="AK225">
        <v>15</v>
      </c>
      <c r="AL225">
        <v>0</v>
      </c>
      <c r="AM225">
        <v>0</v>
      </c>
      <c r="AN225">
        <v>30</v>
      </c>
      <c r="AO225">
        <v>15</v>
      </c>
      <c r="AP225">
        <v>69</v>
      </c>
      <c r="AQ225">
        <v>23</v>
      </c>
      <c r="AR225">
        <v>23</v>
      </c>
      <c r="AS225">
        <v>15</v>
      </c>
      <c r="AT225">
        <v>7</v>
      </c>
      <c r="AU225">
        <v>54</v>
      </c>
      <c r="AV225">
        <v>23</v>
      </c>
      <c r="AW225">
        <v>23</v>
      </c>
      <c r="AX225">
        <v>34</v>
      </c>
      <c r="AY225" s="11">
        <v>100525.32</v>
      </c>
      <c r="AZ225" s="11">
        <v>26136.58</v>
      </c>
      <c r="BA225" s="11">
        <v>14073.54</v>
      </c>
      <c r="BB225" s="11">
        <v>10052.530000000001</v>
      </c>
      <c r="BC225" s="11">
        <v>16084.05</v>
      </c>
      <c r="BD225" s="11">
        <v>34178.61</v>
      </c>
      <c r="BE225" s="11">
        <v>25500</v>
      </c>
      <c r="BF225" s="11">
        <v>11250</v>
      </c>
      <c r="BG225" s="11">
        <v>8956</v>
      </c>
      <c r="BH225" s="11">
        <v>12014</v>
      </c>
      <c r="BI225" s="11">
        <v>51528</v>
      </c>
      <c r="BJ225" s="11">
        <v>40447</v>
      </c>
      <c r="BK225" s="11">
        <v>28127</v>
      </c>
      <c r="BL225" s="11">
        <v>18319</v>
      </c>
      <c r="BM225">
        <v>148000</v>
      </c>
      <c r="BN225">
        <v>2847</v>
      </c>
    </row>
    <row r="226" spans="1:66" x14ac:dyDescent="0.25">
      <c r="A226" s="3">
        <v>45516</v>
      </c>
      <c r="B226">
        <v>1162</v>
      </c>
      <c r="C226">
        <v>748</v>
      </c>
      <c r="D226">
        <v>499</v>
      </c>
      <c r="E226">
        <v>419</v>
      </c>
      <c r="F226">
        <v>244</v>
      </c>
      <c r="G226">
        <v>321</v>
      </c>
      <c r="H226">
        <v>240</v>
      </c>
      <c r="I226">
        <v>187</v>
      </c>
      <c r="J226">
        <v>396</v>
      </c>
      <c r="K226">
        <v>72</v>
      </c>
      <c r="L226">
        <v>50</v>
      </c>
      <c r="M226">
        <v>72</v>
      </c>
      <c r="N226">
        <v>43</v>
      </c>
      <c r="O226">
        <v>194</v>
      </c>
      <c r="P226">
        <v>114</v>
      </c>
      <c r="Q226">
        <v>48</v>
      </c>
      <c r="R226">
        <v>61</v>
      </c>
      <c r="S226">
        <v>112</v>
      </c>
      <c r="T226">
        <v>82</v>
      </c>
      <c r="U226">
        <v>0</v>
      </c>
      <c r="V226">
        <v>44</v>
      </c>
      <c r="W226">
        <v>22</v>
      </c>
      <c r="X226">
        <v>44</v>
      </c>
      <c r="Y226">
        <v>44</v>
      </c>
      <c r="Z226">
        <v>0</v>
      </c>
      <c r="AA226">
        <v>22</v>
      </c>
      <c r="AB226">
        <v>29</v>
      </c>
      <c r="AC226">
        <v>0</v>
      </c>
      <c r="AD226">
        <v>0</v>
      </c>
      <c r="AE226">
        <v>37</v>
      </c>
      <c r="AF226">
        <v>14</v>
      </c>
      <c r="AG226">
        <v>22</v>
      </c>
      <c r="AH226">
        <v>7</v>
      </c>
      <c r="AI226">
        <v>67</v>
      </c>
      <c r="AJ226">
        <v>7</v>
      </c>
      <c r="AK226">
        <v>7</v>
      </c>
      <c r="AL226">
        <v>0</v>
      </c>
      <c r="AM226">
        <v>7</v>
      </c>
      <c r="AN226">
        <v>7</v>
      </c>
      <c r="AO226">
        <v>29</v>
      </c>
      <c r="AP226">
        <v>74</v>
      </c>
      <c r="AQ226">
        <v>14</v>
      </c>
      <c r="AR226">
        <v>37</v>
      </c>
      <c r="AS226">
        <v>37</v>
      </c>
      <c r="AT226">
        <v>7</v>
      </c>
      <c r="AU226">
        <v>7</v>
      </c>
      <c r="AV226">
        <v>22</v>
      </c>
      <c r="AW226">
        <v>29</v>
      </c>
      <c r="AX226">
        <v>30</v>
      </c>
      <c r="AY226" s="11">
        <v>100759.3</v>
      </c>
      <c r="AZ226" s="11">
        <v>33250.57</v>
      </c>
      <c r="BA226" s="11">
        <v>24182.23</v>
      </c>
      <c r="BB226" s="11">
        <v>21159.45</v>
      </c>
      <c r="BC226" s="11">
        <v>11083.52</v>
      </c>
      <c r="BD226" s="11">
        <v>11083.52</v>
      </c>
      <c r="BE226" s="11">
        <v>25500</v>
      </c>
      <c r="BF226" s="11">
        <v>11250</v>
      </c>
      <c r="BG226" s="11">
        <v>8956</v>
      </c>
      <c r="BH226" s="11">
        <v>12014</v>
      </c>
      <c r="BI226" s="11">
        <v>51528</v>
      </c>
      <c r="BJ226" s="11">
        <v>40447</v>
      </c>
      <c r="BK226" s="11">
        <v>28127</v>
      </c>
      <c r="BL226" s="11">
        <v>18319</v>
      </c>
      <c r="BM226">
        <v>148000</v>
      </c>
      <c r="BN226">
        <v>3555</v>
      </c>
    </row>
    <row r="227" spans="1:66" x14ac:dyDescent="0.25">
      <c r="A227" s="3">
        <v>45517</v>
      </c>
      <c r="B227">
        <v>1160</v>
      </c>
      <c r="C227">
        <v>711</v>
      </c>
      <c r="D227">
        <v>232</v>
      </c>
      <c r="E227">
        <v>847</v>
      </c>
      <c r="F227">
        <v>81</v>
      </c>
      <c r="G227">
        <v>277</v>
      </c>
      <c r="H227">
        <v>399</v>
      </c>
      <c r="I227">
        <v>35</v>
      </c>
      <c r="J227">
        <v>381</v>
      </c>
      <c r="K227">
        <v>129</v>
      </c>
      <c r="L227">
        <v>79</v>
      </c>
      <c r="M227">
        <v>93</v>
      </c>
      <c r="N227">
        <v>35</v>
      </c>
      <c r="O227">
        <v>171</v>
      </c>
      <c r="P227">
        <v>39</v>
      </c>
      <c r="Q227">
        <v>52</v>
      </c>
      <c r="R227">
        <v>35</v>
      </c>
      <c r="S227">
        <v>146</v>
      </c>
      <c r="T227">
        <v>78</v>
      </c>
      <c r="U227">
        <v>21</v>
      </c>
      <c r="V227">
        <v>35</v>
      </c>
      <c r="W227">
        <v>0</v>
      </c>
      <c r="X227">
        <v>49</v>
      </c>
      <c r="Y227">
        <v>42</v>
      </c>
      <c r="Z227">
        <v>0</v>
      </c>
      <c r="AA227">
        <v>14</v>
      </c>
      <c r="AB227">
        <v>21</v>
      </c>
      <c r="AC227">
        <v>14</v>
      </c>
      <c r="AD227">
        <v>0</v>
      </c>
      <c r="AE227">
        <v>21</v>
      </c>
      <c r="AF227">
        <v>0</v>
      </c>
      <c r="AG227">
        <v>14</v>
      </c>
      <c r="AH227">
        <v>14</v>
      </c>
      <c r="AI227">
        <v>35</v>
      </c>
      <c r="AJ227">
        <v>7</v>
      </c>
      <c r="AK227">
        <v>14</v>
      </c>
      <c r="AL227">
        <v>21</v>
      </c>
      <c r="AM227">
        <v>0</v>
      </c>
      <c r="AN227">
        <v>14</v>
      </c>
      <c r="AO227">
        <v>21</v>
      </c>
      <c r="AP227">
        <v>78</v>
      </c>
      <c r="AQ227">
        <v>21</v>
      </c>
      <c r="AR227">
        <v>49</v>
      </c>
      <c r="AS227">
        <v>7</v>
      </c>
      <c r="AT227">
        <v>7</v>
      </c>
      <c r="AU227">
        <v>7</v>
      </c>
      <c r="AV227">
        <v>7</v>
      </c>
      <c r="AW227">
        <v>14</v>
      </c>
      <c r="AX227">
        <v>86</v>
      </c>
      <c r="AY227" s="11">
        <v>100525.18</v>
      </c>
      <c r="AZ227" s="11">
        <v>26136.55</v>
      </c>
      <c r="BA227" s="11">
        <v>15078.78</v>
      </c>
      <c r="BB227" s="11">
        <v>17089.28</v>
      </c>
      <c r="BC227" s="11">
        <v>9047.27</v>
      </c>
      <c r="BD227" s="11">
        <v>33173.31</v>
      </c>
      <c r="BE227" s="11">
        <v>25500</v>
      </c>
      <c r="BF227" s="11">
        <v>11250</v>
      </c>
      <c r="BG227" s="11">
        <v>7688</v>
      </c>
      <c r="BH227" s="11">
        <v>12014</v>
      </c>
      <c r="BI227" s="11">
        <v>51528</v>
      </c>
      <c r="BJ227" s="11">
        <v>40447</v>
      </c>
      <c r="BK227" s="11">
        <v>28127</v>
      </c>
      <c r="BL227" s="11">
        <v>18319</v>
      </c>
      <c r="BM227">
        <v>148000</v>
      </c>
      <c r="BN227">
        <v>5572</v>
      </c>
    </row>
    <row r="228" spans="1:66" x14ac:dyDescent="0.25">
      <c r="A228" s="3">
        <v>45518</v>
      </c>
      <c r="B228">
        <v>1141</v>
      </c>
      <c r="C228">
        <v>682</v>
      </c>
      <c r="D228">
        <v>273</v>
      </c>
      <c r="E228">
        <v>732</v>
      </c>
      <c r="F228">
        <v>136</v>
      </c>
      <c r="G228">
        <v>231</v>
      </c>
      <c r="H228">
        <v>404</v>
      </c>
      <c r="I228">
        <v>47</v>
      </c>
      <c r="J228">
        <v>269</v>
      </c>
      <c r="K228">
        <v>219</v>
      </c>
      <c r="L228">
        <v>56</v>
      </c>
      <c r="M228">
        <v>99</v>
      </c>
      <c r="N228">
        <v>49</v>
      </c>
      <c r="O228">
        <v>238</v>
      </c>
      <c r="P228">
        <v>147</v>
      </c>
      <c r="Q228">
        <v>30</v>
      </c>
      <c r="R228">
        <v>34</v>
      </c>
      <c r="S228">
        <v>0</v>
      </c>
      <c r="T228">
        <v>75</v>
      </c>
      <c r="U228">
        <v>6</v>
      </c>
      <c r="V228">
        <v>27</v>
      </c>
      <c r="W228">
        <v>20</v>
      </c>
      <c r="X228">
        <v>54</v>
      </c>
      <c r="Y228">
        <v>47</v>
      </c>
      <c r="Z228">
        <v>6</v>
      </c>
      <c r="AA228">
        <v>13</v>
      </c>
      <c r="AB228">
        <v>13</v>
      </c>
      <c r="AC228">
        <v>13</v>
      </c>
      <c r="AD228">
        <v>0</v>
      </c>
      <c r="AE228">
        <v>34</v>
      </c>
      <c r="AF228">
        <v>0</v>
      </c>
      <c r="AG228">
        <v>13</v>
      </c>
      <c r="AH228">
        <v>20</v>
      </c>
      <c r="AI228">
        <v>61</v>
      </c>
      <c r="AJ228">
        <v>34</v>
      </c>
      <c r="AK228">
        <v>13</v>
      </c>
      <c r="AL228">
        <v>6</v>
      </c>
      <c r="AM228">
        <v>0</v>
      </c>
      <c r="AN228">
        <v>6</v>
      </c>
      <c r="AO228">
        <v>27</v>
      </c>
      <c r="AP228">
        <v>54</v>
      </c>
      <c r="AQ228">
        <v>13</v>
      </c>
      <c r="AR228">
        <v>61</v>
      </c>
      <c r="AS228">
        <v>20</v>
      </c>
      <c r="AT228">
        <v>0</v>
      </c>
      <c r="AU228">
        <v>40</v>
      </c>
      <c r="AV228">
        <v>0</v>
      </c>
      <c r="AW228">
        <v>6</v>
      </c>
      <c r="AX228">
        <v>0</v>
      </c>
      <c r="AY228" s="11">
        <v>98302.36</v>
      </c>
      <c r="AZ228" s="11">
        <v>28507.68</v>
      </c>
      <c r="BA228" s="11">
        <v>18677.45</v>
      </c>
      <c r="BB228" s="11">
        <v>14745.35</v>
      </c>
      <c r="BC228" s="11">
        <v>13762.33</v>
      </c>
      <c r="BD228" s="11">
        <v>22609.54</v>
      </c>
      <c r="BE228" s="11">
        <v>25500</v>
      </c>
      <c r="BF228" s="11">
        <v>11250</v>
      </c>
      <c r="BG228" s="11">
        <v>7688</v>
      </c>
      <c r="BH228" s="11">
        <v>12014</v>
      </c>
      <c r="BI228" s="11">
        <v>51528</v>
      </c>
      <c r="BJ228" s="11">
        <v>40447</v>
      </c>
      <c r="BK228" s="11">
        <v>28127</v>
      </c>
      <c r="BL228" s="11">
        <v>18319</v>
      </c>
      <c r="BM228">
        <v>148000</v>
      </c>
      <c r="BN228">
        <v>5252</v>
      </c>
    </row>
    <row r="229" spans="1:66" x14ac:dyDescent="0.25">
      <c r="A229" s="3">
        <v>45519</v>
      </c>
      <c r="B229">
        <v>1116</v>
      </c>
      <c r="C229">
        <v>667</v>
      </c>
      <c r="D229">
        <v>468</v>
      </c>
      <c r="E229">
        <v>425</v>
      </c>
      <c r="F229">
        <v>223</v>
      </c>
      <c r="G229">
        <v>340</v>
      </c>
      <c r="H229">
        <v>181</v>
      </c>
      <c r="I229">
        <v>146</v>
      </c>
      <c r="J229">
        <v>243</v>
      </c>
      <c r="K229">
        <v>228</v>
      </c>
      <c r="L229">
        <v>69</v>
      </c>
      <c r="M229">
        <v>76</v>
      </c>
      <c r="N229">
        <v>48</v>
      </c>
      <c r="O229">
        <v>203</v>
      </c>
      <c r="P229">
        <v>144</v>
      </c>
      <c r="Q229">
        <v>46</v>
      </c>
      <c r="R229">
        <v>59</v>
      </c>
      <c r="S229">
        <v>0</v>
      </c>
      <c r="T229">
        <v>86</v>
      </c>
      <c r="U229">
        <v>6</v>
      </c>
      <c r="V229">
        <v>46</v>
      </c>
      <c r="W229">
        <v>13</v>
      </c>
      <c r="X229">
        <v>85</v>
      </c>
      <c r="Y229">
        <v>40</v>
      </c>
      <c r="Z229">
        <v>6</v>
      </c>
      <c r="AA229">
        <v>0</v>
      </c>
      <c r="AB229">
        <v>40</v>
      </c>
      <c r="AC229">
        <v>6</v>
      </c>
      <c r="AD229">
        <v>0</v>
      </c>
      <c r="AE229">
        <v>6</v>
      </c>
      <c r="AF229">
        <v>13</v>
      </c>
      <c r="AG229">
        <v>13</v>
      </c>
      <c r="AH229">
        <v>0</v>
      </c>
      <c r="AI229">
        <v>26</v>
      </c>
      <c r="AJ229">
        <v>33</v>
      </c>
      <c r="AK229">
        <v>6</v>
      </c>
      <c r="AL229">
        <v>6</v>
      </c>
      <c r="AM229">
        <v>6</v>
      </c>
      <c r="AN229">
        <v>26</v>
      </c>
      <c r="AO229">
        <v>6</v>
      </c>
      <c r="AP229">
        <v>60</v>
      </c>
      <c r="AQ229">
        <v>20</v>
      </c>
      <c r="AR229">
        <v>46</v>
      </c>
      <c r="AS229">
        <v>13</v>
      </c>
      <c r="AT229">
        <v>6</v>
      </c>
      <c r="AU229">
        <v>33</v>
      </c>
      <c r="AV229">
        <v>0</v>
      </c>
      <c r="AW229">
        <v>20</v>
      </c>
      <c r="AX229">
        <v>0</v>
      </c>
      <c r="AY229" s="11">
        <v>95394.64</v>
      </c>
      <c r="AZ229" s="11">
        <v>33388.129999999997</v>
      </c>
      <c r="BA229" s="11">
        <v>20986.82</v>
      </c>
      <c r="BB229" s="11">
        <v>17171.04</v>
      </c>
      <c r="BC229" s="11">
        <v>7631.57</v>
      </c>
      <c r="BD229" s="11">
        <v>16217.09</v>
      </c>
      <c r="BE229" s="11">
        <v>22000</v>
      </c>
      <c r="BF229" s="11">
        <v>11250</v>
      </c>
      <c r="BG229" s="11">
        <v>7688</v>
      </c>
      <c r="BH229" s="11">
        <v>12014</v>
      </c>
      <c r="BI229" s="11">
        <v>51528</v>
      </c>
      <c r="BJ229" s="11">
        <v>40447</v>
      </c>
      <c r="BK229" s="11">
        <v>28127</v>
      </c>
      <c r="BL229" s="11">
        <v>18319</v>
      </c>
      <c r="BM229">
        <v>148000</v>
      </c>
      <c r="BN229">
        <v>4251</v>
      </c>
    </row>
    <row r="230" spans="1:66" x14ac:dyDescent="0.25">
      <c r="A230" s="3">
        <v>45520</v>
      </c>
      <c r="B230">
        <v>1099</v>
      </c>
      <c r="C230">
        <v>666</v>
      </c>
      <c r="D230">
        <v>274</v>
      </c>
      <c r="E230">
        <v>639</v>
      </c>
      <c r="F230">
        <v>186</v>
      </c>
      <c r="G230">
        <v>159</v>
      </c>
      <c r="H230">
        <v>474</v>
      </c>
      <c r="I230">
        <v>33</v>
      </c>
      <c r="J230">
        <v>279</v>
      </c>
      <c r="K230">
        <v>156</v>
      </c>
      <c r="L230">
        <v>74</v>
      </c>
      <c r="M230">
        <v>68</v>
      </c>
      <c r="N230">
        <v>47</v>
      </c>
      <c r="O230">
        <v>217</v>
      </c>
      <c r="P230">
        <v>79</v>
      </c>
      <c r="Q230">
        <v>45</v>
      </c>
      <c r="R230">
        <v>20</v>
      </c>
      <c r="S230">
        <v>114</v>
      </c>
      <c r="T230">
        <v>39</v>
      </c>
      <c r="U230">
        <v>6</v>
      </c>
      <c r="V230">
        <v>46</v>
      </c>
      <c r="W230">
        <v>13</v>
      </c>
      <c r="X230">
        <v>46</v>
      </c>
      <c r="Y230">
        <v>39</v>
      </c>
      <c r="Z230">
        <v>6</v>
      </c>
      <c r="AA230">
        <v>19</v>
      </c>
      <c r="AB230">
        <v>33</v>
      </c>
      <c r="AC230">
        <v>19</v>
      </c>
      <c r="AD230">
        <v>0</v>
      </c>
      <c r="AE230">
        <v>19</v>
      </c>
      <c r="AF230">
        <v>0</v>
      </c>
      <c r="AG230">
        <v>19</v>
      </c>
      <c r="AH230">
        <v>13</v>
      </c>
      <c r="AI230">
        <v>53</v>
      </c>
      <c r="AJ230">
        <v>13</v>
      </c>
      <c r="AK230">
        <v>6</v>
      </c>
      <c r="AL230">
        <v>19</v>
      </c>
      <c r="AM230">
        <v>6</v>
      </c>
      <c r="AN230">
        <v>6</v>
      </c>
      <c r="AO230">
        <v>13</v>
      </c>
      <c r="AP230">
        <v>66</v>
      </c>
      <c r="AQ230">
        <v>19</v>
      </c>
      <c r="AR230">
        <v>59</v>
      </c>
      <c r="AS230">
        <v>26</v>
      </c>
      <c r="AT230">
        <v>0</v>
      </c>
      <c r="AU230">
        <v>39</v>
      </c>
      <c r="AV230">
        <v>13</v>
      </c>
      <c r="AW230">
        <v>6</v>
      </c>
      <c r="AX230">
        <v>5</v>
      </c>
      <c r="AY230" s="11">
        <v>93432.9</v>
      </c>
      <c r="AZ230" s="11">
        <v>28964.2</v>
      </c>
      <c r="BA230" s="11">
        <v>17752.25</v>
      </c>
      <c r="BB230" s="11">
        <v>15883.59</v>
      </c>
      <c r="BC230" s="11">
        <v>20555.240000000002</v>
      </c>
      <c r="BD230" s="11">
        <v>10277.620000000001</v>
      </c>
      <c r="BE230" s="11">
        <v>22000</v>
      </c>
      <c r="BF230" s="11">
        <v>11250</v>
      </c>
      <c r="BG230" s="11">
        <v>7688</v>
      </c>
      <c r="BH230" s="11">
        <v>20765</v>
      </c>
      <c r="BI230" s="11">
        <v>51528</v>
      </c>
      <c r="BJ230" s="11">
        <v>40447</v>
      </c>
      <c r="BK230" s="11">
        <v>28127</v>
      </c>
      <c r="BL230" s="11">
        <v>18319</v>
      </c>
      <c r="BM230">
        <v>148000</v>
      </c>
      <c r="BN230">
        <v>6810</v>
      </c>
    </row>
    <row r="231" spans="1:66" x14ac:dyDescent="0.25">
      <c r="A231" s="3">
        <v>45521</v>
      </c>
      <c r="B231">
        <v>1091</v>
      </c>
      <c r="C231">
        <v>679</v>
      </c>
      <c r="D231">
        <v>490</v>
      </c>
      <c r="E231">
        <v>525</v>
      </c>
      <c r="F231">
        <v>76</v>
      </c>
      <c r="G231">
        <v>251</v>
      </c>
      <c r="H231">
        <v>381</v>
      </c>
      <c r="I231">
        <v>47</v>
      </c>
      <c r="J231">
        <v>284</v>
      </c>
      <c r="K231">
        <v>101</v>
      </c>
      <c r="L231">
        <v>94</v>
      </c>
      <c r="M231">
        <v>74</v>
      </c>
      <c r="N231">
        <v>40</v>
      </c>
      <c r="O231">
        <v>215</v>
      </c>
      <c r="P231">
        <v>66</v>
      </c>
      <c r="Q231">
        <v>45</v>
      </c>
      <c r="R231">
        <v>41</v>
      </c>
      <c r="S231">
        <v>131</v>
      </c>
      <c r="T231">
        <v>74</v>
      </c>
      <c r="U231">
        <v>0</v>
      </c>
      <c r="V231">
        <v>20</v>
      </c>
      <c r="W231">
        <v>6</v>
      </c>
      <c r="X231">
        <v>95</v>
      </c>
      <c r="Y231">
        <v>47</v>
      </c>
      <c r="Z231">
        <v>6</v>
      </c>
      <c r="AA231">
        <v>0</v>
      </c>
      <c r="AB231">
        <v>13</v>
      </c>
      <c r="AC231">
        <v>20</v>
      </c>
      <c r="AD231">
        <v>6</v>
      </c>
      <c r="AE231">
        <v>6</v>
      </c>
      <c r="AF231">
        <v>13</v>
      </c>
      <c r="AG231">
        <v>20</v>
      </c>
      <c r="AH231">
        <v>6</v>
      </c>
      <c r="AI231">
        <v>61</v>
      </c>
      <c r="AJ231">
        <v>20</v>
      </c>
      <c r="AK231">
        <v>13</v>
      </c>
      <c r="AL231">
        <v>6</v>
      </c>
      <c r="AM231">
        <v>6</v>
      </c>
      <c r="AN231">
        <v>27</v>
      </c>
      <c r="AO231">
        <v>13</v>
      </c>
      <c r="AP231">
        <v>74</v>
      </c>
      <c r="AQ231">
        <v>20</v>
      </c>
      <c r="AR231">
        <v>20</v>
      </c>
      <c r="AS231">
        <v>6</v>
      </c>
      <c r="AT231">
        <v>6</v>
      </c>
      <c r="AU231">
        <v>47</v>
      </c>
      <c r="AV231">
        <v>0</v>
      </c>
      <c r="AW231">
        <v>27</v>
      </c>
      <c r="AX231">
        <v>1</v>
      </c>
      <c r="AY231" s="11">
        <v>92514.72</v>
      </c>
      <c r="AZ231" s="11">
        <v>23128.68</v>
      </c>
      <c r="BA231" s="11">
        <v>17577.8</v>
      </c>
      <c r="BB231" s="11">
        <v>12952.06</v>
      </c>
      <c r="BC231" s="11">
        <v>21278.39</v>
      </c>
      <c r="BD231" s="11">
        <v>17577.8</v>
      </c>
      <c r="BE231" s="11">
        <v>22000</v>
      </c>
      <c r="BF231" s="11">
        <v>11250</v>
      </c>
      <c r="BG231" s="11">
        <v>7688</v>
      </c>
      <c r="BH231" s="11">
        <v>20765</v>
      </c>
      <c r="BI231" s="11">
        <v>51528</v>
      </c>
      <c r="BJ231" s="11">
        <v>40447</v>
      </c>
      <c r="BK231" s="11">
        <v>28127</v>
      </c>
      <c r="BL231" s="11">
        <v>18319</v>
      </c>
      <c r="BM231">
        <v>148000</v>
      </c>
      <c r="BN231">
        <v>4290</v>
      </c>
    </row>
    <row r="232" spans="1:66" x14ac:dyDescent="0.25">
      <c r="A232" s="3">
        <v>45522</v>
      </c>
      <c r="B232">
        <v>1095</v>
      </c>
      <c r="C232">
        <v>702</v>
      </c>
      <c r="D232">
        <v>470</v>
      </c>
      <c r="E232">
        <v>549</v>
      </c>
      <c r="F232">
        <v>76</v>
      </c>
      <c r="G232">
        <v>266</v>
      </c>
      <c r="H232">
        <v>289</v>
      </c>
      <c r="I232">
        <v>147</v>
      </c>
      <c r="J232">
        <v>305</v>
      </c>
      <c r="K232">
        <v>81</v>
      </c>
      <c r="L232">
        <v>81</v>
      </c>
      <c r="M232">
        <v>61</v>
      </c>
      <c r="N232">
        <v>54</v>
      </c>
      <c r="O232">
        <v>187</v>
      </c>
      <c r="P232">
        <v>112</v>
      </c>
      <c r="Q232">
        <v>41</v>
      </c>
      <c r="R232">
        <v>41</v>
      </c>
      <c r="S232">
        <v>132</v>
      </c>
      <c r="T232">
        <v>56</v>
      </c>
      <c r="U232">
        <v>14</v>
      </c>
      <c r="V232">
        <v>21</v>
      </c>
      <c r="W232">
        <v>14</v>
      </c>
      <c r="X232">
        <v>100</v>
      </c>
      <c r="Y232">
        <v>42</v>
      </c>
      <c r="Z232">
        <v>7</v>
      </c>
      <c r="AA232">
        <v>14</v>
      </c>
      <c r="AB232">
        <v>35</v>
      </c>
      <c r="AC232">
        <v>7</v>
      </c>
      <c r="AD232">
        <v>0</v>
      </c>
      <c r="AE232">
        <v>28</v>
      </c>
      <c r="AF232">
        <v>0</v>
      </c>
      <c r="AG232">
        <v>14</v>
      </c>
      <c r="AH232">
        <v>14</v>
      </c>
      <c r="AI232">
        <v>56</v>
      </c>
      <c r="AJ232">
        <v>49</v>
      </c>
      <c r="AK232">
        <v>7</v>
      </c>
      <c r="AL232">
        <v>21</v>
      </c>
      <c r="AM232">
        <v>7</v>
      </c>
      <c r="AN232">
        <v>7</v>
      </c>
      <c r="AO232">
        <v>7</v>
      </c>
      <c r="AP232">
        <v>49</v>
      </c>
      <c r="AQ232">
        <v>14</v>
      </c>
      <c r="AR232">
        <v>28</v>
      </c>
      <c r="AS232">
        <v>14</v>
      </c>
      <c r="AT232">
        <v>7</v>
      </c>
      <c r="AU232">
        <v>21</v>
      </c>
      <c r="AV232">
        <v>28</v>
      </c>
      <c r="AW232">
        <v>21</v>
      </c>
      <c r="AX232">
        <v>0</v>
      </c>
      <c r="AY232" s="11">
        <v>92972.63</v>
      </c>
      <c r="AZ232" s="11">
        <v>29751.24</v>
      </c>
      <c r="BA232" s="11">
        <v>13016.17</v>
      </c>
      <c r="BB232" s="11">
        <v>11156.72</v>
      </c>
      <c r="BC232" s="11">
        <v>21383.71</v>
      </c>
      <c r="BD232" s="11">
        <v>17664.8</v>
      </c>
      <c r="BE232" s="11">
        <v>22000</v>
      </c>
      <c r="BF232" s="11">
        <v>11250</v>
      </c>
      <c r="BG232" s="11">
        <v>7688</v>
      </c>
      <c r="BH232" s="11">
        <v>20765</v>
      </c>
      <c r="BI232" s="11">
        <v>51528</v>
      </c>
      <c r="BJ232" s="11">
        <v>40447</v>
      </c>
      <c r="BK232" s="11">
        <v>28127</v>
      </c>
      <c r="BL232" s="11">
        <v>18319</v>
      </c>
      <c r="BM232">
        <v>148000</v>
      </c>
      <c r="BN232">
        <v>1211</v>
      </c>
    </row>
    <row r="233" spans="1:66" x14ac:dyDescent="0.25">
      <c r="A233" s="3">
        <v>45523</v>
      </c>
      <c r="B233">
        <v>1102</v>
      </c>
      <c r="C233">
        <v>734</v>
      </c>
      <c r="D233">
        <v>264</v>
      </c>
      <c r="E233">
        <v>739</v>
      </c>
      <c r="F233">
        <v>99</v>
      </c>
      <c r="G233">
        <v>381</v>
      </c>
      <c r="H233">
        <v>251</v>
      </c>
      <c r="I233">
        <v>102</v>
      </c>
      <c r="J233">
        <v>321</v>
      </c>
      <c r="K233">
        <v>47</v>
      </c>
      <c r="L233">
        <v>95</v>
      </c>
      <c r="M233">
        <v>75</v>
      </c>
      <c r="N233">
        <v>47</v>
      </c>
      <c r="O233">
        <v>167</v>
      </c>
      <c r="P233">
        <v>113</v>
      </c>
      <c r="Q233">
        <v>37</v>
      </c>
      <c r="R233">
        <v>29</v>
      </c>
      <c r="S233">
        <v>171</v>
      </c>
      <c r="T233">
        <v>29</v>
      </c>
      <c r="U233">
        <v>7</v>
      </c>
      <c r="V233">
        <v>44</v>
      </c>
      <c r="W233">
        <v>0</v>
      </c>
      <c r="X233">
        <v>44</v>
      </c>
      <c r="Y233">
        <v>36</v>
      </c>
      <c r="Z233">
        <v>7</v>
      </c>
      <c r="AA233">
        <v>0</v>
      </c>
      <c r="AB233">
        <v>22</v>
      </c>
      <c r="AC233">
        <v>0</v>
      </c>
      <c r="AD233">
        <v>7</v>
      </c>
      <c r="AE233">
        <v>7</v>
      </c>
      <c r="AF233">
        <v>7</v>
      </c>
      <c r="AG233">
        <v>0</v>
      </c>
      <c r="AH233">
        <v>7</v>
      </c>
      <c r="AI233">
        <v>44</v>
      </c>
      <c r="AJ233">
        <v>7</v>
      </c>
      <c r="AK233">
        <v>7</v>
      </c>
      <c r="AL233">
        <v>0</v>
      </c>
      <c r="AM233">
        <v>7</v>
      </c>
      <c r="AN233">
        <v>7</v>
      </c>
      <c r="AO233">
        <v>14</v>
      </c>
      <c r="AP233">
        <v>58</v>
      </c>
      <c r="AQ233">
        <v>7</v>
      </c>
      <c r="AR233">
        <v>29</v>
      </c>
      <c r="AS233">
        <v>36</v>
      </c>
      <c r="AT233">
        <v>7</v>
      </c>
      <c r="AU233">
        <v>51</v>
      </c>
      <c r="AV233">
        <v>29</v>
      </c>
      <c r="AW233">
        <v>22</v>
      </c>
      <c r="AX233">
        <v>192</v>
      </c>
      <c r="AY233" s="11">
        <v>93775</v>
      </c>
      <c r="AZ233" s="11">
        <v>25319.25</v>
      </c>
      <c r="BA233" s="11">
        <v>15004</v>
      </c>
      <c r="BB233" s="11">
        <v>16879.5</v>
      </c>
      <c r="BC233" s="11">
        <v>10315.25</v>
      </c>
      <c r="BD233" s="11">
        <v>26257</v>
      </c>
      <c r="BE233" s="11">
        <v>22000</v>
      </c>
      <c r="BF233" s="11">
        <v>11250</v>
      </c>
      <c r="BG233" s="11">
        <v>7688</v>
      </c>
      <c r="BH233" s="11">
        <v>20765</v>
      </c>
      <c r="BI233" s="11">
        <v>51528</v>
      </c>
      <c r="BJ233" s="11">
        <v>40447</v>
      </c>
      <c r="BK233" s="11">
        <v>28127</v>
      </c>
      <c r="BL233" s="11">
        <v>18319</v>
      </c>
      <c r="BM233">
        <v>148000</v>
      </c>
      <c r="BN233">
        <v>8963</v>
      </c>
    </row>
    <row r="234" spans="1:66" x14ac:dyDescent="0.25">
      <c r="A234" s="3">
        <v>45524</v>
      </c>
      <c r="B234">
        <v>1111</v>
      </c>
      <c r="C234">
        <v>769</v>
      </c>
      <c r="D234">
        <v>411</v>
      </c>
      <c r="E234">
        <v>501</v>
      </c>
      <c r="F234">
        <v>199</v>
      </c>
      <c r="G234">
        <v>315</v>
      </c>
      <c r="H234">
        <v>278</v>
      </c>
      <c r="I234">
        <v>176</v>
      </c>
      <c r="J234">
        <v>316</v>
      </c>
      <c r="K234">
        <v>55</v>
      </c>
      <c r="L234">
        <v>75</v>
      </c>
      <c r="M234">
        <v>48</v>
      </c>
      <c r="N234">
        <v>20</v>
      </c>
      <c r="O234">
        <v>168</v>
      </c>
      <c r="P234">
        <v>143</v>
      </c>
      <c r="Q234">
        <v>59</v>
      </c>
      <c r="R234">
        <v>63</v>
      </c>
      <c r="S234">
        <v>164</v>
      </c>
      <c r="T234">
        <v>76</v>
      </c>
      <c r="U234">
        <v>23</v>
      </c>
      <c r="V234">
        <v>23</v>
      </c>
      <c r="W234">
        <v>15</v>
      </c>
      <c r="X234">
        <v>61</v>
      </c>
      <c r="Y234">
        <v>38</v>
      </c>
      <c r="Z234">
        <v>0</v>
      </c>
      <c r="AA234">
        <v>15</v>
      </c>
      <c r="AB234">
        <v>38</v>
      </c>
      <c r="AC234">
        <v>7</v>
      </c>
      <c r="AD234">
        <v>7</v>
      </c>
      <c r="AE234">
        <v>38</v>
      </c>
      <c r="AF234">
        <v>23</v>
      </c>
      <c r="AG234">
        <v>23</v>
      </c>
      <c r="AH234">
        <v>0</v>
      </c>
      <c r="AI234">
        <v>30</v>
      </c>
      <c r="AJ234">
        <v>30</v>
      </c>
      <c r="AK234">
        <v>38</v>
      </c>
      <c r="AL234">
        <v>0</v>
      </c>
      <c r="AM234">
        <v>7</v>
      </c>
      <c r="AN234">
        <v>0</v>
      </c>
      <c r="AO234">
        <v>30</v>
      </c>
      <c r="AP234">
        <v>53</v>
      </c>
      <c r="AQ234">
        <v>7</v>
      </c>
      <c r="AR234">
        <v>30</v>
      </c>
      <c r="AS234">
        <v>30</v>
      </c>
      <c r="AT234">
        <v>7</v>
      </c>
      <c r="AU234">
        <v>7</v>
      </c>
      <c r="AV234">
        <v>0</v>
      </c>
      <c r="AW234">
        <v>7</v>
      </c>
      <c r="AX234">
        <v>106</v>
      </c>
      <c r="AY234" s="11">
        <v>94808.91</v>
      </c>
      <c r="AZ234" s="11">
        <v>23702.23</v>
      </c>
      <c r="BA234" s="11">
        <v>21806.05</v>
      </c>
      <c r="BB234" s="11">
        <v>9480.89</v>
      </c>
      <c r="BC234" s="11">
        <v>21806.05</v>
      </c>
      <c r="BD234" s="11">
        <v>18013.689999999999</v>
      </c>
      <c r="BE234" s="11">
        <v>22000</v>
      </c>
      <c r="BF234" s="11">
        <v>11250</v>
      </c>
      <c r="BG234" s="11">
        <v>7688</v>
      </c>
      <c r="BH234" s="11">
        <v>20765</v>
      </c>
      <c r="BI234" s="11">
        <v>51528</v>
      </c>
      <c r="BJ234" s="11">
        <v>40447</v>
      </c>
      <c r="BK234" s="11">
        <v>28127</v>
      </c>
      <c r="BL234" s="11">
        <v>18319</v>
      </c>
      <c r="BM234">
        <v>148000</v>
      </c>
      <c r="BN234">
        <v>3306</v>
      </c>
    </row>
    <row r="235" spans="1:66" x14ac:dyDescent="0.25">
      <c r="A235" s="3">
        <v>45525</v>
      </c>
      <c r="B235">
        <v>1128</v>
      </c>
      <c r="C235">
        <v>787</v>
      </c>
      <c r="D235">
        <v>360</v>
      </c>
      <c r="E235">
        <v>599</v>
      </c>
      <c r="F235">
        <v>169</v>
      </c>
      <c r="G235">
        <v>173</v>
      </c>
      <c r="H235">
        <v>552</v>
      </c>
      <c r="I235">
        <v>62</v>
      </c>
      <c r="J235">
        <v>370</v>
      </c>
      <c r="K235">
        <v>69</v>
      </c>
      <c r="L235">
        <v>90</v>
      </c>
      <c r="M235">
        <v>97</v>
      </c>
      <c r="N235">
        <v>34</v>
      </c>
      <c r="O235">
        <v>150</v>
      </c>
      <c r="P235">
        <v>137</v>
      </c>
      <c r="Q235">
        <v>51</v>
      </c>
      <c r="R235">
        <v>34</v>
      </c>
      <c r="S235">
        <v>96</v>
      </c>
      <c r="T235">
        <v>62</v>
      </c>
      <c r="U235">
        <v>0</v>
      </c>
      <c r="V235">
        <v>39</v>
      </c>
      <c r="W235">
        <v>23</v>
      </c>
      <c r="X235">
        <v>94</v>
      </c>
      <c r="Y235">
        <v>62</v>
      </c>
      <c r="Z235">
        <v>15</v>
      </c>
      <c r="AA235">
        <v>15</v>
      </c>
      <c r="AB235">
        <v>31</v>
      </c>
      <c r="AC235">
        <v>23</v>
      </c>
      <c r="AD235">
        <v>0</v>
      </c>
      <c r="AE235">
        <v>15</v>
      </c>
      <c r="AF235">
        <v>7</v>
      </c>
      <c r="AG235">
        <v>0</v>
      </c>
      <c r="AH235">
        <v>15</v>
      </c>
      <c r="AI235">
        <v>62</v>
      </c>
      <c r="AJ235">
        <v>47</v>
      </c>
      <c r="AK235">
        <v>15</v>
      </c>
      <c r="AL235">
        <v>7</v>
      </c>
      <c r="AM235">
        <v>0</v>
      </c>
      <c r="AN235">
        <v>31</v>
      </c>
      <c r="AO235">
        <v>15</v>
      </c>
      <c r="AP235">
        <v>78</v>
      </c>
      <c r="AQ235">
        <v>7</v>
      </c>
      <c r="AR235">
        <v>23</v>
      </c>
      <c r="AS235">
        <v>23</v>
      </c>
      <c r="AT235">
        <v>0</v>
      </c>
      <c r="AU235">
        <v>23</v>
      </c>
      <c r="AV235">
        <v>0</v>
      </c>
      <c r="AW235">
        <v>23</v>
      </c>
      <c r="AX235">
        <v>32</v>
      </c>
      <c r="AY235" s="11">
        <v>96767.38</v>
      </c>
      <c r="AZ235" s="11">
        <v>28062.54</v>
      </c>
      <c r="BA235" s="11">
        <v>13547.43</v>
      </c>
      <c r="BB235" s="11">
        <v>14515.11</v>
      </c>
      <c r="BC235" s="11">
        <v>15482.78</v>
      </c>
      <c r="BD235" s="11">
        <v>25159.52</v>
      </c>
      <c r="BE235" s="11">
        <v>22000</v>
      </c>
      <c r="BF235" s="11">
        <v>11250</v>
      </c>
      <c r="BG235" s="11">
        <v>7688</v>
      </c>
      <c r="BH235" s="11">
        <v>20765</v>
      </c>
      <c r="BI235" s="11">
        <v>51528</v>
      </c>
      <c r="BJ235" s="11">
        <v>40447</v>
      </c>
      <c r="BK235" s="11">
        <v>28127</v>
      </c>
      <c r="BL235" s="11">
        <v>18319</v>
      </c>
      <c r="BM235">
        <v>148000</v>
      </c>
      <c r="BN235">
        <v>470</v>
      </c>
    </row>
    <row r="236" spans="1:66" x14ac:dyDescent="0.25">
      <c r="A236" s="3">
        <v>45526</v>
      </c>
      <c r="B236">
        <v>1150</v>
      </c>
      <c r="C236">
        <v>791</v>
      </c>
      <c r="D236">
        <v>506</v>
      </c>
      <c r="E236">
        <v>575</v>
      </c>
      <c r="F236">
        <v>69</v>
      </c>
      <c r="G236">
        <v>348</v>
      </c>
      <c r="H236">
        <v>356</v>
      </c>
      <c r="I236">
        <v>87</v>
      </c>
      <c r="J236">
        <v>370</v>
      </c>
      <c r="K236">
        <v>121</v>
      </c>
      <c r="L236">
        <v>49</v>
      </c>
      <c r="M236">
        <v>92</v>
      </c>
      <c r="N236">
        <v>49</v>
      </c>
      <c r="O236">
        <v>218</v>
      </c>
      <c r="P236">
        <v>152</v>
      </c>
      <c r="Q236">
        <v>30</v>
      </c>
      <c r="R236">
        <v>48</v>
      </c>
      <c r="S236">
        <v>21</v>
      </c>
      <c r="T236">
        <v>87</v>
      </c>
      <c r="U236">
        <v>23</v>
      </c>
      <c r="V236">
        <v>31</v>
      </c>
      <c r="W236">
        <v>15</v>
      </c>
      <c r="X236">
        <v>115</v>
      </c>
      <c r="Y236">
        <v>47</v>
      </c>
      <c r="Z236">
        <v>0</v>
      </c>
      <c r="AA236">
        <v>15</v>
      </c>
      <c r="AB236">
        <v>23</v>
      </c>
      <c r="AC236">
        <v>7</v>
      </c>
      <c r="AD236">
        <v>7</v>
      </c>
      <c r="AE236">
        <v>39</v>
      </c>
      <c r="AF236">
        <v>15</v>
      </c>
      <c r="AG236">
        <v>23</v>
      </c>
      <c r="AH236">
        <v>15</v>
      </c>
      <c r="AI236">
        <v>47</v>
      </c>
      <c r="AJ236">
        <v>15</v>
      </c>
      <c r="AK236">
        <v>7</v>
      </c>
      <c r="AL236">
        <v>15</v>
      </c>
      <c r="AM236">
        <v>7</v>
      </c>
      <c r="AN236">
        <v>7</v>
      </c>
      <c r="AO236">
        <v>7</v>
      </c>
      <c r="AP236">
        <v>87</v>
      </c>
      <c r="AQ236">
        <v>15</v>
      </c>
      <c r="AR236">
        <v>47</v>
      </c>
      <c r="AS236">
        <v>31</v>
      </c>
      <c r="AT236">
        <v>7</v>
      </c>
      <c r="AU236">
        <v>15</v>
      </c>
      <c r="AV236">
        <v>7</v>
      </c>
      <c r="AW236">
        <v>15</v>
      </c>
      <c r="AX236">
        <v>0</v>
      </c>
      <c r="AY236" s="11">
        <v>99315.25</v>
      </c>
      <c r="AZ236" s="11">
        <v>27808.27</v>
      </c>
      <c r="BA236" s="11">
        <v>22842.51</v>
      </c>
      <c r="BB236" s="11">
        <v>14897.29</v>
      </c>
      <c r="BC236" s="11">
        <v>14897.29</v>
      </c>
      <c r="BD236" s="11">
        <v>18869.900000000001</v>
      </c>
      <c r="BE236" s="11">
        <v>22000</v>
      </c>
      <c r="BF236" s="11">
        <v>11250</v>
      </c>
      <c r="BG236" s="11">
        <v>7688</v>
      </c>
      <c r="BH236" s="11">
        <v>20765</v>
      </c>
      <c r="BI236" s="11">
        <v>51528</v>
      </c>
      <c r="BJ236" s="11">
        <v>40447</v>
      </c>
      <c r="BK236" s="11">
        <v>28127</v>
      </c>
      <c r="BL236" s="11">
        <v>18319</v>
      </c>
      <c r="BM236">
        <v>148000</v>
      </c>
      <c r="BN236">
        <v>7079</v>
      </c>
    </row>
    <row r="237" spans="1:66" x14ac:dyDescent="0.25">
      <c r="A237" s="3">
        <v>45527</v>
      </c>
      <c r="B237">
        <v>1176</v>
      </c>
      <c r="C237">
        <v>787</v>
      </c>
      <c r="D237">
        <v>364</v>
      </c>
      <c r="E237">
        <v>566</v>
      </c>
      <c r="F237">
        <v>246</v>
      </c>
      <c r="G237">
        <v>362</v>
      </c>
      <c r="H237">
        <v>378</v>
      </c>
      <c r="I237">
        <v>47</v>
      </c>
      <c r="J237">
        <v>277</v>
      </c>
      <c r="K237">
        <v>247</v>
      </c>
      <c r="L237">
        <v>58</v>
      </c>
      <c r="M237">
        <v>87</v>
      </c>
      <c r="N237">
        <v>14</v>
      </c>
      <c r="O237">
        <v>169</v>
      </c>
      <c r="P237">
        <v>111</v>
      </c>
      <c r="Q237">
        <v>67</v>
      </c>
      <c r="R237">
        <v>49</v>
      </c>
      <c r="S237">
        <v>97</v>
      </c>
      <c r="T237">
        <v>62</v>
      </c>
      <c r="U237">
        <v>7</v>
      </c>
      <c r="V237">
        <v>55</v>
      </c>
      <c r="W237">
        <v>15</v>
      </c>
      <c r="X237">
        <v>17</v>
      </c>
      <c r="Y237">
        <v>62</v>
      </c>
      <c r="Z237">
        <v>0</v>
      </c>
      <c r="AA237">
        <v>23</v>
      </c>
      <c r="AB237">
        <v>23</v>
      </c>
      <c r="AC237">
        <v>7</v>
      </c>
      <c r="AD237">
        <v>0</v>
      </c>
      <c r="AE237">
        <v>23</v>
      </c>
      <c r="AF237">
        <v>23</v>
      </c>
      <c r="AG237">
        <v>15</v>
      </c>
      <c r="AH237">
        <v>15</v>
      </c>
      <c r="AI237">
        <v>70</v>
      </c>
      <c r="AJ237">
        <v>39</v>
      </c>
      <c r="AK237">
        <v>23</v>
      </c>
      <c r="AL237">
        <v>23</v>
      </c>
      <c r="AM237">
        <v>0</v>
      </c>
      <c r="AN237">
        <v>31</v>
      </c>
      <c r="AO237">
        <v>23</v>
      </c>
      <c r="AP237">
        <v>70</v>
      </c>
      <c r="AQ237">
        <v>23</v>
      </c>
      <c r="AR237">
        <v>47</v>
      </c>
      <c r="AS237">
        <v>15</v>
      </c>
      <c r="AT237">
        <v>7</v>
      </c>
      <c r="AU237">
        <v>23</v>
      </c>
      <c r="AV237">
        <v>23</v>
      </c>
      <c r="AW237">
        <v>23</v>
      </c>
      <c r="AX237">
        <v>0</v>
      </c>
      <c r="AY237" s="11">
        <v>102346.52</v>
      </c>
      <c r="AZ237" s="11">
        <v>26610.1</v>
      </c>
      <c r="BA237" s="11">
        <v>24563.16</v>
      </c>
      <c r="BB237" s="11">
        <v>18422.37</v>
      </c>
      <c r="BC237" s="11">
        <v>17398.91</v>
      </c>
      <c r="BD237" s="11">
        <v>15351.98</v>
      </c>
      <c r="BE237" s="11">
        <v>22000</v>
      </c>
      <c r="BF237" s="11">
        <v>11250</v>
      </c>
      <c r="BG237" s="11">
        <v>7688</v>
      </c>
      <c r="BH237" s="11">
        <v>20765</v>
      </c>
      <c r="BI237" s="11">
        <v>51528</v>
      </c>
      <c r="BJ237" s="11">
        <v>40447</v>
      </c>
      <c r="BK237" s="11">
        <v>28127</v>
      </c>
      <c r="BL237" s="11">
        <v>18319</v>
      </c>
      <c r="BM237">
        <v>148000</v>
      </c>
      <c r="BN237">
        <v>872</v>
      </c>
    </row>
    <row r="238" spans="1:66" x14ac:dyDescent="0.25">
      <c r="A238" s="3">
        <v>45528</v>
      </c>
      <c r="B238">
        <v>1199</v>
      </c>
      <c r="C238">
        <v>770</v>
      </c>
      <c r="D238">
        <v>515</v>
      </c>
      <c r="E238">
        <v>589</v>
      </c>
      <c r="F238">
        <v>95</v>
      </c>
      <c r="G238">
        <v>231</v>
      </c>
      <c r="H238">
        <v>470</v>
      </c>
      <c r="I238">
        <v>69</v>
      </c>
      <c r="J238">
        <v>319</v>
      </c>
      <c r="K238">
        <v>81</v>
      </c>
      <c r="L238">
        <v>52</v>
      </c>
      <c r="M238">
        <v>81</v>
      </c>
      <c r="N238">
        <v>59</v>
      </c>
      <c r="O238">
        <v>200</v>
      </c>
      <c r="P238">
        <v>91</v>
      </c>
      <c r="Q238">
        <v>50</v>
      </c>
      <c r="R238">
        <v>50</v>
      </c>
      <c r="S238">
        <v>216</v>
      </c>
      <c r="T238">
        <v>100</v>
      </c>
      <c r="U238">
        <v>0</v>
      </c>
      <c r="V238">
        <v>23</v>
      </c>
      <c r="W238">
        <v>0</v>
      </c>
      <c r="X238">
        <v>62</v>
      </c>
      <c r="Y238">
        <v>46</v>
      </c>
      <c r="Z238">
        <v>15</v>
      </c>
      <c r="AA238">
        <v>23</v>
      </c>
      <c r="AB238">
        <v>46</v>
      </c>
      <c r="AC238">
        <v>7</v>
      </c>
      <c r="AD238">
        <v>0</v>
      </c>
      <c r="AE238">
        <v>15</v>
      </c>
      <c r="AF238">
        <v>0</v>
      </c>
      <c r="AG238">
        <v>23</v>
      </c>
      <c r="AH238">
        <v>23</v>
      </c>
      <c r="AI238">
        <v>38</v>
      </c>
      <c r="AJ238">
        <v>23</v>
      </c>
      <c r="AK238">
        <v>7</v>
      </c>
      <c r="AL238">
        <v>7</v>
      </c>
      <c r="AM238">
        <v>0</v>
      </c>
      <c r="AN238">
        <v>23</v>
      </c>
      <c r="AO238">
        <v>30</v>
      </c>
      <c r="AP238">
        <v>84</v>
      </c>
      <c r="AQ238">
        <v>23</v>
      </c>
      <c r="AR238">
        <v>46</v>
      </c>
      <c r="AS238">
        <v>23</v>
      </c>
      <c r="AT238">
        <v>0</v>
      </c>
      <c r="AU238">
        <v>46</v>
      </c>
      <c r="AV238">
        <v>7</v>
      </c>
      <c r="AW238">
        <v>30</v>
      </c>
      <c r="AX238">
        <v>0</v>
      </c>
      <c r="AY238" s="11">
        <v>105048.78</v>
      </c>
      <c r="AZ238" s="11">
        <v>34666.1</v>
      </c>
      <c r="BA238" s="11">
        <v>19959.27</v>
      </c>
      <c r="BB238" s="11">
        <v>16807.8</v>
      </c>
      <c r="BC238" s="11">
        <v>12605.85</v>
      </c>
      <c r="BD238" s="11">
        <v>21009.759999999998</v>
      </c>
      <c r="BE238" s="11">
        <v>22000</v>
      </c>
      <c r="BF238" s="11">
        <v>11250</v>
      </c>
      <c r="BG238" s="11">
        <v>7688</v>
      </c>
      <c r="BH238" s="11">
        <v>20765</v>
      </c>
      <c r="BI238" s="11">
        <v>51528</v>
      </c>
      <c r="BJ238" s="11">
        <v>40447</v>
      </c>
      <c r="BK238" s="11">
        <v>28127</v>
      </c>
      <c r="BL238" s="11">
        <v>18319</v>
      </c>
      <c r="BM238">
        <v>148000</v>
      </c>
      <c r="BN238">
        <v>953</v>
      </c>
    </row>
    <row r="239" spans="1:66" x14ac:dyDescent="0.25">
      <c r="A239" s="3">
        <v>45529</v>
      </c>
      <c r="B239">
        <v>1225</v>
      </c>
      <c r="C239">
        <v>742</v>
      </c>
      <c r="D239">
        <v>514</v>
      </c>
      <c r="E239">
        <v>479</v>
      </c>
      <c r="F239">
        <v>232</v>
      </c>
      <c r="G239">
        <v>363</v>
      </c>
      <c r="H239">
        <v>246</v>
      </c>
      <c r="I239">
        <v>133</v>
      </c>
      <c r="J239">
        <v>318</v>
      </c>
      <c r="K239">
        <v>250</v>
      </c>
      <c r="L239">
        <v>106</v>
      </c>
      <c r="M239">
        <v>68</v>
      </c>
      <c r="N239">
        <v>68</v>
      </c>
      <c r="O239">
        <v>200</v>
      </c>
      <c r="P239">
        <v>55</v>
      </c>
      <c r="Q239">
        <v>51</v>
      </c>
      <c r="R239">
        <v>27</v>
      </c>
      <c r="S239">
        <v>82</v>
      </c>
      <c r="T239">
        <v>66</v>
      </c>
      <c r="U239">
        <v>22</v>
      </c>
      <c r="V239">
        <v>22</v>
      </c>
      <c r="W239">
        <v>22</v>
      </c>
      <c r="X239">
        <v>25</v>
      </c>
      <c r="Y239">
        <v>37</v>
      </c>
      <c r="Z239">
        <v>22</v>
      </c>
      <c r="AA239">
        <v>0</v>
      </c>
      <c r="AB239">
        <v>44</v>
      </c>
      <c r="AC239">
        <v>14</v>
      </c>
      <c r="AD239">
        <v>7</v>
      </c>
      <c r="AE239">
        <v>14</v>
      </c>
      <c r="AF239">
        <v>0</v>
      </c>
      <c r="AG239">
        <v>14</v>
      </c>
      <c r="AH239">
        <v>7</v>
      </c>
      <c r="AI239">
        <v>51</v>
      </c>
      <c r="AJ239">
        <v>37</v>
      </c>
      <c r="AK239">
        <v>37</v>
      </c>
      <c r="AL239">
        <v>0</v>
      </c>
      <c r="AM239">
        <v>0</v>
      </c>
      <c r="AN239">
        <v>22</v>
      </c>
      <c r="AO239">
        <v>22</v>
      </c>
      <c r="AP239">
        <v>81</v>
      </c>
      <c r="AQ239">
        <v>22</v>
      </c>
      <c r="AR239">
        <v>44</v>
      </c>
      <c r="AS239">
        <v>37</v>
      </c>
      <c r="AT239">
        <v>7</v>
      </c>
      <c r="AU239">
        <v>44</v>
      </c>
      <c r="AV239">
        <v>22</v>
      </c>
      <c r="AW239">
        <v>0</v>
      </c>
      <c r="AX239">
        <v>0</v>
      </c>
      <c r="AY239" s="11">
        <v>108124.02</v>
      </c>
      <c r="AZ239" s="11">
        <v>37843.410000000003</v>
      </c>
      <c r="BA239" s="11">
        <v>25949.759999999998</v>
      </c>
      <c r="BB239" s="11">
        <v>12974.88</v>
      </c>
      <c r="BC239" s="11">
        <v>9731.16</v>
      </c>
      <c r="BD239" s="11">
        <v>21624.799999999999</v>
      </c>
      <c r="BE239" s="11">
        <v>22000</v>
      </c>
      <c r="BF239" s="11">
        <v>11250</v>
      </c>
      <c r="BG239" s="11">
        <v>7688</v>
      </c>
      <c r="BH239" s="11">
        <v>20765</v>
      </c>
      <c r="BI239" s="11">
        <v>51528</v>
      </c>
      <c r="BJ239" s="11">
        <v>40447</v>
      </c>
      <c r="BK239" s="11">
        <v>28127</v>
      </c>
      <c r="BL239" s="11">
        <v>18319</v>
      </c>
      <c r="BM239">
        <v>148000</v>
      </c>
      <c r="BN239">
        <v>996</v>
      </c>
    </row>
    <row r="240" spans="1:66" x14ac:dyDescent="0.25">
      <c r="A240" s="3">
        <v>45530</v>
      </c>
      <c r="B240">
        <v>1246</v>
      </c>
      <c r="C240">
        <v>701</v>
      </c>
      <c r="D240">
        <v>361</v>
      </c>
      <c r="E240">
        <v>711</v>
      </c>
      <c r="F240">
        <v>174</v>
      </c>
      <c r="G240">
        <v>224</v>
      </c>
      <c r="H240">
        <v>337</v>
      </c>
      <c r="I240">
        <v>140</v>
      </c>
      <c r="J240">
        <v>316</v>
      </c>
      <c r="K240">
        <v>100</v>
      </c>
      <c r="L240">
        <v>108</v>
      </c>
      <c r="M240">
        <v>100</v>
      </c>
      <c r="N240">
        <v>30</v>
      </c>
      <c r="O240">
        <v>236</v>
      </c>
      <c r="P240">
        <v>137</v>
      </c>
      <c r="Q240">
        <v>56</v>
      </c>
      <c r="R240">
        <v>66</v>
      </c>
      <c r="S240">
        <v>97</v>
      </c>
      <c r="T240">
        <v>49</v>
      </c>
      <c r="U240">
        <v>7</v>
      </c>
      <c r="V240">
        <v>21</v>
      </c>
      <c r="W240">
        <v>21</v>
      </c>
      <c r="X240">
        <v>50</v>
      </c>
      <c r="Y240">
        <v>56</v>
      </c>
      <c r="Z240">
        <v>7</v>
      </c>
      <c r="AA240">
        <v>0</v>
      </c>
      <c r="AB240">
        <v>28</v>
      </c>
      <c r="AC240">
        <v>21</v>
      </c>
      <c r="AD240">
        <v>0</v>
      </c>
      <c r="AE240">
        <v>14</v>
      </c>
      <c r="AF240">
        <v>21</v>
      </c>
      <c r="AG240">
        <v>14</v>
      </c>
      <c r="AH240">
        <v>14</v>
      </c>
      <c r="AI240">
        <v>35</v>
      </c>
      <c r="AJ240">
        <v>21</v>
      </c>
      <c r="AK240">
        <v>7</v>
      </c>
      <c r="AL240">
        <v>21</v>
      </c>
      <c r="AM240">
        <v>7</v>
      </c>
      <c r="AN240">
        <v>21</v>
      </c>
      <c r="AO240">
        <v>7</v>
      </c>
      <c r="AP240">
        <v>49</v>
      </c>
      <c r="AQ240">
        <v>21</v>
      </c>
      <c r="AR240">
        <v>56</v>
      </c>
      <c r="AS240">
        <v>35</v>
      </c>
      <c r="AT240">
        <v>7</v>
      </c>
      <c r="AU240">
        <v>49</v>
      </c>
      <c r="AV240">
        <v>28</v>
      </c>
      <c r="AW240">
        <v>14</v>
      </c>
      <c r="AX240">
        <v>0</v>
      </c>
      <c r="AY240" s="11">
        <v>110626.32</v>
      </c>
      <c r="AZ240" s="11">
        <v>36506.69</v>
      </c>
      <c r="BA240" s="11">
        <v>26550.32</v>
      </c>
      <c r="BB240" s="11">
        <v>27656.58</v>
      </c>
      <c r="BC240" s="11">
        <v>13275.16</v>
      </c>
      <c r="BD240" s="11">
        <v>6637.58</v>
      </c>
      <c r="BE240" s="11">
        <v>22000</v>
      </c>
      <c r="BF240" s="11">
        <v>11250</v>
      </c>
      <c r="BG240" s="11">
        <v>7688</v>
      </c>
      <c r="BH240" s="11">
        <v>20765</v>
      </c>
      <c r="BI240" s="11">
        <v>51528</v>
      </c>
      <c r="BJ240" s="11">
        <v>40447</v>
      </c>
      <c r="BK240" s="11">
        <v>28127</v>
      </c>
      <c r="BL240" s="11">
        <v>18319</v>
      </c>
      <c r="BM240">
        <v>148000</v>
      </c>
      <c r="BN240">
        <v>6559</v>
      </c>
    </row>
    <row r="241" spans="1:66" x14ac:dyDescent="0.25">
      <c r="A241" s="3">
        <v>45531</v>
      </c>
      <c r="B241">
        <v>1261</v>
      </c>
      <c r="C241">
        <v>676</v>
      </c>
      <c r="D241">
        <v>403</v>
      </c>
      <c r="E241">
        <v>606</v>
      </c>
      <c r="F241">
        <v>252</v>
      </c>
      <c r="G241">
        <v>155</v>
      </c>
      <c r="H241">
        <v>420</v>
      </c>
      <c r="I241">
        <v>101</v>
      </c>
      <c r="J241">
        <v>297</v>
      </c>
      <c r="K241">
        <v>195</v>
      </c>
      <c r="L241">
        <v>70</v>
      </c>
      <c r="M241">
        <v>39</v>
      </c>
      <c r="N241">
        <v>15</v>
      </c>
      <c r="O241">
        <v>196</v>
      </c>
      <c r="P241">
        <v>162</v>
      </c>
      <c r="Q241">
        <v>71</v>
      </c>
      <c r="R241">
        <v>47</v>
      </c>
      <c r="S241">
        <v>169</v>
      </c>
      <c r="T241">
        <v>54</v>
      </c>
      <c r="U241">
        <v>13</v>
      </c>
      <c r="V241">
        <v>40</v>
      </c>
      <c r="W241">
        <v>20</v>
      </c>
      <c r="X241">
        <v>51</v>
      </c>
      <c r="Y241">
        <v>54</v>
      </c>
      <c r="Z241">
        <v>20</v>
      </c>
      <c r="AA241">
        <v>20</v>
      </c>
      <c r="AB241">
        <v>20</v>
      </c>
      <c r="AC241">
        <v>6</v>
      </c>
      <c r="AD241">
        <v>6</v>
      </c>
      <c r="AE241">
        <v>20</v>
      </c>
      <c r="AF241">
        <v>0</v>
      </c>
      <c r="AG241">
        <v>13</v>
      </c>
      <c r="AH241">
        <v>0</v>
      </c>
      <c r="AI241">
        <v>54</v>
      </c>
      <c r="AJ241">
        <v>40</v>
      </c>
      <c r="AK241">
        <v>13</v>
      </c>
      <c r="AL241">
        <v>6</v>
      </c>
      <c r="AM241">
        <v>0</v>
      </c>
      <c r="AN241">
        <v>13</v>
      </c>
      <c r="AO241">
        <v>27</v>
      </c>
      <c r="AP241">
        <v>54</v>
      </c>
      <c r="AQ241">
        <v>20</v>
      </c>
      <c r="AR241">
        <v>54</v>
      </c>
      <c r="AS241">
        <v>20</v>
      </c>
      <c r="AT241">
        <v>6</v>
      </c>
      <c r="AU241">
        <v>13</v>
      </c>
      <c r="AV241">
        <v>6</v>
      </c>
      <c r="AW241">
        <v>13</v>
      </c>
      <c r="AX241">
        <v>0</v>
      </c>
      <c r="AY241" s="11">
        <v>112424.22</v>
      </c>
      <c r="AZ241" s="11">
        <v>28106.05</v>
      </c>
      <c r="BA241" s="11">
        <v>28106.05</v>
      </c>
      <c r="BB241" s="11">
        <v>20236.36</v>
      </c>
      <c r="BC241" s="11">
        <v>26981.81</v>
      </c>
      <c r="BD241" s="11">
        <v>8993.94</v>
      </c>
      <c r="BE241" s="11">
        <v>22000</v>
      </c>
      <c r="BF241" s="11">
        <v>11250</v>
      </c>
      <c r="BG241" s="11">
        <v>7688</v>
      </c>
      <c r="BH241" s="11">
        <v>20765</v>
      </c>
      <c r="BI241" s="11">
        <v>51528</v>
      </c>
      <c r="BJ241" s="11">
        <v>40447</v>
      </c>
      <c r="BK241" s="11">
        <v>28127</v>
      </c>
      <c r="BL241" s="11">
        <v>18319</v>
      </c>
      <c r="BM241">
        <v>148000</v>
      </c>
      <c r="BN241">
        <v>3836</v>
      </c>
    </row>
    <row r="242" spans="1:66" x14ac:dyDescent="0.25">
      <c r="A242" s="3">
        <v>45532</v>
      </c>
      <c r="B242">
        <v>1270</v>
      </c>
      <c r="C242">
        <v>671</v>
      </c>
      <c r="D242">
        <v>571</v>
      </c>
      <c r="E242">
        <v>572</v>
      </c>
      <c r="F242">
        <v>127</v>
      </c>
      <c r="G242">
        <v>308</v>
      </c>
      <c r="H242">
        <v>236</v>
      </c>
      <c r="I242">
        <v>127</v>
      </c>
      <c r="J242">
        <v>425</v>
      </c>
      <c r="K242">
        <v>141</v>
      </c>
      <c r="L242">
        <v>110</v>
      </c>
      <c r="M242">
        <v>39</v>
      </c>
      <c r="N242">
        <v>39</v>
      </c>
      <c r="O242">
        <v>241</v>
      </c>
      <c r="P242">
        <v>91</v>
      </c>
      <c r="Q242">
        <v>53</v>
      </c>
      <c r="R242">
        <v>57</v>
      </c>
      <c r="S242">
        <v>74</v>
      </c>
      <c r="T242">
        <v>93</v>
      </c>
      <c r="U242">
        <v>0</v>
      </c>
      <c r="V242">
        <v>40</v>
      </c>
      <c r="W242">
        <v>6</v>
      </c>
      <c r="X242">
        <v>67</v>
      </c>
      <c r="Y242">
        <v>60</v>
      </c>
      <c r="Z242">
        <v>6</v>
      </c>
      <c r="AA242">
        <v>20</v>
      </c>
      <c r="AB242">
        <v>40</v>
      </c>
      <c r="AC242">
        <v>20</v>
      </c>
      <c r="AD242">
        <v>6</v>
      </c>
      <c r="AE242">
        <v>26</v>
      </c>
      <c r="AF242">
        <v>13</v>
      </c>
      <c r="AG242">
        <v>13</v>
      </c>
      <c r="AH242">
        <v>20</v>
      </c>
      <c r="AI242">
        <v>46</v>
      </c>
      <c r="AJ242">
        <v>20</v>
      </c>
      <c r="AK242">
        <v>26</v>
      </c>
      <c r="AL242">
        <v>13</v>
      </c>
      <c r="AM242">
        <v>0</v>
      </c>
      <c r="AN242">
        <v>26</v>
      </c>
      <c r="AO242">
        <v>26</v>
      </c>
      <c r="AP242">
        <v>0</v>
      </c>
      <c r="AQ242">
        <v>0</v>
      </c>
      <c r="AR242">
        <v>0</v>
      </c>
      <c r="AS242">
        <v>12</v>
      </c>
      <c r="AT242">
        <v>6</v>
      </c>
      <c r="AU242">
        <v>26</v>
      </c>
      <c r="AV242">
        <v>20</v>
      </c>
      <c r="AW242">
        <v>20</v>
      </c>
      <c r="AX242">
        <v>0</v>
      </c>
      <c r="AY242" s="11">
        <v>113507.45</v>
      </c>
      <c r="AZ242" s="11">
        <v>29511.94</v>
      </c>
      <c r="BA242" s="11">
        <v>24971.64</v>
      </c>
      <c r="BB242" s="11">
        <v>20431.34</v>
      </c>
      <c r="BC242" s="11">
        <v>17026.12</v>
      </c>
      <c r="BD242" s="11">
        <v>21566.42</v>
      </c>
      <c r="BE242" s="11">
        <v>22000</v>
      </c>
      <c r="BF242" s="11">
        <v>11250</v>
      </c>
      <c r="BG242" s="11">
        <v>7688</v>
      </c>
      <c r="BH242" s="11">
        <v>20765</v>
      </c>
      <c r="BI242" s="11">
        <v>51528</v>
      </c>
      <c r="BJ242" s="11">
        <v>40447</v>
      </c>
      <c r="BK242" s="11">
        <v>28127</v>
      </c>
      <c r="BL242" s="11">
        <v>18319</v>
      </c>
      <c r="BM242">
        <v>148000</v>
      </c>
      <c r="BN242">
        <v>3781</v>
      </c>
    </row>
    <row r="243" spans="1:66" x14ac:dyDescent="0.25">
      <c r="A243" s="3">
        <v>45533</v>
      </c>
      <c r="B243">
        <v>1274</v>
      </c>
      <c r="C243">
        <v>672</v>
      </c>
      <c r="D243">
        <v>267</v>
      </c>
      <c r="E243">
        <v>944</v>
      </c>
      <c r="F243">
        <v>63</v>
      </c>
      <c r="G243">
        <v>349</v>
      </c>
      <c r="H243">
        <v>276</v>
      </c>
      <c r="I243">
        <v>47</v>
      </c>
      <c r="J243">
        <v>363</v>
      </c>
      <c r="K243">
        <v>78</v>
      </c>
      <c r="L243">
        <v>110</v>
      </c>
      <c r="M243">
        <v>47</v>
      </c>
      <c r="N243">
        <v>23</v>
      </c>
      <c r="O243">
        <v>198</v>
      </c>
      <c r="P243">
        <v>33</v>
      </c>
      <c r="Q243">
        <v>62</v>
      </c>
      <c r="R243">
        <v>53</v>
      </c>
      <c r="S243">
        <v>307</v>
      </c>
      <c r="T243">
        <v>47</v>
      </c>
      <c r="U243">
        <v>0</v>
      </c>
      <c r="V243">
        <v>47</v>
      </c>
      <c r="W243">
        <v>13</v>
      </c>
      <c r="X243">
        <v>73</v>
      </c>
      <c r="Y243">
        <v>40</v>
      </c>
      <c r="Z243">
        <v>6</v>
      </c>
      <c r="AA243">
        <v>20</v>
      </c>
      <c r="AB243">
        <v>40</v>
      </c>
      <c r="AC243">
        <v>6</v>
      </c>
      <c r="AD243">
        <v>0</v>
      </c>
      <c r="AE243">
        <v>13</v>
      </c>
      <c r="AF243">
        <v>13</v>
      </c>
      <c r="AG243">
        <v>6</v>
      </c>
      <c r="AH243">
        <v>20</v>
      </c>
      <c r="AI243">
        <v>47</v>
      </c>
      <c r="AJ243">
        <v>20</v>
      </c>
      <c r="AK243">
        <v>13</v>
      </c>
      <c r="AL243">
        <v>6</v>
      </c>
      <c r="AM243">
        <v>6</v>
      </c>
      <c r="AN243">
        <v>26</v>
      </c>
      <c r="AO243">
        <v>26</v>
      </c>
      <c r="AP243">
        <v>47</v>
      </c>
      <c r="AQ243">
        <v>6</v>
      </c>
      <c r="AR243">
        <v>40</v>
      </c>
      <c r="AS243">
        <v>26</v>
      </c>
      <c r="AT243">
        <v>0</v>
      </c>
      <c r="AU243">
        <v>20</v>
      </c>
      <c r="AV243">
        <v>13</v>
      </c>
      <c r="AW243">
        <v>26</v>
      </c>
      <c r="AX243">
        <v>6</v>
      </c>
      <c r="AY243" s="11">
        <v>113990.08</v>
      </c>
      <c r="AZ243" s="11">
        <v>29637.42</v>
      </c>
      <c r="BA243" s="11">
        <v>21658.12</v>
      </c>
      <c r="BB243" s="11">
        <v>15958.61</v>
      </c>
      <c r="BC243" s="11">
        <v>21658.12</v>
      </c>
      <c r="BD243" s="11">
        <v>25077.82</v>
      </c>
      <c r="BE243" s="11">
        <v>22000</v>
      </c>
      <c r="BF243" s="11">
        <v>11250</v>
      </c>
      <c r="BG243" s="11">
        <v>7688</v>
      </c>
      <c r="BH243" s="11">
        <v>12052</v>
      </c>
      <c r="BI243" s="11">
        <v>51528</v>
      </c>
      <c r="BJ243" s="11">
        <v>40447</v>
      </c>
      <c r="BK243" s="11">
        <v>28127</v>
      </c>
      <c r="BL243" s="11">
        <v>18319</v>
      </c>
      <c r="BM243">
        <v>148000</v>
      </c>
      <c r="BN243">
        <v>312</v>
      </c>
    </row>
    <row r="244" spans="1:66" x14ac:dyDescent="0.25">
      <c r="A244" s="3">
        <v>45534</v>
      </c>
      <c r="B244">
        <v>1275</v>
      </c>
      <c r="C244">
        <v>685</v>
      </c>
      <c r="D244">
        <v>459</v>
      </c>
      <c r="E244">
        <v>600</v>
      </c>
      <c r="F244">
        <v>216</v>
      </c>
      <c r="G244">
        <v>226</v>
      </c>
      <c r="H244">
        <v>364</v>
      </c>
      <c r="I244">
        <v>95</v>
      </c>
      <c r="J244">
        <v>337</v>
      </c>
      <c r="K244">
        <v>245</v>
      </c>
      <c r="L244">
        <v>118</v>
      </c>
      <c r="M244">
        <v>102</v>
      </c>
      <c r="N244">
        <v>39</v>
      </c>
      <c r="O244">
        <v>203</v>
      </c>
      <c r="P244">
        <v>130</v>
      </c>
      <c r="Q244">
        <v>48</v>
      </c>
      <c r="R244">
        <v>53</v>
      </c>
      <c r="S244">
        <v>0</v>
      </c>
      <c r="T244">
        <v>47</v>
      </c>
      <c r="U244">
        <v>6</v>
      </c>
      <c r="V244">
        <v>41</v>
      </c>
      <c r="W244">
        <v>0</v>
      </c>
      <c r="X244">
        <v>36</v>
      </c>
      <c r="Y244">
        <v>61</v>
      </c>
      <c r="Z244">
        <v>6</v>
      </c>
      <c r="AA244">
        <v>6</v>
      </c>
      <c r="AB244">
        <v>27</v>
      </c>
      <c r="AC244">
        <v>20</v>
      </c>
      <c r="AD244">
        <v>0</v>
      </c>
      <c r="AE244">
        <v>27</v>
      </c>
      <c r="AF244">
        <v>20</v>
      </c>
      <c r="AG244">
        <v>0</v>
      </c>
      <c r="AH244">
        <v>13</v>
      </c>
      <c r="AI244">
        <v>54</v>
      </c>
      <c r="AJ244">
        <v>20</v>
      </c>
      <c r="AK244">
        <v>34</v>
      </c>
      <c r="AL244">
        <v>6</v>
      </c>
      <c r="AM244">
        <v>6</v>
      </c>
      <c r="AN244">
        <v>20</v>
      </c>
      <c r="AO244">
        <v>6</v>
      </c>
      <c r="AP244">
        <v>75</v>
      </c>
      <c r="AQ244">
        <v>20</v>
      </c>
      <c r="AR244">
        <v>47</v>
      </c>
      <c r="AS244">
        <v>20</v>
      </c>
      <c r="AT244">
        <v>0</v>
      </c>
      <c r="AU244">
        <v>13</v>
      </c>
      <c r="AV244">
        <v>27</v>
      </c>
      <c r="AW244">
        <v>27</v>
      </c>
      <c r="AX244">
        <v>0</v>
      </c>
      <c r="AY244" s="11">
        <v>114110.87</v>
      </c>
      <c r="AZ244" s="11">
        <v>34233.26</v>
      </c>
      <c r="BA244" s="11">
        <v>28527.72</v>
      </c>
      <c r="BB244" s="11">
        <v>17116.63</v>
      </c>
      <c r="BC244" s="11">
        <v>14834.41</v>
      </c>
      <c r="BD244" s="11">
        <v>19398.849999999999</v>
      </c>
      <c r="BE244" s="11">
        <v>22000</v>
      </c>
      <c r="BF244" s="11">
        <v>11250</v>
      </c>
      <c r="BG244" s="11">
        <v>7688</v>
      </c>
      <c r="BH244" s="11">
        <v>12052</v>
      </c>
      <c r="BI244" s="11">
        <v>51528</v>
      </c>
      <c r="BJ244" s="11">
        <v>40447</v>
      </c>
      <c r="BK244" s="11">
        <v>28127</v>
      </c>
      <c r="BL244" s="11">
        <v>18319</v>
      </c>
      <c r="BM244">
        <v>148000</v>
      </c>
      <c r="BN244">
        <v>2451</v>
      </c>
    </row>
    <row r="245" spans="1:66" x14ac:dyDescent="0.25">
      <c r="A245" s="3">
        <v>45535</v>
      </c>
      <c r="B245">
        <v>1271</v>
      </c>
      <c r="C245">
        <v>706</v>
      </c>
      <c r="D245">
        <v>317</v>
      </c>
      <c r="E245">
        <v>815</v>
      </c>
      <c r="F245">
        <v>139</v>
      </c>
      <c r="G245">
        <v>367</v>
      </c>
      <c r="H245">
        <v>290</v>
      </c>
      <c r="I245">
        <v>49</v>
      </c>
      <c r="J245">
        <v>338</v>
      </c>
      <c r="K245">
        <v>55</v>
      </c>
      <c r="L245">
        <v>70</v>
      </c>
      <c r="M245">
        <v>86</v>
      </c>
      <c r="N245">
        <v>78</v>
      </c>
      <c r="O245">
        <v>193</v>
      </c>
      <c r="P245">
        <v>48</v>
      </c>
      <c r="Q245">
        <v>72</v>
      </c>
      <c r="R245">
        <v>67</v>
      </c>
      <c r="S245">
        <v>264</v>
      </c>
      <c r="T245">
        <v>70</v>
      </c>
      <c r="U245">
        <v>21</v>
      </c>
      <c r="V245">
        <v>35</v>
      </c>
      <c r="W245">
        <v>14</v>
      </c>
      <c r="X245">
        <v>70</v>
      </c>
      <c r="Y245">
        <v>56</v>
      </c>
      <c r="Z245">
        <v>0</v>
      </c>
      <c r="AA245">
        <v>7</v>
      </c>
      <c r="AB245">
        <v>35</v>
      </c>
      <c r="AC245">
        <v>0</v>
      </c>
      <c r="AD245">
        <v>0</v>
      </c>
      <c r="AE245">
        <v>35</v>
      </c>
      <c r="AF245">
        <v>7</v>
      </c>
      <c r="AG245">
        <v>14</v>
      </c>
      <c r="AH245">
        <v>0</v>
      </c>
      <c r="AI245">
        <v>56</v>
      </c>
      <c r="AJ245">
        <v>28</v>
      </c>
      <c r="AK245">
        <v>21</v>
      </c>
      <c r="AL245">
        <v>14</v>
      </c>
      <c r="AM245">
        <v>7</v>
      </c>
      <c r="AN245">
        <v>14</v>
      </c>
      <c r="AO245">
        <v>14</v>
      </c>
      <c r="AP245">
        <v>77</v>
      </c>
      <c r="AQ245">
        <v>7</v>
      </c>
      <c r="AR245">
        <v>42</v>
      </c>
      <c r="AS245">
        <v>21</v>
      </c>
      <c r="AT245">
        <v>0</v>
      </c>
      <c r="AU245">
        <v>14</v>
      </c>
      <c r="AV245">
        <v>7</v>
      </c>
      <c r="AW245">
        <v>7</v>
      </c>
      <c r="AX245">
        <v>13</v>
      </c>
      <c r="AY245" s="11">
        <v>113000</v>
      </c>
      <c r="AZ245" s="11">
        <v>38420</v>
      </c>
      <c r="BA245" s="11">
        <v>24860</v>
      </c>
      <c r="BB245" s="11">
        <v>13560</v>
      </c>
      <c r="BC245" s="11">
        <v>18080</v>
      </c>
      <c r="BD245" s="11">
        <v>18080</v>
      </c>
      <c r="BE245" s="11">
        <v>22000</v>
      </c>
      <c r="BF245" s="11">
        <v>11250</v>
      </c>
      <c r="BG245" s="11">
        <v>7688</v>
      </c>
      <c r="BH245" s="11">
        <v>12052</v>
      </c>
      <c r="BI245" s="11">
        <v>51528</v>
      </c>
      <c r="BJ245" s="11">
        <v>40447</v>
      </c>
      <c r="BK245" s="11">
        <v>28127</v>
      </c>
      <c r="BL245" s="11">
        <v>18319</v>
      </c>
      <c r="BM245">
        <v>148000</v>
      </c>
      <c r="BN245">
        <v>7538</v>
      </c>
    </row>
    <row r="246" spans="1:66" x14ac:dyDescent="0.25">
      <c r="A246" s="3">
        <v>45536</v>
      </c>
      <c r="B246">
        <v>1258</v>
      </c>
      <c r="C246">
        <v>842</v>
      </c>
      <c r="D246">
        <v>490</v>
      </c>
      <c r="E246">
        <v>504</v>
      </c>
      <c r="F246">
        <v>264</v>
      </c>
      <c r="G246">
        <v>328</v>
      </c>
      <c r="H246">
        <v>380</v>
      </c>
      <c r="I246">
        <v>134</v>
      </c>
      <c r="J246">
        <v>272</v>
      </c>
      <c r="K246">
        <v>132</v>
      </c>
      <c r="L246">
        <v>116</v>
      </c>
      <c r="M246">
        <v>93</v>
      </c>
      <c r="N246">
        <v>23</v>
      </c>
      <c r="O246">
        <v>224</v>
      </c>
      <c r="P246">
        <v>152</v>
      </c>
      <c r="Q246">
        <v>62</v>
      </c>
      <c r="R246">
        <v>57</v>
      </c>
      <c r="S246">
        <v>127</v>
      </c>
      <c r="T246">
        <v>42</v>
      </c>
      <c r="U246">
        <v>16</v>
      </c>
      <c r="V246">
        <v>42</v>
      </c>
      <c r="W246">
        <v>8</v>
      </c>
      <c r="X246">
        <v>67</v>
      </c>
      <c r="Y246">
        <v>42</v>
      </c>
      <c r="Z246">
        <v>16</v>
      </c>
      <c r="AA246">
        <v>16</v>
      </c>
      <c r="AB246">
        <v>16</v>
      </c>
      <c r="AC246">
        <v>16</v>
      </c>
      <c r="AD246">
        <v>8</v>
      </c>
      <c r="AE246">
        <v>42</v>
      </c>
      <c r="AF246">
        <v>16</v>
      </c>
      <c r="AG246">
        <v>0</v>
      </c>
      <c r="AH246">
        <v>25</v>
      </c>
      <c r="AI246">
        <v>75</v>
      </c>
      <c r="AJ246">
        <v>50</v>
      </c>
      <c r="AK246">
        <v>8</v>
      </c>
      <c r="AL246">
        <v>8</v>
      </c>
      <c r="AM246">
        <v>8</v>
      </c>
      <c r="AN246">
        <v>0</v>
      </c>
      <c r="AO246">
        <v>16</v>
      </c>
      <c r="AP246">
        <v>75</v>
      </c>
      <c r="AQ246">
        <v>25</v>
      </c>
      <c r="AR246">
        <v>25</v>
      </c>
      <c r="AS246">
        <v>25</v>
      </c>
      <c r="AT246">
        <v>8</v>
      </c>
      <c r="AU246">
        <v>33</v>
      </c>
      <c r="AV246">
        <v>0</v>
      </c>
      <c r="AW246">
        <v>33</v>
      </c>
      <c r="AX246">
        <v>81</v>
      </c>
      <c r="AY246" s="11">
        <v>113000</v>
      </c>
      <c r="AZ246" s="11">
        <v>38420</v>
      </c>
      <c r="BA246" s="11">
        <v>24860</v>
      </c>
      <c r="BB246" s="11">
        <v>13560</v>
      </c>
      <c r="BC246" s="11">
        <v>18080</v>
      </c>
      <c r="BD246" s="11">
        <v>18080</v>
      </c>
      <c r="BE246" s="11">
        <v>22000</v>
      </c>
      <c r="BF246" s="11">
        <v>10000</v>
      </c>
      <c r="BG246" s="11">
        <v>7688</v>
      </c>
      <c r="BH246" s="11">
        <v>12052</v>
      </c>
      <c r="BI246" s="11">
        <v>60889</v>
      </c>
      <c r="BJ246" s="11">
        <v>47668</v>
      </c>
      <c r="BK246" s="11">
        <v>34859</v>
      </c>
      <c r="BL246" s="11">
        <v>23168</v>
      </c>
      <c r="BM246">
        <v>187000</v>
      </c>
      <c r="BN246">
        <v>7011</v>
      </c>
    </row>
    <row r="247" spans="1:66" x14ac:dyDescent="0.25">
      <c r="A247" s="3">
        <v>45537</v>
      </c>
      <c r="B247">
        <v>1242</v>
      </c>
      <c r="C247">
        <v>879</v>
      </c>
      <c r="D247">
        <v>521</v>
      </c>
      <c r="E247">
        <v>423</v>
      </c>
      <c r="F247">
        <v>298</v>
      </c>
      <c r="G247">
        <v>246</v>
      </c>
      <c r="H247">
        <v>423</v>
      </c>
      <c r="I247">
        <v>210</v>
      </c>
      <c r="J247">
        <v>331</v>
      </c>
      <c r="K247">
        <v>238</v>
      </c>
      <c r="L247">
        <v>61</v>
      </c>
      <c r="M247">
        <v>92</v>
      </c>
      <c r="N247">
        <v>69</v>
      </c>
      <c r="O247">
        <v>231</v>
      </c>
      <c r="P247">
        <v>94</v>
      </c>
      <c r="Q247">
        <v>56</v>
      </c>
      <c r="R247">
        <v>70</v>
      </c>
      <c r="S247">
        <v>0</v>
      </c>
      <c r="T247">
        <v>105</v>
      </c>
      <c r="U247">
        <v>17</v>
      </c>
      <c r="V247">
        <v>26</v>
      </c>
      <c r="W247">
        <v>17</v>
      </c>
      <c r="X247">
        <v>118</v>
      </c>
      <c r="Y247">
        <v>61</v>
      </c>
      <c r="Z247">
        <v>26</v>
      </c>
      <c r="AA247">
        <v>8</v>
      </c>
      <c r="AB247">
        <v>35</v>
      </c>
      <c r="AC247">
        <v>8</v>
      </c>
      <c r="AD247">
        <v>8</v>
      </c>
      <c r="AE247">
        <v>26</v>
      </c>
      <c r="AF247">
        <v>17</v>
      </c>
      <c r="AG247">
        <v>17</v>
      </c>
      <c r="AH247">
        <v>0</v>
      </c>
      <c r="AI247">
        <v>43</v>
      </c>
      <c r="AJ247">
        <v>43</v>
      </c>
      <c r="AK247">
        <v>26</v>
      </c>
      <c r="AL247">
        <v>26</v>
      </c>
      <c r="AM247">
        <v>0</v>
      </c>
      <c r="AN247">
        <v>17</v>
      </c>
      <c r="AO247">
        <v>35</v>
      </c>
      <c r="AP247">
        <v>79</v>
      </c>
      <c r="AQ247">
        <v>26</v>
      </c>
      <c r="AR247">
        <v>26</v>
      </c>
      <c r="AS247">
        <v>17</v>
      </c>
      <c r="AT247">
        <v>0</v>
      </c>
      <c r="AU247">
        <v>26</v>
      </c>
      <c r="AV247">
        <v>0</v>
      </c>
      <c r="AW247">
        <v>26</v>
      </c>
      <c r="AX247">
        <v>0</v>
      </c>
      <c r="AY247" s="11">
        <v>114185.68</v>
      </c>
      <c r="AZ247" s="11">
        <v>28546.42</v>
      </c>
      <c r="BA247" s="11">
        <v>22837.14</v>
      </c>
      <c r="BB247" s="11">
        <v>15986</v>
      </c>
      <c r="BC247" s="11">
        <v>14844.14</v>
      </c>
      <c r="BD247" s="11">
        <v>31971.99</v>
      </c>
      <c r="BE247" s="11">
        <v>22000</v>
      </c>
      <c r="BF247" s="11">
        <v>10000</v>
      </c>
      <c r="BG247" s="11">
        <v>7453</v>
      </c>
      <c r="BH247" s="11">
        <v>12052</v>
      </c>
      <c r="BI247" s="11">
        <v>60889</v>
      </c>
      <c r="BJ247" s="11">
        <v>47668</v>
      </c>
      <c r="BK247" s="11">
        <v>34859</v>
      </c>
      <c r="BL247" s="11">
        <v>23168</v>
      </c>
      <c r="BM247">
        <v>187000</v>
      </c>
      <c r="BN247">
        <v>7254</v>
      </c>
    </row>
    <row r="248" spans="1:66" x14ac:dyDescent="0.25">
      <c r="A248" s="3">
        <v>45538</v>
      </c>
      <c r="B248">
        <v>1213</v>
      </c>
      <c r="C248">
        <v>899</v>
      </c>
      <c r="D248">
        <v>254</v>
      </c>
      <c r="E248">
        <v>729</v>
      </c>
      <c r="F248">
        <v>230</v>
      </c>
      <c r="G248">
        <v>251</v>
      </c>
      <c r="H248">
        <v>550</v>
      </c>
      <c r="I248">
        <v>98</v>
      </c>
      <c r="J248">
        <v>320</v>
      </c>
      <c r="K248">
        <v>248</v>
      </c>
      <c r="L248">
        <v>105</v>
      </c>
      <c r="M248">
        <v>97</v>
      </c>
      <c r="N248">
        <v>22</v>
      </c>
      <c r="O248">
        <v>230</v>
      </c>
      <c r="P248">
        <v>82</v>
      </c>
      <c r="Q248">
        <v>50</v>
      </c>
      <c r="R248">
        <v>59</v>
      </c>
      <c r="S248">
        <v>0</v>
      </c>
      <c r="T248">
        <v>71</v>
      </c>
      <c r="U248">
        <v>26</v>
      </c>
      <c r="V248">
        <v>62</v>
      </c>
      <c r="W248">
        <v>26</v>
      </c>
      <c r="X248">
        <v>89</v>
      </c>
      <c r="Y248">
        <v>44</v>
      </c>
      <c r="Z248">
        <v>0</v>
      </c>
      <c r="AA248">
        <v>8</v>
      </c>
      <c r="AB248">
        <v>44</v>
      </c>
      <c r="AC248">
        <v>8</v>
      </c>
      <c r="AD248">
        <v>0</v>
      </c>
      <c r="AE248">
        <v>8</v>
      </c>
      <c r="AF248">
        <v>17</v>
      </c>
      <c r="AG248">
        <v>26</v>
      </c>
      <c r="AH248">
        <v>26</v>
      </c>
      <c r="AI248">
        <v>44</v>
      </c>
      <c r="AJ248">
        <v>53</v>
      </c>
      <c r="AK248">
        <v>17</v>
      </c>
      <c r="AL248">
        <v>0</v>
      </c>
      <c r="AM248">
        <v>0</v>
      </c>
      <c r="AN248">
        <v>35</v>
      </c>
      <c r="AO248">
        <v>17</v>
      </c>
      <c r="AP248">
        <v>71</v>
      </c>
      <c r="AQ248">
        <v>8</v>
      </c>
      <c r="AR248">
        <v>35</v>
      </c>
      <c r="AS248">
        <v>8</v>
      </c>
      <c r="AT248">
        <v>0</v>
      </c>
      <c r="AU248">
        <v>26</v>
      </c>
      <c r="AV248">
        <v>26</v>
      </c>
      <c r="AW248">
        <v>0</v>
      </c>
      <c r="AX248">
        <v>104</v>
      </c>
      <c r="AY248" s="11">
        <v>115788.03</v>
      </c>
      <c r="AZ248" s="11">
        <v>31262.77</v>
      </c>
      <c r="BA248" s="11">
        <v>15052.44</v>
      </c>
      <c r="BB248" s="11">
        <v>13894.56</v>
      </c>
      <c r="BC248" s="11">
        <v>28947.01</v>
      </c>
      <c r="BD248" s="11">
        <v>26631.25</v>
      </c>
      <c r="BE248" s="11">
        <v>22000</v>
      </c>
      <c r="BF248" s="11">
        <v>10000</v>
      </c>
      <c r="BG248" s="11">
        <v>7453</v>
      </c>
      <c r="BH248" s="11">
        <v>12052</v>
      </c>
      <c r="BI248" s="11">
        <v>60889</v>
      </c>
      <c r="BJ248" s="11">
        <v>47668</v>
      </c>
      <c r="BK248" s="11">
        <v>34859</v>
      </c>
      <c r="BL248" s="11">
        <v>23168</v>
      </c>
      <c r="BM248">
        <v>187000</v>
      </c>
      <c r="BN248">
        <v>5595</v>
      </c>
    </row>
    <row r="249" spans="1:66" x14ac:dyDescent="0.25">
      <c r="A249" s="3">
        <v>45539</v>
      </c>
      <c r="B249">
        <v>1189</v>
      </c>
      <c r="C249">
        <v>906</v>
      </c>
      <c r="D249">
        <v>404</v>
      </c>
      <c r="E249">
        <v>595</v>
      </c>
      <c r="F249">
        <v>190</v>
      </c>
      <c r="G249">
        <v>416</v>
      </c>
      <c r="H249">
        <v>400</v>
      </c>
      <c r="I249">
        <v>90</v>
      </c>
      <c r="J249">
        <v>250</v>
      </c>
      <c r="K249">
        <v>213</v>
      </c>
      <c r="L249">
        <v>58</v>
      </c>
      <c r="M249">
        <v>73</v>
      </c>
      <c r="N249">
        <v>14</v>
      </c>
      <c r="O249">
        <v>198</v>
      </c>
      <c r="P249">
        <v>103</v>
      </c>
      <c r="Q249">
        <v>31</v>
      </c>
      <c r="R249">
        <v>63</v>
      </c>
      <c r="S249">
        <v>186</v>
      </c>
      <c r="T249">
        <v>36</v>
      </c>
      <c r="U249">
        <v>18</v>
      </c>
      <c r="V249">
        <v>45</v>
      </c>
      <c r="W249">
        <v>9</v>
      </c>
      <c r="X249">
        <v>144</v>
      </c>
      <c r="Y249">
        <v>45</v>
      </c>
      <c r="Z249">
        <v>18</v>
      </c>
      <c r="AA249">
        <v>27</v>
      </c>
      <c r="AB249">
        <v>27</v>
      </c>
      <c r="AC249">
        <v>18</v>
      </c>
      <c r="AD249">
        <v>9</v>
      </c>
      <c r="AE249">
        <v>36</v>
      </c>
      <c r="AF249">
        <v>18</v>
      </c>
      <c r="AG249">
        <v>27</v>
      </c>
      <c r="AH249">
        <v>27</v>
      </c>
      <c r="AI249">
        <v>45</v>
      </c>
      <c r="AJ249">
        <v>45</v>
      </c>
      <c r="AK249">
        <v>27</v>
      </c>
      <c r="AL249">
        <v>0</v>
      </c>
      <c r="AM249">
        <v>0</v>
      </c>
      <c r="AN249">
        <v>9</v>
      </c>
      <c r="AO249">
        <v>9</v>
      </c>
      <c r="AP249">
        <v>81</v>
      </c>
      <c r="AQ249">
        <v>9</v>
      </c>
      <c r="AR249">
        <v>54</v>
      </c>
      <c r="AS249">
        <v>18</v>
      </c>
      <c r="AT249">
        <v>9</v>
      </c>
      <c r="AU249">
        <v>18</v>
      </c>
      <c r="AV249">
        <v>18</v>
      </c>
      <c r="AW249">
        <v>0</v>
      </c>
      <c r="AX249">
        <v>60</v>
      </c>
      <c r="AY249" s="11">
        <v>117448.72</v>
      </c>
      <c r="AZ249" s="11">
        <v>39932.559999999998</v>
      </c>
      <c r="BA249" s="11">
        <v>19966.28</v>
      </c>
      <c r="BB249" s="11">
        <v>24664.23</v>
      </c>
      <c r="BC249" s="11">
        <v>22315.26</v>
      </c>
      <c r="BD249" s="11">
        <v>10570.38</v>
      </c>
      <c r="BE249" s="11">
        <v>22000</v>
      </c>
      <c r="BF249" s="11">
        <v>10000</v>
      </c>
      <c r="BG249" s="11">
        <v>7453</v>
      </c>
      <c r="BH249" s="11">
        <v>12052</v>
      </c>
      <c r="BI249" s="11">
        <v>60889</v>
      </c>
      <c r="BJ249" s="11">
        <v>47668</v>
      </c>
      <c r="BK249" s="11">
        <v>34859</v>
      </c>
      <c r="BL249" s="11">
        <v>23168</v>
      </c>
      <c r="BM249">
        <v>187000</v>
      </c>
      <c r="BN249">
        <v>677</v>
      </c>
    </row>
    <row r="250" spans="1:66" x14ac:dyDescent="0.25">
      <c r="A250" s="3">
        <v>45540</v>
      </c>
      <c r="B250">
        <v>1169</v>
      </c>
      <c r="C250">
        <v>905</v>
      </c>
      <c r="D250">
        <v>514</v>
      </c>
      <c r="E250">
        <v>480</v>
      </c>
      <c r="F250">
        <v>175</v>
      </c>
      <c r="G250">
        <v>199</v>
      </c>
      <c r="H250">
        <v>634</v>
      </c>
      <c r="I250">
        <v>72</v>
      </c>
      <c r="J250">
        <v>282</v>
      </c>
      <c r="K250">
        <v>173</v>
      </c>
      <c r="L250">
        <v>57</v>
      </c>
      <c r="M250">
        <v>50</v>
      </c>
      <c r="N250">
        <v>43</v>
      </c>
      <c r="O250">
        <v>235</v>
      </c>
      <c r="P250">
        <v>119</v>
      </c>
      <c r="Q250">
        <v>57</v>
      </c>
      <c r="R250">
        <v>22</v>
      </c>
      <c r="S250">
        <v>131</v>
      </c>
      <c r="T250">
        <v>90</v>
      </c>
      <c r="U250">
        <v>9</v>
      </c>
      <c r="V250">
        <v>63</v>
      </c>
      <c r="W250">
        <v>18</v>
      </c>
      <c r="X250">
        <v>68</v>
      </c>
      <c r="Y250">
        <v>81</v>
      </c>
      <c r="Z250">
        <v>27</v>
      </c>
      <c r="AA250">
        <v>9</v>
      </c>
      <c r="AB250">
        <v>36</v>
      </c>
      <c r="AC250">
        <v>0</v>
      </c>
      <c r="AD250">
        <v>9</v>
      </c>
      <c r="AE250">
        <v>27</v>
      </c>
      <c r="AF250">
        <v>27</v>
      </c>
      <c r="AG250">
        <v>0</v>
      </c>
      <c r="AH250">
        <v>9</v>
      </c>
      <c r="AI250">
        <v>81</v>
      </c>
      <c r="AJ250">
        <v>45</v>
      </c>
      <c r="AK250">
        <v>27</v>
      </c>
      <c r="AL250">
        <v>18</v>
      </c>
      <c r="AM250">
        <v>0</v>
      </c>
      <c r="AN250">
        <v>0</v>
      </c>
      <c r="AO250">
        <v>27</v>
      </c>
      <c r="AP250">
        <v>81</v>
      </c>
      <c r="AQ250">
        <v>9</v>
      </c>
      <c r="AR250">
        <v>45</v>
      </c>
      <c r="AS250">
        <v>18</v>
      </c>
      <c r="AT250">
        <v>9</v>
      </c>
      <c r="AU250">
        <v>18</v>
      </c>
      <c r="AV250">
        <v>18</v>
      </c>
      <c r="AW250">
        <v>36</v>
      </c>
      <c r="AX250">
        <v>0</v>
      </c>
      <c r="AY250" s="11">
        <v>118620.02</v>
      </c>
      <c r="AZ250" s="11">
        <v>33213.61</v>
      </c>
      <c r="BA250" s="11">
        <v>15420.6</v>
      </c>
      <c r="BB250" s="11">
        <v>24910.2</v>
      </c>
      <c r="BC250" s="11">
        <v>26096.400000000001</v>
      </c>
      <c r="BD250" s="11">
        <v>18979.2</v>
      </c>
      <c r="BE250" s="11">
        <v>22000</v>
      </c>
      <c r="BF250" s="11">
        <v>10000</v>
      </c>
      <c r="BG250" s="11">
        <v>7453</v>
      </c>
      <c r="BH250" s="11">
        <v>12052</v>
      </c>
      <c r="BI250" s="11">
        <v>60889</v>
      </c>
      <c r="BJ250" s="11">
        <v>47668</v>
      </c>
      <c r="BK250" s="11">
        <v>34859</v>
      </c>
      <c r="BL250" s="11">
        <v>23168</v>
      </c>
      <c r="BM250">
        <v>187000</v>
      </c>
      <c r="BN250">
        <v>1290</v>
      </c>
    </row>
    <row r="251" spans="1:66" x14ac:dyDescent="0.25">
      <c r="A251" s="3">
        <v>45541</v>
      </c>
      <c r="B251">
        <v>1156</v>
      </c>
      <c r="C251">
        <v>895</v>
      </c>
      <c r="D251">
        <v>254</v>
      </c>
      <c r="E251">
        <v>845</v>
      </c>
      <c r="F251">
        <v>57</v>
      </c>
      <c r="G251">
        <v>474</v>
      </c>
      <c r="H251">
        <v>269</v>
      </c>
      <c r="I251">
        <v>152</v>
      </c>
      <c r="J251">
        <v>293</v>
      </c>
      <c r="K251">
        <v>186</v>
      </c>
      <c r="L251">
        <v>107</v>
      </c>
      <c r="M251">
        <v>35</v>
      </c>
      <c r="N251">
        <v>64</v>
      </c>
      <c r="O251">
        <v>228</v>
      </c>
      <c r="P251">
        <v>83</v>
      </c>
      <c r="Q251">
        <v>57</v>
      </c>
      <c r="R251">
        <v>48</v>
      </c>
      <c r="S251">
        <v>55</v>
      </c>
      <c r="T251">
        <v>116</v>
      </c>
      <c r="U251">
        <v>26</v>
      </c>
      <c r="V251">
        <v>62</v>
      </c>
      <c r="W251">
        <v>8</v>
      </c>
      <c r="X251">
        <v>125</v>
      </c>
      <c r="Y251">
        <v>53</v>
      </c>
      <c r="Z251">
        <v>17</v>
      </c>
      <c r="AA251">
        <v>0</v>
      </c>
      <c r="AB251">
        <v>53</v>
      </c>
      <c r="AC251">
        <v>17</v>
      </c>
      <c r="AD251">
        <v>0</v>
      </c>
      <c r="AE251">
        <v>8</v>
      </c>
      <c r="AF251">
        <v>8</v>
      </c>
      <c r="AG251">
        <v>0</v>
      </c>
      <c r="AH251">
        <v>0</v>
      </c>
      <c r="AI251">
        <v>44</v>
      </c>
      <c r="AJ251">
        <v>17</v>
      </c>
      <c r="AK251">
        <v>35</v>
      </c>
      <c r="AL251">
        <v>0</v>
      </c>
      <c r="AM251">
        <v>0</v>
      </c>
      <c r="AN251">
        <v>26</v>
      </c>
      <c r="AO251">
        <v>8</v>
      </c>
      <c r="AP251">
        <v>71</v>
      </c>
      <c r="AQ251">
        <v>8</v>
      </c>
      <c r="AR251">
        <v>35</v>
      </c>
      <c r="AS251">
        <v>35</v>
      </c>
      <c r="AT251">
        <v>0</v>
      </c>
      <c r="AU251">
        <v>8</v>
      </c>
      <c r="AV251">
        <v>17</v>
      </c>
      <c r="AW251">
        <v>8</v>
      </c>
      <c r="AX251">
        <v>90</v>
      </c>
      <c r="AY251" s="11">
        <v>119044.05</v>
      </c>
      <c r="AZ251" s="11">
        <v>39284.54</v>
      </c>
      <c r="BA251" s="11">
        <v>16666.169999999998</v>
      </c>
      <c r="BB251" s="11">
        <v>22618.37</v>
      </c>
      <c r="BC251" s="11">
        <v>9523.52</v>
      </c>
      <c r="BD251" s="11">
        <v>30951.45</v>
      </c>
      <c r="BE251" s="11">
        <v>22000</v>
      </c>
      <c r="BF251" s="11">
        <v>10000</v>
      </c>
      <c r="BG251" s="11">
        <v>7453</v>
      </c>
      <c r="BH251" s="11">
        <v>12052</v>
      </c>
      <c r="BI251" s="11">
        <v>60889</v>
      </c>
      <c r="BJ251" s="11">
        <v>47668</v>
      </c>
      <c r="BK251" s="11">
        <v>34859</v>
      </c>
      <c r="BL251" s="11">
        <v>23168</v>
      </c>
      <c r="BM251">
        <v>187000</v>
      </c>
      <c r="BN251">
        <v>2931</v>
      </c>
    </row>
    <row r="252" spans="1:66" x14ac:dyDescent="0.25">
      <c r="A252" s="3">
        <v>45542</v>
      </c>
      <c r="B252">
        <v>1152</v>
      </c>
      <c r="C252">
        <v>879</v>
      </c>
      <c r="D252">
        <v>311</v>
      </c>
      <c r="E252">
        <v>565</v>
      </c>
      <c r="F252">
        <v>276</v>
      </c>
      <c r="G252">
        <v>430</v>
      </c>
      <c r="H252">
        <v>309</v>
      </c>
      <c r="I252">
        <v>140</v>
      </c>
      <c r="J252">
        <v>285</v>
      </c>
      <c r="K252">
        <v>92</v>
      </c>
      <c r="L252">
        <v>85</v>
      </c>
      <c r="M252">
        <v>35</v>
      </c>
      <c r="N252">
        <v>35</v>
      </c>
      <c r="O252">
        <v>192</v>
      </c>
      <c r="P252">
        <v>109</v>
      </c>
      <c r="Q252">
        <v>48</v>
      </c>
      <c r="R252">
        <v>65</v>
      </c>
      <c r="S252">
        <v>206</v>
      </c>
      <c r="T252">
        <v>123</v>
      </c>
      <c r="U252">
        <v>26</v>
      </c>
      <c r="V252">
        <v>26</v>
      </c>
      <c r="W252">
        <v>0</v>
      </c>
      <c r="X252">
        <v>22</v>
      </c>
      <c r="Y252">
        <v>43</v>
      </c>
      <c r="Z252">
        <v>17</v>
      </c>
      <c r="AA252">
        <v>26</v>
      </c>
      <c r="AB252">
        <v>26</v>
      </c>
      <c r="AC252">
        <v>17</v>
      </c>
      <c r="AD252">
        <v>0</v>
      </c>
      <c r="AE252">
        <v>26</v>
      </c>
      <c r="AF252">
        <v>17</v>
      </c>
      <c r="AG252">
        <v>17</v>
      </c>
      <c r="AH252">
        <v>17</v>
      </c>
      <c r="AI252">
        <v>79</v>
      </c>
      <c r="AJ252">
        <v>26</v>
      </c>
      <c r="AK252">
        <v>43</v>
      </c>
      <c r="AL252">
        <v>8</v>
      </c>
      <c r="AM252">
        <v>8</v>
      </c>
      <c r="AN252">
        <v>26</v>
      </c>
      <c r="AO252">
        <v>26</v>
      </c>
      <c r="AP252">
        <v>79</v>
      </c>
      <c r="AQ252">
        <v>8</v>
      </c>
      <c r="AR252">
        <v>79</v>
      </c>
      <c r="AS252">
        <v>35</v>
      </c>
      <c r="AT252">
        <v>8</v>
      </c>
      <c r="AU252">
        <v>43</v>
      </c>
      <c r="AV252">
        <v>0</v>
      </c>
      <c r="AW252">
        <v>8</v>
      </c>
      <c r="AX252">
        <v>0</v>
      </c>
      <c r="AY252" s="11">
        <v>118972.74</v>
      </c>
      <c r="AZ252" s="11">
        <v>41640.46</v>
      </c>
      <c r="BA252" s="11">
        <v>22604.82</v>
      </c>
      <c r="BB252" s="11">
        <v>13087</v>
      </c>
      <c r="BC252" s="11">
        <v>27363.73</v>
      </c>
      <c r="BD252" s="11">
        <v>14276.73</v>
      </c>
      <c r="BE252" s="11">
        <v>22000</v>
      </c>
      <c r="BF252" s="11">
        <v>10000</v>
      </c>
      <c r="BG252" s="11">
        <v>7453</v>
      </c>
      <c r="BH252" s="11">
        <v>12052</v>
      </c>
      <c r="BI252" s="11">
        <v>60889</v>
      </c>
      <c r="BJ252" s="11">
        <v>47668</v>
      </c>
      <c r="BK252" s="11">
        <v>34859</v>
      </c>
      <c r="BL252" s="11">
        <v>23168</v>
      </c>
      <c r="BM252">
        <v>187000</v>
      </c>
      <c r="BN252">
        <v>317</v>
      </c>
    </row>
    <row r="253" spans="1:66" x14ac:dyDescent="0.25">
      <c r="A253" s="3">
        <v>45543</v>
      </c>
      <c r="B253">
        <v>1151</v>
      </c>
      <c r="C253">
        <v>853</v>
      </c>
      <c r="D253">
        <v>230</v>
      </c>
      <c r="E253">
        <v>818</v>
      </c>
      <c r="F253">
        <v>103</v>
      </c>
      <c r="G253">
        <v>392</v>
      </c>
      <c r="H253">
        <v>342</v>
      </c>
      <c r="I253">
        <v>119</v>
      </c>
      <c r="J253">
        <v>392</v>
      </c>
      <c r="K253">
        <v>121</v>
      </c>
      <c r="L253">
        <v>107</v>
      </c>
      <c r="M253">
        <v>57</v>
      </c>
      <c r="N253">
        <v>49</v>
      </c>
      <c r="O253">
        <v>170</v>
      </c>
      <c r="P253">
        <v>48</v>
      </c>
      <c r="Q253">
        <v>52</v>
      </c>
      <c r="R253">
        <v>30</v>
      </c>
      <c r="S253">
        <v>125</v>
      </c>
      <c r="T253">
        <v>59</v>
      </c>
      <c r="U253">
        <v>25</v>
      </c>
      <c r="V253">
        <v>59</v>
      </c>
      <c r="W253">
        <v>17</v>
      </c>
      <c r="X253">
        <v>68</v>
      </c>
      <c r="Y253">
        <v>59</v>
      </c>
      <c r="Z253">
        <v>8</v>
      </c>
      <c r="AA253">
        <v>8</v>
      </c>
      <c r="AB253">
        <v>17</v>
      </c>
      <c r="AC253">
        <v>0</v>
      </c>
      <c r="AD253">
        <v>8</v>
      </c>
      <c r="AE253">
        <v>8</v>
      </c>
      <c r="AF253">
        <v>8</v>
      </c>
      <c r="AG253">
        <v>25</v>
      </c>
      <c r="AH253">
        <v>0</v>
      </c>
      <c r="AI253">
        <v>51</v>
      </c>
      <c r="AJ253">
        <v>17</v>
      </c>
      <c r="AK253">
        <v>34</v>
      </c>
      <c r="AL253">
        <v>8</v>
      </c>
      <c r="AM253">
        <v>0</v>
      </c>
      <c r="AN253">
        <v>8</v>
      </c>
      <c r="AO253">
        <v>8</v>
      </c>
      <c r="AP253">
        <v>93</v>
      </c>
      <c r="AQ253">
        <v>8</v>
      </c>
      <c r="AR253">
        <v>68</v>
      </c>
      <c r="AS253">
        <v>17</v>
      </c>
      <c r="AT253">
        <v>0</v>
      </c>
      <c r="AU253">
        <v>17</v>
      </c>
      <c r="AV253">
        <v>34</v>
      </c>
      <c r="AW253">
        <v>25</v>
      </c>
      <c r="AX253">
        <v>96</v>
      </c>
      <c r="AY253" s="11">
        <v>117762.19</v>
      </c>
      <c r="AZ253" s="11">
        <v>41216.769999999997</v>
      </c>
      <c r="BA253" s="11">
        <v>24730.06</v>
      </c>
      <c r="BB253" s="11">
        <v>11776.22</v>
      </c>
      <c r="BC253" s="11">
        <v>10598.6</v>
      </c>
      <c r="BD253" s="11">
        <v>29440.55</v>
      </c>
      <c r="BE253" s="11">
        <v>22000</v>
      </c>
      <c r="BF253" s="11">
        <v>10000</v>
      </c>
      <c r="BG253" s="11">
        <v>7453</v>
      </c>
      <c r="BH253" s="11">
        <v>12052</v>
      </c>
      <c r="BI253" s="11">
        <v>60889</v>
      </c>
      <c r="BJ253" s="11">
        <v>47668</v>
      </c>
      <c r="BK253" s="11">
        <v>34859</v>
      </c>
      <c r="BL253" s="11">
        <v>23168</v>
      </c>
      <c r="BM253">
        <v>187000</v>
      </c>
      <c r="BN253">
        <v>7097</v>
      </c>
    </row>
    <row r="254" spans="1:66" x14ac:dyDescent="0.25">
      <c r="A254" s="3">
        <v>45544</v>
      </c>
      <c r="B254">
        <v>1162</v>
      </c>
      <c r="C254">
        <v>822</v>
      </c>
      <c r="D254">
        <v>418</v>
      </c>
      <c r="E254">
        <v>547</v>
      </c>
      <c r="F254">
        <v>197</v>
      </c>
      <c r="G254">
        <v>337</v>
      </c>
      <c r="H254">
        <v>412</v>
      </c>
      <c r="I254">
        <v>73</v>
      </c>
      <c r="J254">
        <v>331</v>
      </c>
      <c r="K254">
        <v>36</v>
      </c>
      <c r="L254">
        <v>64</v>
      </c>
      <c r="M254">
        <v>93</v>
      </c>
      <c r="N254">
        <v>43</v>
      </c>
      <c r="O254">
        <v>194</v>
      </c>
      <c r="P254">
        <v>101</v>
      </c>
      <c r="Q254">
        <v>44</v>
      </c>
      <c r="R254">
        <v>26</v>
      </c>
      <c r="S254">
        <v>230</v>
      </c>
      <c r="T254">
        <v>90</v>
      </c>
      <c r="U254">
        <v>24</v>
      </c>
      <c r="V254">
        <v>24</v>
      </c>
      <c r="W254">
        <v>24</v>
      </c>
      <c r="X254">
        <v>73</v>
      </c>
      <c r="Y254">
        <v>65</v>
      </c>
      <c r="Z254">
        <v>0</v>
      </c>
      <c r="AA254">
        <v>16</v>
      </c>
      <c r="AB254">
        <v>16</v>
      </c>
      <c r="AC254">
        <v>24</v>
      </c>
      <c r="AD254">
        <v>0</v>
      </c>
      <c r="AE254">
        <v>32</v>
      </c>
      <c r="AF254">
        <v>0</v>
      </c>
      <c r="AG254">
        <v>0</v>
      </c>
      <c r="AH254">
        <v>8</v>
      </c>
      <c r="AI254">
        <v>82</v>
      </c>
      <c r="AJ254">
        <v>32</v>
      </c>
      <c r="AK254">
        <v>8</v>
      </c>
      <c r="AL254">
        <v>8</v>
      </c>
      <c r="AM254">
        <v>8</v>
      </c>
      <c r="AN254">
        <v>8</v>
      </c>
      <c r="AO254">
        <v>16</v>
      </c>
      <c r="AP254">
        <v>90</v>
      </c>
      <c r="AQ254">
        <v>16</v>
      </c>
      <c r="AR254">
        <v>41</v>
      </c>
      <c r="AS254">
        <v>24</v>
      </c>
      <c r="AT254">
        <v>8</v>
      </c>
      <c r="AU254">
        <v>16</v>
      </c>
      <c r="AV254">
        <v>24</v>
      </c>
      <c r="AW254">
        <v>24</v>
      </c>
      <c r="AX254">
        <v>21</v>
      </c>
      <c r="AY254" s="11">
        <v>116096.65</v>
      </c>
      <c r="AZ254" s="11">
        <v>35989.96</v>
      </c>
      <c r="BA254" s="11">
        <v>22058.36</v>
      </c>
      <c r="BB254" s="11">
        <v>26702.23</v>
      </c>
      <c r="BC254" s="11">
        <v>13931.6</v>
      </c>
      <c r="BD254" s="11">
        <v>17414.5</v>
      </c>
      <c r="BE254" s="11">
        <v>22000</v>
      </c>
      <c r="BF254" s="11">
        <v>10000</v>
      </c>
      <c r="BG254" s="11">
        <v>7453</v>
      </c>
      <c r="BH254" s="11">
        <v>11745</v>
      </c>
      <c r="BI254" s="11">
        <v>60889</v>
      </c>
      <c r="BJ254" s="11">
        <v>47668</v>
      </c>
      <c r="BK254" s="11">
        <v>34859</v>
      </c>
      <c r="BL254" s="11">
        <v>23168</v>
      </c>
      <c r="BM254">
        <v>187000</v>
      </c>
      <c r="BN254">
        <v>6243</v>
      </c>
    </row>
    <row r="255" spans="1:66" x14ac:dyDescent="0.25">
      <c r="A255" s="3">
        <v>45545</v>
      </c>
      <c r="B255">
        <v>1189</v>
      </c>
      <c r="C255">
        <v>789</v>
      </c>
      <c r="D255">
        <v>273</v>
      </c>
      <c r="E255">
        <v>702</v>
      </c>
      <c r="F255">
        <v>214</v>
      </c>
      <c r="G255">
        <v>276</v>
      </c>
      <c r="H255">
        <v>379</v>
      </c>
      <c r="I255">
        <v>134</v>
      </c>
      <c r="J255">
        <v>250</v>
      </c>
      <c r="K255">
        <v>176</v>
      </c>
      <c r="L255">
        <v>73</v>
      </c>
      <c r="M255">
        <v>58</v>
      </c>
      <c r="N255">
        <v>58</v>
      </c>
      <c r="O255">
        <v>221</v>
      </c>
      <c r="P255">
        <v>103</v>
      </c>
      <c r="Q255">
        <v>36</v>
      </c>
      <c r="R255">
        <v>36</v>
      </c>
      <c r="S255">
        <v>178</v>
      </c>
      <c r="T255">
        <v>47</v>
      </c>
      <c r="U255">
        <v>15</v>
      </c>
      <c r="V255">
        <v>39</v>
      </c>
      <c r="W255">
        <v>0</v>
      </c>
      <c r="X255">
        <v>102</v>
      </c>
      <c r="Y255">
        <v>55</v>
      </c>
      <c r="Z255">
        <v>7</v>
      </c>
      <c r="AA255">
        <v>7</v>
      </c>
      <c r="AB255">
        <v>23</v>
      </c>
      <c r="AC255">
        <v>0</v>
      </c>
      <c r="AD255">
        <v>7</v>
      </c>
      <c r="AE255">
        <v>7</v>
      </c>
      <c r="AF255">
        <v>15</v>
      </c>
      <c r="AG255">
        <v>0</v>
      </c>
      <c r="AH255">
        <v>23</v>
      </c>
      <c r="AI255">
        <v>55</v>
      </c>
      <c r="AJ255">
        <v>15</v>
      </c>
      <c r="AK255">
        <v>23</v>
      </c>
      <c r="AL255">
        <v>0</v>
      </c>
      <c r="AM255">
        <v>7</v>
      </c>
      <c r="AN255">
        <v>15</v>
      </c>
      <c r="AO255">
        <v>15</v>
      </c>
      <c r="AP255">
        <v>63</v>
      </c>
      <c r="AQ255">
        <v>7</v>
      </c>
      <c r="AR255">
        <v>39</v>
      </c>
      <c r="AS255">
        <v>39</v>
      </c>
      <c r="AT255">
        <v>7</v>
      </c>
      <c r="AU255">
        <v>47</v>
      </c>
      <c r="AV255">
        <v>7</v>
      </c>
      <c r="AW255">
        <v>31</v>
      </c>
      <c r="AX255">
        <v>72</v>
      </c>
      <c r="AY255" s="11">
        <v>115159.23</v>
      </c>
      <c r="AZ255" s="11">
        <v>32244.58</v>
      </c>
      <c r="BA255" s="11">
        <v>16122.29</v>
      </c>
      <c r="BB255" s="11">
        <v>19577.07</v>
      </c>
      <c r="BC255" s="11">
        <v>19577.07</v>
      </c>
      <c r="BD255" s="11">
        <v>27638.21</v>
      </c>
      <c r="BE255" s="11">
        <v>22000</v>
      </c>
      <c r="BF255" s="11">
        <v>10000</v>
      </c>
      <c r="BG255" s="11">
        <v>7453</v>
      </c>
      <c r="BH255" s="11">
        <v>11745</v>
      </c>
      <c r="BI255" s="11">
        <v>60889</v>
      </c>
      <c r="BJ255" s="11">
        <v>47668</v>
      </c>
      <c r="BK255" s="11">
        <v>34859</v>
      </c>
      <c r="BL255" s="11">
        <v>23168</v>
      </c>
      <c r="BM255">
        <v>187000</v>
      </c>
      <c r="BN255">
        <v>6526</v>
      </c>
    </row>
    <row r="256" spans="1:66" x14ac:dyDescent="0.25">
      <c r="A256" s="3">
        <v>45546</v>
      </c>
      <c r="B256">
        <v>1210</v>
      </c>
      <c r="C256">
        <v>753</v>
      </c>
      <c r="D256">
        <v>447</v>
      </c>
      <c r="E256">
        <v>521</v>
      </c>
      <c r="F256">
        <v>242</v>
      </c>
      <c r="G256">
        <v>173</v>
      </c>
      <c r="H256">
        <v>407</v>
      </c>
      <c r="I256">
        <v>173</v>
      </c>
      <c r="J256">
        <v>307</v>
      </c>
      <c r="K256">
        <v>262</v>
      </c>
      <c r="L256">
        <v>67</v>
      </c>
      <c r="M256">
        <v>112</v>
      </c>
      <c r="N256">
        <v>67</v>
      </c>
      <c r="O256">
        <v>156</v>
      </c>
      <c r="P256">
        <v>110</v>
      </c>
      <c r="Q256">
        <v>41</v>
      </c>
      <c r="R256">
        <v>36</v>
      </c>
      <c r="S256">
        <v>52</v>
      </c>
      <c r="T256">
        <v>60</v>
      </c>
      <c r="U256">
        <v>0</v>
      </c>
      <c r="V256">
        <v>45</v>
      </c>
      <c r="W256">
        <v>22</v>
      </c>
      <c r="X256">
        <v>56</v>
      </c>
      <c r="Y256">
        <v>45</v>
      </c>
      <c r="Z256">
        <v>7</v>
      </c>
      <c r="AA256">
        <v>0</v>
      </c>
      <c r="AB256">
        <v>37</v>
      </c>
      <c r="AC256">
        <v>7</v>
      </c>
      <c r="AD256">
        <v>7</v>
      </c>
      <c r="AE256">
        <v>15</v>
      </c>
      <c r="AF256">
        <v>0</v>
      </c>
      <c r="AG256">
        <v>7</v>
      </c>
      <c r="AH256">
        <v>22</v>
      </c>
      <c r="AI256">
        <v>60</v>
      </c>
      <c r="AJ256">
        <v>37</v>
      </c>
      <c r="AK256">
        <v>37</v>
      </c>
      <c r="AL256">
        <v>7</v>
      </c>
      <c r="AM256">
        <v>0</v>
      </c>
      <c r="AN256">
        <v>30</v>
      </c>
      <c r="AO256">
        <v>15</v>
      </c>
      <c r="AP256">
        <v>82</v>
      </c>
      <c r="AQ256">
        <v>7</v>
      </c>
      <c r="AR256">
        <v>52</v>
      </c>
      <c r="AS256">
        <v>30</v>
      </c>
      <c r="AT256">
        <v>7</v>
      </c>
      <c r="AU256">
        <v>7</v>
      </c>
      <c r="AV256">
        <v>30</v>
      </c>
      <c r="AW256">
        <v>22</v>
      </c>
      <c r="AX256">
        <v>0</v>
      </c>
      <c r="AY256" s="11">
        <v>115159.23</v>
      </c>
      <c r="AZ256" s="11">
        <v>33396.18</v>
      </c>
      <c r="BA256" s="11">
        <v>19577.07</v>
      </c>
      <c r="BB256" s="11">
        <v>12667.52</v>
      </c>
      <c r="BC256" s="11">
        <v>11515.92</v>
      </c>
      <c r="BD256" s="11">
        <v>38002.550000000003</v>
      </c>
      <c r="BE256" s="11">
        <v>22000</v>
      </c>
      <c r="BF256" s="11">
        <v>10000</v>
      </c>
      <c r="BG256" s="11">
        <v>7453</v>
      </c>
      <c r="BH256" s="11">
        <v>11745</v>
      </c>
      <c r="BI256" s="11">
        <v>60889</v>
      </c>
      <c r="BJ256" s="11">
        <v>47668</v>
      </c>
      <c r="BK256" s="11">
        <v>34859</v>
      </c>
      <c r="BL256" s="11">
        <v>23168</v>
      </c>
      <c r="BM256">
        <v>187000</v>
      </c>
      <c r="BN256">
        <v>281</v>
      </c>
    </row>
    <row r="257" spans="1:66" x14ac:dyDescent="0.25">
      <c r="A257" s="3">
        <v>45547</v>
      </c>
      <c r="B257">
        <v>1216</v>
      </c>
      <c r="C257">
        <v>731</v>
      </c>
      <c r="D257">
        <v>279</v>
      </c>
      <c r="E257">
        <v>694</v>
      </c>
      <c r="F257">
        <v>243</v>
      </c>
      <c r="G257">
        <v>285</v>
      </c>
      <c r="H257">
        <v>322</v>
      </c>
      <c r="I257">
        <v>124</v>
      </c>
      <c r="J257">
        <v>354</v>
      </c>
      <c r="K257">
        <v>135</v>
      </c>
      <c r="L257">
        <v>98</v>
      </c>
      <c r="M257">
        <v>82</v>
      </c>
      <c r="N257">
        <v>52</v>
      </c>
      <c r="O257">
        <v>244</v>
      </c>
      <c r="P257">
        <v>32</v>
      </c>
      <c r="Q257">
        <v>64</v>
      </c>
      <c r="R257">
        <v>69</v>
      </c>
      <c r="S257">
        <v>86</v>
      </c>
      <c r="T257">
        <v>65</v>
      </c>
      <c r="U257">
        <v>21</v>
      </c>
      <c r="V257">
        <v>43</v>
      </c>
      <c r="W257">
        <v>0</v>
      </c>
      <c r="X257">
        <v>56</v>
      </c>
      <c r="Y257">
        <v>43</v>
      </c>
      <c r="Z257">
        <v>7</v>
      </c>
      <c r="AA257">
        <v>0</v>
      </c>
      <c r="AB257">
        <v>43</v>
      </c>
      <c r="AC257">
        <v>7</v>
      </c>
      <c r="AD257">
        <v>0</v>
      </c>
      <c r="AE257">
        <v>36</v>
      </c>
      <c r="AF257">
        <v>7</v>
      </c>
      <c r="AG257">
        <v>14</v>
      </c>
      <c r="AH257">
        <v>14</v>
      </c>
      <c r="AI257">
        <v>73</v>
      </c>
      <c r="AJ257">
        <v>21</v>
      </c>
      <c r="AK257">
        <v>29</v>
      </c>
      <c r="AL257">
        <v>0</v>
      </c>
      <c r="AM257">
        <v>0</v>
      </c>
      <c r="AN257">
        <v>29</v>
      </c>
      <c r="AO257">
        <v>29</v>
      </c>
      <c r="AP257">
        <v>73</v>
      </c>
      <c r="AQ257">
        <v>21</v>
      </c>
      <c r="AR257">
        <v>51</v>
      </c>
      <c r="AS257">
        <v>21</v>
      </c>
      <c r="AT257">
        <v>0</v>
      </c>
      <c r="AU257">
        <v>14</v>
      </c>
      <c r="AV257">
        <v>0</v>
      </c>
      <c r="AW257">
        <v>14</v>
      </c>
      <c r="AX257">
        <v>0</v>
      </c>
      <c r="AY257" s="11">
        <v>115487.25</v>
      </c>
      <c r="AZ257" s="11">
        <v>39265.660000000003</v>
      </c>
      <c r="BA257" s="11">
        <v>21942.58</v>
      </c>
      <c r="BB257" s="11">
        <v>15013.34</v>
      </c>
      <c r="BC257" s="11">
        <v>24252.32</v>
      </c>
      <c r="BD257" s="11">
        <v>15013.34</v>
      </c>
      <c r="BE257" s="11">
        <v>22000</v>
      </c>
      <c r="BF257" s="11">
        <v>10000</v>
      </c>
      <c r="BG257" s="11">
        <v>7453</v>
      </c>
      <c r="BH257" s="11">
        <v>11745</v>
      </c>
      <c r="BI257" s="11">
        <v>60889</v>
      </c>
      <c r="BJ257" s="11">
        <v>47668</v>
      </c>
      <c r="BK257" s="11">
        <v>34859</v>
      </c>
      <c r="BL257" s="11">
        <v>23168</v>
      </c>
      <c r="BM257">
        <v>187000</v>
      </c>
      <c r="BN257">
        <v>2930</v>
      </c>
    </row>
    <row r="258" spans="1:66" x14ac:dyDescent="0.25">
      <c r="A258" s="3">
        <v>45548</v>
      </c>
      <c r="B258">
        <v>1212</v>
      </c>
      <c r="C258">
        <v>718</v>
      </c>
      <c r="D258">
        <v>303</v>
      </c>
      <c r="E258">
        <v>837</v>
      </c>
      <c r="F258">
        <v>72</v>
      </c>
      <c r="G258">
        <v>150</v>
      </c>
      <c r="H258">
        <v>389</v>
      </c>
      <c r="I258">
        <v>179</v>
      </c>
      <c r="J258">
        <v>383</v>
      </c>
      <c r="K258">
        <v>210</v>
      </c>
      <c r="L258">
        <v>67</v>
      </c>
      <c r="M258">
        <v>60</v>
      </c>
      <c r="N258">
        <v>67</v>
      </c>
      <c r="O258">
        <v>225</v>
      </c>
      <c r="P258">
        <v>41</v>
      </c>
      <c r="Q258">
        <v>69</v>
      </c>
      <c r="R258">
        <v>64</v>
      </c>
      <c r="S258">
        <v>26</v>
      </c>
      <c r="T258">
        <v>93</v>
      </c>
      <c r="U258">
        <v>0</v>
      </c>
      <c r="V258">
        <v>43</v>
      </c>
      <c r="W258">
        <v>0</v>
      </c>
      <c r="X258">
        <v>74</v>
      </c>
      <c r="Y258">
        <v>43</v>
      </c>
      <c r="Z258">
        <v>14</v>
      </c>
      <c r="AA258">
        <v>7</v>
      </c>
      <c r="AB258">
        <v>21</v>
      </c>
      <c r="AC258">
        <v>14</v>
      </c>
      <c r="AD258">
        <v>7</v>
      </c>
      <c r="AE258">
        <v>21</v>
      </c>
      <c r="AF258">
        <v>0</v>
      </c>
      <c r="AG258">
        <v>7</v>
      </c>
      <c r="AH258">
        <v>21</v>
      </c>
      <c r="AI258">
        <v>71</v>
      </c>
      <c r="AJ258">
        <v>35</v>
      </c>
      <c r="AK258">
        <v>28</v>
      </c>
      <c r="AL258">
        <v>7</v>
      </c>
      <c r="AM258">
        <v>0</v>
      </c>
      <c r="AN258">
        <v>14</v>
      </c>
      <c r="AO258">
        <v>21</v>
      </c>
      <c r="AP258">
        <v>57</v>
      </c>
      <c r="AQ258">
        <v>7</v>
      </c>
      <c r="AR258">
        <v>57</v>
      </c>
      <c r="AS258">
        <v>7</v>
      </c>
      <c r="AT258">
        <v>7</v>
      </c>
      <c r="AU258">
        <v>14</v>
      </c>
      <c r="AV258">
        <v>14</v>
      </c>
      <c r="AW258">
        <v>14</v>
      </c>
      <c r="AX258">
        <v>0</v>
      </c>
      <c r="AY258" s="11">
        <v>116478.44</v>
      </c>
      <c r="AZ258" s="11">
        <v>33778.75</v>
      </c>
      <c r="BA258" s="11">
        <v>19801.34</v>
      </c>
      <c r="BB258" s="11">
        <v>15142.2</v>
      </c>
      <c r="BC258" s="11">
        <v>19801.34</v>
      </c>
      <c r="BD258" s="11">
        <v>27954.83</v>
      </c>
      <c r="BE258" s="11">
        <v>22000</v>
      </c>
      <c r="BF258" s="11">
        <v>10000</v>
      </c>
      <c r="BG258" s="11">
        <v>7453</v>
      </c>
      <c r="BH258" s="11">
        <v>11745</v>
      </c>
      <c r="BI258" s="11">
        <v>60889</v>
      </c>
      <c r="BJ258" s="11">
        <v>47668</v>
      </c>
      <c r="BK258" s="11">
        <v>34859</v>
      </c>
      <c r="BL258" s="11">
        <v>23168</v>
      </c>
      <c r="BM258">
        <v>187000</v>
      </c>
      <c r="BN258">
        <v>2085</v>
      </c>
    </row>
    <row r="259" spans="1:66" x14ac:dyDescent="0.25">
      <c r="A259" s="3">
        <v>45549</v>
      </c>
      <c r="B259">
        <v>1197</v>
      </c>
      <c r="C259">
        <v>714</v>
      </c>
      <c r="D259">
        <v>335</v>
      </c>
      <c r="E259">
        <v>683</v>
      </c>
      <c r="F259">
        <v>179</v>
      </c>
      <c r="G259">
        <v>171</v>
      </c>
      <c r="H259">
        <v>501</v>
      </c>
      <c r="I259">
        <v>42</v>
      </c>
      <c r="J259">
        <v>371</v>
      </c>
      <c r="K259">
        <v>215</v>
      </c>
      <c r="L259">
        <v>81</v>
      </c>
      <c r="M259">
        <v>51</v>
      </c>
      <c r="N259">
        <v>37</v>
      </c>
      <c r="O259">
        <v>209</v>
      </c>
      <c r="P259">
        <v>109</v>
      </c>
      <c r="Q259">
        <v>63</v>
      </c>
      <c r="R259">
        <v>50</v>
      </c>
      <c r="S259">
        <v>11</v>
      </c>
      <c r="T259">
        <v>64</v>
      </c>
      <c r="U259">
        <v>0</v>
      </c>
      <c r="V259">
        <v>21</v>
      </c>
      <c r="W259">
        <v>21</v>
      </c>
      <c r="X259">
        <v>114</v>
      </c>
      <c r="Y259">
        <v>57</v>
      </c>
      <c r="Z259">
        <v>14</v>
      </c>
      <c r="AA259">
        <v>21</v>
      </c>
      <c r="AB259">
        <v>42</v>
      </c>
      <c r="AC259">
        <v>7</v>
      </c>
      <c r="AD259">
        <v>0</v>
      </c>
      <c r="AE259">
        <v>21</v>
      </c>
      <c r="AF259">
        <v>14</v>
      </c>
      <c r="AG259">
        <v>0</v>
      </c>
      <c r="AH259">
        <v>7</v>
      </c>
      <c r="AI259">
        <v>42</v>
      </c>
      <c r="AJ259">
        <v>14</v>
      </c>
      <c r="AK259">
        <v>14</v>
      </c>
      <c r="AL259">
        <v>7</v>
      </c>
      <c r="AM259">
        <v>0</v>
      </c>
      <c r="AN259">
        <v>7</v>
      </c>
      <c r="AO259">
        <v>28</v>
      </c>
      <c r="AP259">
        <v>57</v>
      </c>
      <c r="AQ259">
        <v>14</v>
      </c>
      <c r="AR259">
        <v>49</v>
      </c>
      <c r="AS259">
        <v>21</v>
      </c>
      <c r="AT259">
        <v>7</v>
      </c>
      <c r="AU259">
        <v>7</v>
      </c>
      <c r="AV259">
        <v>21</v>
      </c>
      <c r="AW259">
        <v>0</v>
      </c>
      <c r="AX259">
        <v>23</v>
      </c>
      <c r="AY259" s="11">
        <v>118166.91</v>
      </c>
      <c r="AZ259" s="11">
        <v>34268.400000000001</v>
      </c>
      <c r="BA259" s="11">
        <v>28360.06</v>
      </c>
      <c r="BB259" s="11">
        <v>29541.73</v>
      </c>
      <c r="BC259" s="11">
        <v>24815.05</v>
      </c>
      <c r="BD259" s="11">
        <v>1181.67</v>
      </c>
      <c r="BE259" s="11">
        <v>22000</v>
      </c>
      <c r="BF259" s="11">
        <v>10000</v>
      </c>
      <c r="BG259" s="11">
        <v>7453</v>
      </c>
      <c r="BH259" s="11">
        <v>11745</v>
      </c>
      <c r="BI259" s="11">
        <v>60889</v>
      </c>
      <c r="BJ259" s="11">
        <v>47668</v>
      </c>
      <c r="BK259" s="11">
        <v>34859</v>
      </c>
      <c r="BL259" s="11">
        <v>23168</v>
      </c>
      <c r="BM259">
        <v>187000</v>
      </c>
      <c r="BN259">
        <v>5282</v>
      </c>
    </row>
    <row r="260" spans="1:66" x14ac:dyDescent="0.25">
      <c r="A260" s="3">
        <v>45550</v>
      </c>
      <c r="B260">
        <v>1171</v>
      </c>
      <c r="C260">
        <v>717</v>
      </c>
      <c r="D260">
        <v>597</v>
      </c>
      <c r="E260">
        <v>329</v>
      </c>
      <c r="F260">
        <v>245</v>
      </c>
      <c r="G260">
        <v>308</v>
      </c>
      <c r="H260">
        <v>230</v>
      </c>
      <c r="I260">
        <v>179</v>
      </c>
      <c r="J260">
        <v>268</v>
      </c>
      <c r="K260">
        <v>196</v>
      </c>
      <c r="L260">
        <v>58</v>
      </c>
      <c r="M260">
        <v>58</v>
      </c>
      <c r="N260">
        <v>14</v>
      </c>
      <c r="O260">
        <v>222</v>
      </c>
      <c r="P260">
        <v>57</v>
      </c>
      <c r="Q260">
        <v>48</v>
      </c>
      <c r="R260">
        <v>66</v>
      </c>
      <c r="S260">
        <v>184</v>
      </c>
      <c r="T260">
        <v>35</v>
      </c>
      <c r="U260">
        <v>21</v>
      </c>
      <c r="V260">
        <v>21</v>
      </c>
      <c r="W260">
        <v>7</v>
      </c>
      <c r="X260">
        <v>78</v>
      </c>
      <c r="Y260">
        <v>64</v>
      </c>
      <c r="Z260">
        <v>14</v>
      </c>
      <c r="AA260">
        <v>7</v>
      </c>
      <c r="AB260">
        <v>28</v>
      </c>
      <c r="AC260">
        <v>14</v>
      </c>
      <c r="AD260">
        <v>0</v>
      </c>
      <c r="AE260">
        <v>7</v>
      </c>
      <c r="AF260">
        <v>14</v>
      </c>
      <c r="AG260">
        <v>7</v>
      </c>
      <c r="AH260">
        <v>0</v>
      </c>
      <c r="AI260">
        <v>64</v>
      </c>
      <c r="AJ260">
        <v>7</v>
      </c>
      <c r="AK260">
        <v>28</v>
      </c>
      <c r="AL260">
        <v>21</v>
      </c>
      <c r="AM260">
        <v>0</v>
      </c>
      <c r="AN260">
        <v>28</v>
      </c>
      <c r="AO260">
        <v>28</v>
      </c>
      <c r="AP260">
        <v>71</v>
      </c>
      <c r="AQ260">
        <v>7</v>
      </c>
      <c r="AR260">
        <v>21</v>
      </c>
      <c r="AS260">
        <v>35</v>
      </c>
      <c r="AT260">
        <v>7</v>
      </c>
      <c r="AU260">
        <v>7</v>
      </c>
      <c r="AV260">
        <v>21</v>
      </c>
      <c r="AW260">
        <v>0</v>
      </c>
      <c r="AX260">
        <v>55</v>
      </c>
      <c r="AY260" s="11">
        <v>120199.25</v>
      </c>
      <c r="AZ260" s="11">
        <v>37261.769999999997</v>
      </c>
      <c r="BA260" s="11">
        <v>15625.9</v>
      </c>
      <c r="BB260" s="11">
        <v>16827.900000000001</v>
      </c>
      <c r="BC260" s="11">
        <v>10817.93</v>
      </c>
      <c r="BD260" s="11">
        <v>39665.75</v>
      </c>
      <c r="BE260" s="11">
        <v>18500</v>
      </c>
      <c r="BF260" s="11">
        <v>10000</v>
      </c>
      <c r="BG260" s="11">
        <v>7453</v>
      </c>
      <c r="BH260" s="11">
        <v>11745</v>
      </c>
      <c r="BI260" s="11">
        <v>60889</v>
      </c>
      <c r="BJ260" s="11">
        <v>47668</v>
      </c>
      <c r="BK260" s="11">
        <v>34859</v>
      </c>
      <c r="BL260" s="11">
        <v>23168</v>
      </c>
      <c r="BM260">
        <v>187000</v>
      </c>
      <c r="BN260">
        <v>2945</v>
      </c>
    </row>
    <row r="261" spans="1:66" x14ac:dyDescent="0.25">
      <c r="A261" s="3">
        <v>45551</v>
      </c>
      <c r="B261">
        <v>1153</v>
      </c>
      <c r="C261">
        <v>725</v>
      </c>
      <c r="D261">
        <v>495</v>
      </c>
      <c r="E261">
        <v>416</v>
      </c>
      <c r="F261">
        <v>242</v>
      </c>
      <c r="G261">
        <v>340</v>
      </c>
      <c r="H261">
        <v>313</v>
      </c>
      <c r="I261">
        <v>72</v>
      </c>
      <c r="J261">
        <v>378</v>
      </c>
      <c r="K261">
        <v>185</v>
      </c>
      <c r="L261">
        <v>78</v>
      </c>
      <c r="M261">
        <v>107</v>
      </c>
      <c r="N261">
        <v>21</v>
      </c>
      <c r="O261">
        <v>205</v>
      </c>
      <c r="P261">
        <v>39</v>
      </c>
      <c r="Q261">
        <v>35</v>
      </c>
      <c r="R261">
        <v>35</v>
      </c>
      <c r="S261">
        <v>70</v>
      </c>
      <c r="T261">
        <v>43</v>
      </c>
      <c r="U261">
        <v>21</v>
      </c>
      <c r="V261">
        <v>36</v>
      </c>
      <c r="W261">
        <v>21</v>
      </c>
      <c r="X261">
        <v>87</v>
      </c>
      <c r="Y261">
        <v>36</v>
      </c>
      <c r="Z261">
        <v>14</v>
      </c>
      <c r="AA261">
        <v>7</v>
      </c>
      <c r="AB261">
        <v>14</v>
      </c>
      <c r="AC261">
        <v>7</v>
      </c>
      <c r="AD261">
        <v>7</v>
      </c>
      <c r="AE261">
        <v>7</v>
      </c>
      <c r="AF261">
        <v>0</v>
      </c>
      <c r="AG261">
        <v>21</v>
      </c>
      <c r="AH261">
        <v>14</v>
      </c>
      <c r="AI261">
        <v>50</v>
      </c>
      <c r="AJ261">
        <v>7</v>
      </c>
      <c r="AK261">
        <v>7</v>
      </c>
      <c r="AL261">
        <v>21</v>
      </c>
      <c r="AM261">
        <v>0</v>
      </c>
      <c r="AN261">
        <v>29</v>
      </c>
      <c r="AO261">
        <v>29</v>
      </c>
      <c r="AP261">
        <v>58</v>
      </c>
      <c r="AQ261">
        <v>7</v>
      </c>
      <c r="AR261">
        <v>21</v>
      </c>
      <c r="AS261">
        <v>14</v>
      </c>
      <c r="AT261">
        <v>7</v>
      </c>
      <c r="AU261">
        <v>50</v>
      </c>
      <c r="AV261">
        <v>0</v>
      </c>
      <c r="AW261">
        <v>29</v>
      </c>
      <c r="AX261">
        <v>61</v>
      </c>
      <c r="AY261" s="11">
        <v>121297.61</v>
      </c>
      <c r="AZ261" s="11">
        <v>36389.279999999999</v>
      </c>
      <c r="BA261" s="11">
        <v>15768.69</v>
      </c>
      <c r="BB261" s="11">
        <v>13342.74</v>
      </c>
      <c r="BC261" s="11">
        <v>20620.59</v>
      </c>
      <c r="BD261" s="11">
        <v>35176.31</v>
      </c>
      <c r="BE261" s="11">
        <v>18500</v>
      </c>
      <c r="BF261" s="11">
        <v>10000</v>
      </c>
      <c r="BG261" s="11">
        <v>7453</v>
      </c>
      <c r="BH261" s="11">
        <v>11745</v>
      </c>
      <c r="BI261" s="11">
        <v>60889</v>
      </c>
      <c r="BJ261" s="11">
        <v>47668</v>
      </c>
      <c r="BK261" s="11">
        <v>34859</v>
      </c>
      <c r="BL261" s="11">
        <v>23168</v>
      </c>
      <c r="BM261">
        <v>187000</v>
      </c>
      <c r="BN261">
        <v>3018</v>
      </c>
    </row>
    <row r="262" spans="1:66" x14ac:dyDescent="0.25">
      <c r="A262" s="3">
        <v>45552</v>
      </c>
      <c r="B262">
        <v>1150</v>
      </c>
      <c r="C262">
        <v>738</v>
      </c>
      <c r="D262">
        <v>356</v>
      </c>
      <c r="E262">
        <v>622</v>
      </c>
      <c r="F262">
        <v>172</v>
      </c>
      <c r="G262">
        <v>177</v>
      </c>
      <c r="H262">
        <v>480</v>
      </c>
      <c r="I262">
        <v>81</v>
      </c>
      <c r="J262">
        <v>392</v>
      </c>
      <c r="K262">
        <v>163</v>
      </c>
      <c r="L262">
        <v>49</v>
      </c>
      <c r="M262">
        <v>35</v>
      </c>
      <c r="N262">
        <v>21</v>
      </c>
      <c r="O262">
        <v>192</v>
      </c>
      <c r="P262">
        <v>61</v>
      </c>
      <c r="Q262">
        <v>56</v>
      </c>
      <c r="R262">
        <v>48</v>
      </c>
      <c r="S262">
        <v>133</v>
      </c>
      <c r="T262">
        <v>73</v>
      </c>
      <c r="U262">
        <v>0</v>
      </c>
      <c r="V262">
        <v>29</v>
      </c>
      <c r="W262">
        <v>14</v>
      </c>
      <c r="X262">
        <v>81</v>
      </c>
      <c r="Y262">
        <v>59</v>
      </c>
      <c r="Z262">
        <v>22</v>
      </c>
      <c r="AA262">
        <v>22</v>
      </c>
      <c r="AB262">
        <v>44</v>
      </c>
      <c r="AC262">
        <v>7</v>
      </c>
      <c r="AD262">
        <v>7</v>
      </c>
      <c r="AE262">
        <v>29</v>
      </c>
      <c r="AF262">
        <v>7</v>
      </c>
      <c r="AG262">
        <v>7</v>
      </c>
      <c r="AH262">
        <v>7</v>
      </c>
      <c r="AI262">
        <v>29</v>
      </c>
      <c r="AJ262">
        <v>14</v>
      </c>
      <c r="AK262">
        <v>7</v>
      </c>
      <c r="AL262">
        <v>22</v>
      </c>
      <c r="AM262">
        <v>7</v>
      </c>
      <c r="AN262">
        <v>7</v>
      </c>
      <c r="AO262">
        <v>29</v>
      </c>
      <c r="AP262">
        <v>59</v>
      </c>
      <c r="AQ262">
        <v>14</v>
      </c>
      <c r="AR262">
        <v>66</v>
      </c>
      <c r="AS262">
        <v>14</v>
      </c>
      <c r="AT262">
        <v>0</v>
      </c>
      <c r="AU262">
        <v>29</v>
      </c>
      <c r="AV262">
        <v>0</v>
      </c>
      <c r="AW262">
        <v>0</v>
      </c>
      <c r="AX262">
        <v>33</v>
      </c>
      <c r="AY262" s="11">
        <v>122047.07</v>
      </c>
      <c r="AZ262" s="11">
        <v>37834.589999999997</v>
      </c>
      <c r="BA262" s="11">
        <v>30511.77</v>
      </c>
      <c r="BB262" s="11">
        <v>28070.83</v>
      </c>
      <c r="BC262" s="11">
        <v>24409.41</v>
      </c>
      <c r="BD262" s="11">
        <v>1220.47</v>
      </c>
      <c r="BE262" s="11">
        <v>18500</v>
      </c>
      <c r="BF262" s="11">
        <v>10000</v>
      </c>
      <c r="BG262" s="11">
        <v>7453</v>
      </c>
      <c r="BH262" s="11">
        <v>11745</v>
      </c>
      <c r="BI262" s="11">
        <v>60889</v>
      </c>
      <c r="BJ262" s="11">
        <v>47668</v>
      </c>
      <c r="BK262" s="11">
        <v>34859</v>
      </c>
      <c r="BL262" s="11">
        <v>23168</v>
      </c>
      <c r="BM262">
        <v>187000</v>
      </c>
      <c r="BN262">
        <v>2277</v>
      </c>
    </row>
    <row r="263" spans="1:66" x14ac:dyDescent="0.25">
      <c r="A263" s="3">
        <v>45553</v>
      </c>
      <c r="B263">
        <v>1157</v>
      </c>
      <c r="C263">
        <v>760</v>
      </c>
      <c r="D263">
        <v>578</v>
      </c>
      <c r="E263">
        <v>418</v>
      </c>
      <c r="F263">
        <v>161</v>
      </c>
      <c r="G263">
        <v>182</v>
      </c>
      <c r="H263">
        <v>426</v>
      </c>
      <c r="I263">
        <v>152</v>
      </c>
      <c r="J263">
        <v>380</v>
      </c>
      <c r="K263">
        <v>193</v>
      </c>
      <c r="L263">
        <v>86</v>
      </c>
      <c r="M263">
        <v>50</v>
      </c>
      <c r="N263">
        <v>35</v>
      </c>
      <c r="O263">
        <v>167</v>
      </c>
      <c r="P263">
        <v>30</v>
      </c>
      <c r="Q263">
        <v>39</v>
      </c>
      <c r="R263">
        <v>30</v>
      </c>
      <c r="S263">
        <v>147</v>
      </c>
      <c r="T263">
        <v>30</v>
      </c>
      <c r="U263">
        <v>15</v>
      </c>
      <c r="V263">
        <v>30</v>
      </c>
      <c r="W263">
        <v>0</v>
      </c>
      <c r="X263">
        <v>114</v>
      </c>
      <c r="Y263">
        <v>60</v>
      </c>
      <c r="Z263">
        <v>7</v>
      </c>
      <c r="AA263">
        <v>0</v>
      </c>
      <c r="AB263">
        <v>30</v>
      </c>
      <c r="AC263">
        <v>0</v>
      </c>
      <c r="AD263">
        <v>0</v>
      </c>
      <c r="AE263">
        <v>30</v>
      </c>
      <c r="AF263">
        <v>0</v>
      </c>
      <c r="AG263">
        <v>15</v>
      </c>
      <c r="AH263">
        <v>7</v>
      </c>
      <c r="AI263">
        <v>60</v>
      </c>
      <c r="AJ263">
        <v>30</v>
      </c>
      <c r="AK263">
        <v>38</v>
      </c>
      <c r="AL263">
        <v>7</v>
      </c>
      <c r="AM263">
        <v>0</v>
      </c>
      <c r="AN263">
        <v>22</v>
      </c>
      <c r="AO263">
        <v>15</v>
      </c>
      <c r="AP263">
        <v>83</v>
      </c>
      <c r="AQ263">
        <v>22</v>
      </c>
      <c r="AR263">
        <v>38</v>
      </c>
      <c r="AS263">
        <v>22</v>
      </c>
      <c r="AT263">
        <v>0</v>
      </c>
      <c r="AU263">
        <v>15</v>
      </c>
      <c r="AV263">
        <v>15</v>
      </c>
      <c r="AW263">
        <v>22</v>
      </c>
      <c r="AX263">
        <v>33</v>
      </c>
      <c r="AY263" s="11">
        <v>122351.6</v>
      </c>
      <c r="AZ263" s="11">
        <v>42823.06</v>
      </c>
      <c r="BA263" s="11">
        <v>19576.259999999998</v>
      </c>
      <c r="BB263" s="11">
        <v>29364.38</v>
      </c>
      <c r="BC263" s="11">
        <v>17129.22</v>
      </c>
      <c r="BD263" s="11">
        <v>13458.68</v>
      </c>
      <c r="BE263" s="11">
        <v>18500</v>
      </c>
      <c r="BF263" s="11">
        <v>10000</v>
      </c>
      <c r="BG263" s="11">
        <v>7453</v>
      </c>
      <c r="BH263" s="11">
        <v>11745</v>
      </c>
      <c r="BI263" s="11">
        <v>60889</v>
      </c>
      <c r="BJ263" s="11">
        <v>47668</v>
      </c>
      <c r="BK263" s="11">
        <v>34859</v>
      </c>
      <c r="BL263" s="11">
        <v>23168</v>
      </c>
      <c r="BM263">
        <v>187000</v>
      </c>
      <c r="BN263">
        <v>8344</v>
      </c>
    </row>
    <row r="264" spans="1:66" x14ac:dyDescent="0.25">
      <c r="A264" s="3">
        <v>45554</v>
      </c>
      <c r="B264">
        <v>1182</v>
      </c>
      <c r="C264">
        <v>782</v>
      </c>
      <c r="D264">
        <v>425</v>
      </c>
      <c r="E264">
        <v>616</v>
      </c>
      <c r="F264">
        <v>141</v>
      </c>
      <c r="G264">
        <v>172</v>
      </c>
      <c r="H264">
        <v>540</v>
      </c>
      <c r="I264">
        <v>70</v>
      </c>
      <c r="J264">
        <v>381</v>
      </c>
      <c r="K264">
        <v>161</v>
      </c>
      <c r="L264">
        <v>102</v>
      </c>
      <c r="M264">
        <v>43</v>
      </c>
      <c r="N264">
        <v>36</v>
      </c>
      <c r="O264">
        <v>170</v>
      </c>
      <c r="P264">
        <v>76</v>
      </c>
      <c r="Q264">
        <v>58</v>
      </c>
      <c r="R264">
        <v>44</v>
      </c>
      <c r="S264">
        <v>111</v>
      </c>
      <c r="T264">
        <v>78</v>
      </c>
      <c r="U264">
        <v>15</v>
      </c>
      <c r="V264">
        <v>31</v>
      </c>
      <c r="W264">
        <v>15</v>
      </c>
      <c r="X264">
        <v>62</v>
      </c>
      <c r="Y264">
        <v>54</v>
      </c>
      <c r="Z264">
        <v>7</v>
      </c>
      <c r="AA264">
        <v>15</v>
      </c>
      <c r="AB264">
        <v>46</v>
      </c>
      <c r="AC264">
        <v>15</v>
      </c>
      <c r="AD264">
        <v>0</v>
      </c>
      <c r="AE264">
        <v>31</v>
      </c>
      <c r="AF264">
        <v>7</v>
      </c>
      <c r="AG264">
        <v>15</v>
      </c>
      <c r="AH264">
        <v>7</v>
      </c>
      <c r="AI264">
        <v>70</v>
      </c>
      <c r="AJ264">
        <v>39</v>
      </c>
      <c r="AK264">
        <v>31</v>
      </c>
      <c r="AL264">
        <v>15</v>
      </c>
      <c r="AM264">
        <v>7</v>
      </c>
      <c r="AN264">
        <v>31</v>
      </c>
      <c r="AO264">
        <v>31</v>
      </c>
      <c r="AP264">
        <v>0</v>
      </c>
      <c r="AQ264">
        <v>7</v>
      </c>
      <c r="AR264">
        <v>47</v>
      </c>
      <c r="AS264">
        <v>7</v>
      </c>
      <c r="AT264">
        <v>7</v>
      </c>
      <c r="AU264">
        <v>54</v>
      </c>
      <c r="AV264">
        <v>31</v>
      </c>
      <c r="AW264">
        <v>7</v>
      </c>
      <c r="AX264">
        <v>0</v>
      </c>
      <c r="AY264" s="11">
        <v>121432.2</v>
      </c>
      <c r="AZ264" s="11">
        <v>30358.05</v>
      </c>
      <c r="BA264" s="11">
        <v>24286.44</v>
      </c>
      <c r="BB264" s="11">
        <v>19429.150000000001</v>
      </c>
      <c r="BC264" s="11">
        <v>13357.54</v>
      </c>
      <c r="BD264" s="11">
        <v>34001.019999999997</v>
      </c>
      <c r="BE264" s="11">
        <v>18500</v>
      </c>
      <c r="BF264" s="11">
        <v>10000</v>
      </c>
      <c r="BG264" s="11">
        <v>7453</v>
      </c>
      <c r="BH264" s="11">
        <v>11745</v>
      </c>
      <c r="BI264" s="11">
        <v>60889</v>
      </c>
      <c r="BJ264" s="11">
        <v>47668</v>
      </c>
      <c r="BK264" s="11">
        <v>34859</v>
      </c>
      <c r="BL264" s="11">
        <v>23168</v>
      </c>
      <c r="BM264">
        <v>187000</v>
      </c>
      <c r="BN264">
        <v>5115</v>
      </c>
    </row>
    <row r="265" spans="1:66" x14ac:dyDescent="0.25">
      <c r="A265" s="3">
        <v>45555</v>
      </c>
      <c r="B265">
        <v>1193</v>
      </c>
      <c r="C265">
        <v>816</v>
      </c>
      <c r="D265">
        <v>274</v>
      </c>
      <c r="E265">
        <v>836</v>
      </c>
      <c r="F265">
        <v>83</v>
      </c>
      <c r="G265">
        <v>228</v>
      </c>
      <c r="H265">
        <v>458</v>
      </c>
      <c r="I265">
        <v>130</v>
      </c>
      <c r="J265">
        <v>370</v>
      </c>
      <c r="K265">
        <v>229</v>
      </c>
      <c r="L265">
        <v>51</v>
      </c>
      <c r="M265">
        <v>88</v>
      </c>
      <c r="N265">
        <v>44</v>
      </c>
      <c r="O265">
        <v>217</v>
      </c>
      <c r="P265">
        <v>77</v>
      </c>
      <c r="Q265">
        <v>54</v>
      </c>
      <c r="R265">
        <v>63</v>
      </c>
      <c r="S265">
        <v>0</v>
      </c>
      <c r="T265">
        <v>89</v>
      </c>
      <c r="U265">
        <v>0</v>
      </c>
      <c r="V265">
        <v>40</v>
      </c>
      <c r="W265">
        <v>0</v>
      </c>
      <c r="X265">
        <v>52</v>
      </c>
      <c r="Y265">
        <v>40</v>
      </c>
      <c r="Z265">
        <v>0</v>
      </c>
      <c r="AA265">
        <v>24</v>
      </c>
      <c r="AB265">
        <v>40</v>
      </c>
      <c r="AC265">
        <v>16</v>
      </c>
      <c r="AD265">
        <v>0</v>
      </c>
      <c r="AE265">
        <v>24</v>
      </c>
      <c r="AF265">
        <v>16</v>
      </c>
      <c r="AG265">
        <v>24</v>
      </c>
      <c r="AH265">
        <v>24</v>
      </c>
      <c r="AI265">
        <v>57</v>
      </c>
      <c r="AJ265">
        <v>40</v>
      </c>
      <c r="AK265">
        <v>40</v>
      </c>
      <c r="AL265">
        <v>24</v>
      </c>
      <c r="AM265">
        <v>0</v>
      </c>
      <c r="AN265">
        <v>8</v>
      </c>
      <c r="AO265">
        <v>24</v>
      </c>
      <c r="AP265">
        <v>57</v>
      </c>
      <c r="AQ265">
        <v>16</v>
      </c>
      <c r="AR265">
        <v>65</v>
      </c>
      <c r="AS265">
        <v>16</v>
      </c>
      <c r="AT265">
        <v>0</v>
      </c>
      <c r="AU265">
        <v>48</v>
      </c>
      <c r="AV265">
        <v>16</v>
      </c>
      <c r="AW265">
        <v>16</v>
      </c>
      <c r="AX265">
        <v>0</v>
      </c>
      <c r="AY265" s="11">
        <v>119628.06</v>
      </c>
      <c r="AZ265" s="11">
        <v>34692.14</v>
      </c>
      <c r="BA265" s="11">
        <v>19140.490000000002</v>
      </c>
      <c r="BB265" s="11">
        <v>21533.05</v>
      </c>
      <c r="BC265" s="11">
        <v>26318.17</v>
      </c>
      <c r="BD265" s="11">
        <v>17944.21</v>
      </c>
      <c r="BE265" s="11">
        <v>18500</v>
      </c>
      <c r="BF265" s="11">
        <v>10000</v>
      </c>
      <c r="BG265" s="11">
        <v>7453</v>
      </c>
      <c r="BH265" s="11">
        <v>11745</v>
      </c>
      <c r="BI265" s="11">
        <v>60889</v>
      </c>
      <c r="BJ265" s="11">
        <v>47668</v>
      </c>
      <c r="BK265" s="11">
        <v>34859</v>
      </c>
      <c r="BL265" s="11">
        <v>23168</v>
      </c>
      <c r="BM265">
        <v>187000</v>
      </c>
      <c r="BN265">
        <v>3085</v>
      </c>
    </row>
    <row r="266" spans="1:66" x14ac:dyDescent="0.25">
      <c r="A266" s="3">
        <v>45556</v>
      </c>
      <c r="B266">
        <v>1192</v>
      </c>
      <c r="C266">
        <v>851</v>
      </c>
      <c r="D266">
        <v>596</v>
      </c>
      <c r="E266">
        <v>346</v>
      </c>
      <c r="F266">
        <v>250</v>
      </c>
      <c r="G266">
        <v>348</v>
      </c>
      <c r="H266">
        <v>299</v>
      </c>
      <c r="I266">
        <v>204</v>
      </c>
      <c r="J266">
        <v>295</v>
      </c>
      <c r="K266">
        <v>184</v>
      </c>
      <c r="L266">
        <v>96</v>
      </c>
      <c r="M266">
        <v>73</v>
      </c>
      <c r="N266">
        <v>36</v>
      </c>
      <c r="O266">
        <v>226</v>
      </c>
      <c r="P266">
        <v>144</v>
      </c>
      <c r="Q266">
        <v>54</v>
      </c>
      <c r="R266">
        <v>31</v>
      </c>
      <c r="S266">
        <v>53</v>
      </c>
      <c r="T266">
        <v>34</v>
      </c>
      <c r="U266">
        <v>8</v>
      </c>
      <c r="V266">
        <v>25</v>
      </c>
      <c r="W266">
        <v>25</v>
      </c>
      <c r="X266">
        <v>67</v>
      </c>
      <c r="Y266">
        <v>76</v>
      </c>
      <c r="Z266">
        <v>17</v>
      </c>
      <c r="AA266">
        <v>0</v>
      </c>
      <c r="AB266">
        <v>51</v>
      </c>
      <c r="AC266">
        <v>17</v>
      </c>
      <c r="AD266">
        <v>0</v>
      </c>
      <c r="AE266">
        <v>34</v>
      </c>
      <c r="AF266">
        <v>0</v>
      </c>
      <c r="AG266">
        <v>8</v>
      </c>
      <c r="AH266">
        <v>17</v>
      </c>
      <c r="AI266">
        <v>76</v>
      </c>
      <c r="AJ266">
        <v>34</v>
      </c>
      <c r="AK266">
        <v>42</v>
      </c>
      <c r="AL266">
        <v>17</v>
      </c>
      <c r="AM266">
        <v>0</v>
      </c>
      <c r="AN266">
        <v>0</v>
      </c>
      <c r="AO266">
        <v>8</v>
      </c>
      <c r="AP266">
        <v>85</v>
      </c>
      <c r="AQ266">
        <v>8</v>
      </c>
      <c r="AR266">
        <v>51</v>
      </c>
      <c r="AS266">
        <v>42</v>
      </c>
      <c r="AT266">
        <v>8</v>
      </c>
      <c r="AU266">
        <v>51</v>
      </c>
      <c r="AV266">
        <v>25</v>
      </c>
      <c r="AW266">
        <v>25</v>
      </c>
      <c r="AX266">
        <v>0</v>
      </c>
      <c r="AY266" s="11">
        <v>118469.65</v>
      </c>
      <c r="AZ266" s="11">
        <v>37910.29</v>
      </c>
      <c r="BA266" s="11">
        <v>18955.14</v>
      </c>
      <c r="BB266" s="11">
        <v>23693.93</v>
      </c>
      <c r="BC266" s="11">
        <v>29617.41</v>
      </c>
      <c r="BD266" s="11">
        <v>8292.8799999999992</v>
      </c>
      <c r="BE266" s="11">
        <v>18500</v>
      </c>
      <c r="BF266" s="11">
        <v>10000</v>
      </c>
      <c r="BG266" s="11">
        <v>7453</v>
      </c>
      <c r="BH266" s="11">
        <v>11745</v>
      </c>
      <c r="BI266" s="11">
        <v>60889</v>
      </c>
      <c r="BJ266" s="11">
        <v>47668</v>
      </c>
      <c r="BK266" s="11">
        <v>34859</v>
      </c>
      <c r="BL266" s="11">
        <v>23168</v>
      </c>
      <c r="BM266">
        <v>187000</v>
      </c>
      <c r="BN266">
        <v>7640</v>
      </c>
    </row>
    <row r="267" spans="1:66" x14ac:dyDescent="0.25">
      <c r="A267" s="3">
        <v>45557</v>
      </c>
      <c r="B267">
        <v>1175</v>
      </c>
      <c r="C267">
        <v>885</v>
      </c>
      <c r="D267">
        <v>470</v>
      </c>
      <c r="E267">
        <v>541</v>
      </c>
      <c r="F267">
        <v>164</v>
      </c>
      <c r="G267">
        <v>389</v>
      </c>
      <c r="H267">
        <v>337</v>
      </c>
      <c r="I267">
        <v>159</v>
      </c>
      <c r="J267">
        <v>342</v>
      </c>
      <c r="K267">
        <v>101</v>
      </c>
      <c r="L267">
        <v>50</v>
      </c>
      <c r="M267">
        <v>94</v>
      </c>
      <c r="N267">
        <v>21</v>
      </c>
      <c r="O267">
        <v>169</v>
      </c>
      <c r="P267">
        <v>75</v>
      </c>
      <c r="Q267">
        <v>44</v>
      </c>
      <c r="R267">
        <v>53</v>
      </c>
      <c r="S267">
        <v>226</v>
      </c>
      <c r="T267">
        <v>70</v>
      </c>
      <c r="U267">
        <v>17</v>
      </c>
      <c r="V267">
        <v>26</v>
      </c>
      <c r="W267">
        <v>17</v>
      </c>
      <c r="X267">
        <v>88</v>
      </c>
      <c r="Y267">
        <v>70</v>
      </c>
      <c r="Z267">
        <v>26</v>
      </c>
      <c r="AA267">
        <v>26</v>
      </c>
      <c r="AB267">
        <v>17</v>
      </c>
      <c r="AC267">
        <v>0</v>
      </c>
      <c r="AD267">
        <v>8</v>
      </c>
      <c r="AE267">
        <v>26</v>
      </c>
      <c r="AF267">
        <v>17</v>
      </c>
      <c r="AG267">
        <v>0</v>
      </c>
      <c r="AH267">
        <v>0</v>
      </c>
      <c r="AI267">
        <v>53</v>
      </c>
      <c r="AJ267">
        <v>17</v>
      </c>
      <c r="AK267">
        <v>8</v>
      </c>
      <c r="AL267">
        <v>17</v>
      </c>
      <c r="AM267">
        <v>8</v>
      </c>
      <c r="AN267">
        <v>0</v>
      </c>
      <c r="AO267">
        <v>35</v>
      </c>
      <c r="AP267">
        <v>97</v>
      </c>
      <c r="AQ267">
        <v>17</v>
      </c>
      <c r="AR267">
        <v>79</v>
      </c>
      <c r="AS267">
        <v>8</v>
      </c>
      <c r="AT267">
        <v>0</v>
      </c>
      <c r="AU267">
        <v>61</v>
      </c>
      <c r="AV267">
        <v>17</v>
      </c>
      <c r="AW267">
        <v>35</v>
      </c>
      <c r="AX267">
        <v>25</v>
      </c>
      <c r="AY267" s="11">
        <v>118328.36</v>
      </c>
      <c r="AZ267" s="11">
        <v>35498.51</v>
      </c>
      <c r="BA267" s="11">
        <v>29582.09</v>
      </c>
      <c r="BB267" s="11">
        <v>13016.12</v>
      </c>
      <c r="BC267" s="11">
        <v>14199.4</v>
      </c>
      <c r="BD267" s="11">
        <v>26032.240000000002</v>
      </c>
      <c r="BE267" s="11">
        <v>18500</v>
      </c>
      <c r="BF267" s="11">
        <v>10000</v>
      </c>
      <c r="BG267" s="11">
        <v>7453</v>
      </c>
      <c r="BH267" s="11">
        <v>11745</v>
      </c>
      <c r="BI267" s="11">
        <v>60889</v>
      </c>
      <c r="BJ267" s="11">
        <v>47668</v>
      </c>
      <c r="BK267" s="11">
        <v>34859</v>
      </c>
      <c r="BL267" s="11">
        <v>23168</v>
      </c>
      <c r="BM267">
        <v>187000</v>
      </c>
      <c r="BN267">
        <v>917</v>
      </c>
    </row>
    <row r="268" spans="1:66" x14ac:dyDescent="0.25">
      <c r="A268" s="3">
        <v>45558</v>
      </c>
      <c r="B268">
        <v>1149</v>
      </c>
      <c r="C268">
        <v>913</v>
      </c>
      <c r="D268">
        <v>310</v>
      </c>
      <c r="E268">
        <v>782</v>
      </c>
      <c r="F268">
        <v>57</v>
      </c>
      <c r="G268">
        <v>319</v>
      </c>
      <c r="H268">
        <v>439</v>
      </c>
      <c r="I268">
        <v>155</v>
      </c>
      <c r="J268">
        <v>263</v>
      </c>
      <c r="K268">
        <v>85</v>
      </c>
      <c r="L268">
        <v>71</v>
      </c>
      <c r="M268">
        <v>85</v>
      </c>
      <c r="N268">
        <v>42</v>
      </c>
      <c r="O268">
        <v>218</v>
      </c>
      <c r="P268">
        <v>148</v>
      </c>
      <c r="Q268">
        <v>39</v>
      </c>
      <c r="R268">
        <v>52</v>
      </c>
      <c r="S268">
        <v>146</v>
      </c>
      <c r="T268">
        <v>82</v>
      </c>
      <c r="U268">
        <v>27</v>
      </c>
      <c r="V268">
        <v>54</v>
      </c>
      <c r="W268">
        <v>9</v>
      </c>
      <c r="X268">
        <v>127</v>
      </c>
      <c r="Y268">
        <v>54</v>
      </c>
      <c r="Z268">
        <v>9</v>
      </c>
      <c r="AA268">
        <v>9</v>
      </c>
      <c r="AB268">
        <v>54</v>
      </c>
      <c r="AC268">
        <v>0</v>
      </c>
      <c r="AD268">
        <v>9</v>
      </c>
      <c r="AE268">
        <v>18</v>
      </c>
      <c r="AF268">
        <v>0</v>
      </c>
      <c r="AG268">
        <v>18</v>
      </c>
      <c r="AH268">
        <v>27</v>
      </c>
      <c r="AI268">
        <v>36</v>
      </c>
      <c r="AJ268">
        <v>9</v>
      </c>
      <c r="AK268">
        <v>18</v>
      </c>
      <c r="AL268">
        <v>18</v>
      </c>
      <c r="AM268">
        <v>9</v>
      </c>
      <c r="AN268">
        <v>27</v>
      </c>
      <c r="AO268">
        <v>18</v>
      </c>
      <c r="AP268">
        <v>73</v>
      </c>
      <c r="AQ268">
        <v>9</v>
      </c>
      <c r="AR268">
        <v>63</v>
      </c>
      <c r="AS268">
        <v>18</v>
      </c>
      <c r="AT268">
        <v>0</v>
      </c>
      <c r="AU268">
        <v>27</v>
      </c>
      <c r="AV268">
        <v>9</v>
      </c>
      <c r="AW268">
        <v>36</v>
      </c>
      <c r="AX268">
        <v>46</v>
      </c>
      <c r="AY268" s="11">
        <v>118891.83</v>
      </c>
      <c r="AZ268" s="11">
        <v>30911.87</v>
      </c>
      <c r="BA268" s="11">
        <v>17833.77</v>
      </c>
      <c r="BB268" s="11">
        <v>28534.04</v>
      </c>
      <c r="BC268" s="11">
        <v>16644.86</v>
      </c>
      <c r="BD268" s="11">
        <v>24967.279999999999</v>
      </c>
      <c r="BE268" s="11">
        <v>18500</v>
      </c>
      <c r="BF268" s="11">
        <v>10000</v>
      </c>
      <c r="BG268" s="11">
        <v>7453</v>
      </c>
      <c r="BH268" s="11">
        <v>11745</v>
      </c>
      <c r="BI268" s="11">
        <v>60889</v>
      </c>
      <c r="BJ268" s="11">
        <v>47668</v>
      </c>
      <c r="BK268" s="11">
        <v>34859</v>
      </c>
      <c r="BL268" s="11">
        <v>23168</v>
      </c>
      <c r="BM268">
        <v>187000</v>
      </c>
      <c r="BN268">
        <v>2265</v>
      </c>
    </row>
    <row r="269" spans="1:66" x14ac:dyDescent="0.25">
      <c r="A269" s="3">
        <v>45559</v>
      </c>
      <c r="B269">
        <v>1127</v>
      </c>
      <c r="C269">
        <v>942</v>
      </c>
      <c r="D269">
        <v>518</v>
      </c>
      <c r="E269">
        <v>519</v>
      </c>
      <c r="F269">
        <v>90</v>
      </c>
      <c r="G269">
        <v>254</v>
      </c>
      <c r="H269">
        <v>585</v>
      </c>
      <c r="I269">
        <v>103</v>
      </c>
      <c r="J269">
        <v>370</v>
      </c>
      <c r="K269">
        <v>41</v>
      </c>
      <c r="L269">
        <v>97</v>
      </c>
      <c r="M269">
        <v>55</v>
      </c>
      <c r="N269">
        <v>27</v>
      </c>
      <c r="O269">
        <v>192</v>
      </c>
      <c r="P269">
        <v>128</v>
      </c>
      <c r="Q269">
        <v>34</v>
      </c>
      <c r="R269">
        <v>42</v>
      </c>
      <c r="S269">
        <v>141</v>
      </c>
      <c r="T269">
        <v>47</v>
      </c>
      <c r="U269">
        <v>18</v>
      </c>
      <c r="V269">
        <v>47</v>
      </c>
      <c r="W269">
        <v>18</v>
      </c>
      <c r="X269">
        <v>103</v>
      </c>
      <c r="Y269">
        <v>65</v>
      </c>
      <c r="Z269">
        <v>9</v>
      </c>
      <c r="AA269">
        <v>18</v>
      </c>
      <c r="AB269">
        <v>56</v>
      </c>
      <c r="AC269">
        <v>28</v>
      </c>
      <c r="AD269">
        <v>0</v>
      </c>
      <c r="AE269">
        <v>47</v>
      </c>
      <c r="AF269">
        <v>18</v>
      </c>
      <c r="AG269">
        <v>0</v>
      </c>
      <c r="AH269">
        <v>0</v>
      </c>
      <c r="AI269">
        <v>47</v>
      </c>
      <c r="AJ269">
        <v>47</v>
      </c>
      <c r="AK269">
        <v>9</v>
      </c>
      <c r="AL269">
        <v>0</v>
      </c>
      <c r="AM269">
        <v>0</v>
      </c>
      <c r="AN269">
        <v>0</v>
      </c>
      <c r="AO269">
        <v>9</v>
      </c>
      <c r="AP269">
        <v>84</v>
      </c>
      <c r="AQ269">
        <v>9</v>
      </c>
      <c r="AR269">
        <v>65</v>
      </c>
      <c r="AS269">
        <v>37</v>
      </c>
      <c r="AT269">
        <v>0</v>
      </c>
      <c r="AU269">
        <v>47</v>
      </c>
      <c r="AV269">
        <v>9</v>
      </c>
      <c r="AW269">
        <v>18</v>
      </c>
      <c r="AX269">
        <v>87</v>
      </c>
      <c r="AY269" s="11">
        <v>120103.78</v>
      </c>
      <c r="AZ269" s="11">
        <v>33629.06</v>
      </c>
      <c r="BA269" s="11">
        <v>30025.94</v>
      </c>
      <c r="BB269" s="11">
        <v>26422.83</v>
      </c>
      <c r="BC269" s="11">
        <v>14412.45</v>
      </c>
      <c r="BD269" s="11">
        <v>15613.49</v>
      </c>
      <c r="BE269" s="11">
        <v>18500</v>
      </c>
      <c r="BF269" s="11">
        <v>10000</v>
      </c>
      <c r="BG269" s="11">
        <v>7453</v>
      </c>
      <c r="BH269" s="11">
        <v>17915</v>
      </c>
      <c r="BI269" s="11">
        <v>60889</v>
      </c>
      <c r="BJ269" s="11">
        <v>47668</v>
      </c>
      <c r="BK269" s="11">
        <v>34859</v>
      </c>
      <c r="BL269" s="11">
        <v>23168</v>
      </c>
      <c r="BM269">
        <v>187000</v>
      </c>
      <c r="BN269">
        <v>4422</v>
      </c>
    </row>
    <row r="270" spans="1:66" x14ac:dyDescent="0.25">
      <c r="A270" s="3">
        <v>45560</v>
      </c>
      <c r="B270">
        <v>1123</v>
      </c>
      <c r="C270">
        <v>955</v>
      </c>
      <c r="D270">
        <v>303</v>
      </c>
      <c r="E270">
        <v>641</v>
      </c>
      <c r="F270">
        <v>179</v>
      </c>
      <c r="G270">
        <v>382</v>
      </c>
      <c r="H270">
        <v>440</v>
      </c>
      <c r="I270">
        <v>133</v>
      </c>
      <c r="J270">
        <v>327</v>
      </c>
      <c r="K270">
        <v>48</v>
      </c>
      <c r="L270">
        <v>55</v>
      </c>
      <c r="M270">
        <v>104</v>
      </c>
      <c r="N270">
        <v>27</v>
      </c>
      <c r="O270">
        <v>230</v>
      </c>
      <c r="P270">
        <v>76</v>
      </c>
      <c r="Q270">
        <v>46</v>
      </c>
      <c r="R270">
        <v>34</v>
      </c>
      <c r="S270">
        <v>176</v>
      </c>
      <c r="T270">
        <v>76</v>
      </c>
      <c r="U270">
        <v>0</v>
      </c>
      <c r="V270">
        <v>28</v>
      </c>
      <c r="W270">
        <v>9</v>
      </c>
      <c r="X270">
        <v>143</v>
      </c>
      <c r="Y270">
        <v>47</v>
      </c>
      <c r="Z270">
        <v>28</v>
      </c>
      <c r="AA270">
        <v>9</v>
      </c>
      <c r="AB270">
        <v>38</v>
      </c>
      <c r="AC270">
        <v>19</v>
      </c>
      <c r="AD270">
        <v>9</v>
      </c>
      <c r="AE270">
        <v>38</v>
      </c>
      <c r="AF270">
        <v>0</v>
      </c>
      <c r="AG270">
        <v>0</v>
      </c>
      <c r="AH270">
        <v>19</v>
      </c>
      <c r="AI270">
        <v>57</v>
      </c>
      <c r="AJ270">
        <v>47</v>
      </c>
      <c r="AK270">
        <v>9</v>
      </c>
      <c r="AL270">
        <v>9</v>
      </c>
      <c r="AM270">
        <v>9</v>
      </c>
      <c r="AN270">
        <v>19</v>
      </c>
      <c r="AO270">
        <v>19</v>
      </c>
      <c r="AP270">
        <v>85</v>
      </c>
      <c r="AQ270">
        <v>9</v>
      </c>
      <c r="AR270">
        <v>38</v>
      </c>
      <c r="AS270">
        <v>19</v>
      </c>
      <c r="AT270">
        <v>0</v>
      </c>
      <c r="AU270">
        <v>66</v>
      </c>
      <c r="AV270">
        <v>28</v>
      </c>
      <c r="AW270">
        <v>28</v>
      </c>
      <c r="AX270">
        <v>50</v>
      </c>
      <c r="AY270" s="11">
        <v>121859.75</v>
      </c>
      <c r="AZ270" s="11">
        <v>40213.72</v>
      </c>
      <c r="BA270" s="11">
        <v>15841.77</v>
      </c>
      <c r="BB270" s="11">
        <v>29246.34</v>
      </c>
      <c r="BC270" s="11">
        <v>10967.38</v>
      </c>
      <c r="BD270" s="11">
        <v>25590.55</v>
      </c>
      <c r="BE270" s="11">
        <v>18500</v>
      </c>
      <c r="BF270" s="11">
        <v>10000</v>
      </c>
      <c r="BG270" s="11">
        <v>7453</v>
      </c>
      <c r="BH270" s="11">
        <v>17915</v>
      </c>
      <c r="BI270" s="11">
        <v>60889</v>
      </c>
      <c r="BJ270" s="11">
        <v>47668</v>
      </c>
      <c r="BK270" s="11">
        <v>34859</v>
      </c>
      <c r="BL270" s="11">
        <v>23168</v>
      </c>
      <c r="BM270">
        <v>187000</v>
      </c>
      <c r="BN270">
        <v>5411</v>
      </c>
    </row>
    <row r="271" spans="1:66" x14ac:dyDescent="0.25">
      <c r="A271" s="3">
        <v>45561</v>
      </c>
      <c r="B271">
        <v>1125</v>
      </c>
      <c r="C271">
        <v>967</v>
      </c>
      <c r="D271">
        <v>303</v>
      </c>
      <c r="E271">
        <v>665</v>
      </c>
      <c r="F271">
        <v>157</v>
      </c>
      <c r="G271">
        <v>203</v>
      </c>
      <c r="H271">
        <v>697</v>
      </c>
      <c r="I271">
        <v>67</v>
      </c>
      <c r="J271">
        <v>237</v>
      </c>
      <c r="K271">
        <v>48</v>
      </c>
      <c r="L271">
        <v>90</v>
      </c>
      <c r="M271">
        <v>90</v>
      </c>
      <c r="N271">
        <v>62</v>
      </c>
      <c r="O271">
        <v>153</v>
      </c>
      <c r="P271">
        <v>64</v>
      </c>
      <c r="Q271">
        <v>47</v>
      </c>
      <c r="R271">
        <v>59</v>
      </c>
      <c r="S271">
        <v>275</v>
      </c>
      <c r="T271">
        <v>87</v>
      </c>
      <c r="U271">
        <v>19</v>
      </c>
      <c r="V271">
        <v>58</v>
      </c>
      <c r="W271">
        <v>29</v>
      </c>
      <c r="X271">
        <v>37</v>
      </c>
      <c r="Y271">
        <v>77</v>
      </c>
      <c r="Z271">
        <v>29</v>
      </c>
      <c r="AA271">
        <v>0</v>
      </c>
      <c r="AB271">
        <v>29</v>
      </c>
      <c r="AC271">
        <v>29</v>
      </c>
      <c r="AD271">
        <v>0</v>
      </c>
      <c r="AE271">
        <v>38</v>
      </c>
      <c r="AF271">
        <v>9</v>
      </c>
      <c r="AG271">
        <v>9</v>
      </c>
      <c r="AH271">
        <v>9</v>
      </c>
      <c r="AI271">
        <v>38</v>
      </c>
      <c r="AJ271">
        <v>38</v>
      </c>
      <c r="AK271">
        <v>38</v>
      </c>
      <c r="AL271">
        <v>19</v>
      </c>
      <c r="AM271">
        <v>0</v>
      </c>
      <c r="AN271">
        <v>29</v>
      </c>
      <c r="AO271">
        <v>38</v>
      </c>
      <c r="AP271">
        <v>106</v>
      </c>
      <c r="AQ271">
        <v>29</v>
      </c>
      <c r="AR271">
        <v>87</v>
      </c>
      <c r="AS271">
        <v>29</v>
      </c>
      <c r="AT271">
        <v>9</v>
      </c>
      <c r="AU271">
        <v>19</v>
      </c>
      <c r="AV271">
        <v>29</v>
      </c>
      <c r="AW271">
        <v>0</v>
      </c>
      <c r="AX271">
        <v>0</v>
      </c>
      <c r="AY271" s="11">
        <v>123758.33</v>
      </c>
      <c r="AZ271" s="11">
        <v>35889.919999999998</v>
      </c>
      <c r="BA271" s="11">
        <v>16088.58</v>
      </c>
      <c r="BB271" s="11">
        <v>28464.42</v>
      </c>
      <c r="BC271" s="11">
        <v>30939.58</v>
      </c>
      <c r="BD271" s="11">
        <v>12375.83</v>
      </c>
      <c r="BE271" s="11">
        <v>18500</v>
      </c>
      <c r="BF271" s="11">
        <v>10000</v>
      </c>
      <c r="BG271" s="11">
        <v>8119</v>
      </c>
      <c r="BH271" s="11">
        <v>17915</v>
      </c>
      <c r="BI271" s="11">
        <v>60889</v>
      </c>
      <c r="BJ271" s="11">
        <v>47668</v>
      </c>
      <c r="BK271" s="11">
        <v>34859</v>
      </c>
      <c r="BL271" s="11">
        <v>23168</v>
      </c>
      <c r="BM271">
        <v>187000</v>
      </c>
      <c r="BN271">
        <v>439</v>
      </c>
    </row>
    <row r="272" spans="1:66" x14ac:dyDescent="0.25">
      <c r="A272" s="3">
        <v>45562</v>
      </c>
      <c r="B272">
        <v>1145</v>
      </c>
      <c r="C272">
        <v>972</v>
      </c>
      <c r="D272">
        <v>480</v>
      </c>
      <c r="E272">
        <v>528</v>
      </c>
      <c r="F272">
        <v>137</v>
      </c>
      <c r="G272">
        <v>379</v>
      </c>
      <c r="H272">
        <v>516</v>
      </c>
      <c r="I272">
        <v>77</v>
      </c>
      <c r="J272">
        <v>347</v>
      </c>
      <c r="K272">
        <v>205</v>
      </c>
      <c r="L272">
        <v>56</v>
      </c>
      <c r="M272">
        <v>63</v>
      </c>
      <c r="N272">
        <v>42</v>
      </c>
      <c r="O272">
        <v>226</v>
      </c>
      <c r="P272">
        <v>82</v>
      </c>
      <c r="Q272">
        <v>47</v>
      </c>
      <c r="R272">
        <v>52</v>
      </c>
      <c r="S272">
        <v>25</v>
      </c>
      <c r="T272">
        <v>126</v>
      </c>
      <c r="U272">
        <v>29</v>
      </c>
      <c r="V272">
        <v>29</v>
      </c>
      <c r="W272">
        <v>9</v>
      </c>
      <c r="X272">
        <v>97</v>
      </c>
      <c r="Y272">
        <v>48</v>
      </c>
      <c r="Z272">
        <v>19</v>
      </c>
      <c r="AA272">
        <v>19</v>
      </c>
      <c r="AB272">
        <v>19</v>
      </c>
      <c r="AC272">
        <v>0</v>
      </c>
      <c r="AD272">
        <v>9</v>
      </c>
      <c r="AE272">
        <v>38</v>
      </c>
      <c r="AF272">
        <v>9</v>
      </c>
      <c r="AG272">
        <v>9</v>
      </c>
      <c r="AH272">
        <v>9</v>
      </c>
      <c r="AI272">
        <v>97</v>
      </c>
      <c r="AJ272">
        <v>38</v>
      </c>
      <c r="AK272">
        <v>48</v>
      </c>
      <c r="AL272">
        <v>0</v>
      </c>
      <c r="AM272">
        <v>9</v>
      </c>
      <c r="AN272">
        <v>9</v>
      </c>
      <c r="AO272">
        <v>19</v>
      </c>
      <c r="AP272">
        <v>106</v>
      </c>
      <c r="AQ272">
        <v>29</v>
      </c>
      <c r="AR272">
        <v>38</v>
      </c>
      <c r="AS272">
        <v>38</v>
      </c>
      <c r="AT272">
        <v>0</v>
      </c>
      <c r="AU272">
        <v>29</v>
      </c>
      <c r="AV272">
        <v>29</v>
      </c>
      <c r="AW272">
        <v>9</v>
      </c>
      <c r="AX272">
        <v>5</v>
      </c>
      <c r="AY272" s="11">
        <v>125338.74</v>
      </c>
      <c r="AZ272" s="11">
        <v>41361.78</v>
      </c>
      <c r="BA272" s="11">
        <v>16294.04</v>
      </c>
      <c r="BB272" s="11">
        <v>18800.810000000001</v>
      </c>
      <c r="BC272" s="11">
        <v>25067.75</v>
      </c>
      <c r="BD272" s="11">
        <v>23814.36</v>
      </c>
      <c r="BE272" s="11">
        <v>18500</v>
      </c>
      <c r="BF272" s="11">
        <v>10000</v>
      </c>
      <c r="BG272" s="11">
        <v>8119</v>
      </c>
      <c r="BH272" s="11">
        <v>17915</v>
      </c>
      <c r="BI272" s="11">
        <v>60889</v>
      </c>
      <c r="BJ272" s="11">
        <v>47668</v>
      </c>
      <c r="BK272" s="11">
        <v>34859</v>
      </c>
      <c r="BL272" s="11">
        <v>23168</v>
      </c>
      <c r="BM272">
        <v>187000</v>
      </c>
      <c r="BN272">
        <v>2410</v>
      </c>
    </row>
    <row r="273" spans="1:66" x14ac:dyDescent="0.25">
      <c r="A273" s="3">
        <v>45563</v>
      </c>
      <c r="B273">
        <v>1170</v>
      </c>
      <c r="C273">
        <v>972</v>
      </c>
      <c r="D273">
        <v>269</v>
      </c>
      <c r="E273">
        <v>609</v>
      </c>
      <c r="F273">
        <v>292</v>
      </c>
      <c r="G273">
        <v>417</v>
      </c>
      <c r="H273">
        <v>497</v>
      </c>
      <c r="I273">
        <v>58</v>
      </c>
      <c r="J273">
        <v>326</v>
      </c>
      <c r="K273">
        <v>43</v>
      </c>
      <c r="L273">
        <v>108</v>
      </c>
      <c r="M273">
        <v>58</v>
      </c>
      <c r="N273">
        <v>50</v>
      </c>
      <c r="O273">
        <v>200</v>
      </c>
      <c r="P273">
        <v>71</v>
      </c>
      <c r="Q273">
        <v>62</v>
      </c>
      <c r="R273">
        <v>26</v>
      </c>
      <c r="S273">
        <v>226</v>
      </c>
      <c r="T273">
        <v>58</v>
      </c>
      <c r="U273">
        <v>19</v>
      </c>
      <c r="V273">
        <v>48</v>
      </c>
      <c r="W273">
        <v>9</v>
      </c>
      <c r="X273">
        <v>87</v>
      </c>
      <c r="Y273">
        <v>87</v>
      </c>
      <c r="Z273">
        <v>0</v>
      </c>
      <c r="AA273">
        <v>9</v>
      </c>
      <c r="AB273">
        <v>48</v>
      </c>
      <c r="AC273">
        <v>0</v>
      </c>
      <c r="AD273">
        <v>0</v>
      </c>
      <c r="AE273">
        <v>38</v>
      </c>
      <c r="AF273">
        <v>9</v>
      </c>
      <c r="AG273">
        <v>29</v>
      </c>
      <c r="AH273">
        <v>19</v>
      </c>
      <c r="AI273">
        <v>48</v>
      </c>
      <c r="AJ273">
        <v>58</v>
      </c>
      <c r="AK273">
        <v>48</v>
      </c>
      <c r="AL273">
        <v>0</v>
      </c>
      <c r="AM273">
        <v>0</v>
      </c>
      <c r="AN273">
        <v>19</v>
      </c>
      <c r="AO273">
        <v>38</v>
      </c>
      <c r="AP273">
        <v>87</v>
      </c>
      <c r="AQ273">
        <v>19</v>
      </c>
      <c r="AR273">
        <v>68</v>
      </c>
      <c r="AS273">
        <v>19</v>
      </c>
      <c r="AT273">
        <v>9</v>
      </c>
      <c r="AU273">
        <v>58</v>
      </c>
      <c r="AV273">
        <v>0</v>
      </c>
      <c r="AW273">
        <v>9</v>
      </c>
      <c r="AX273">
        <v>32</v>
      </c>
      <c r="AY273" s="11">
        <v>125910.17</v>
      </c>
      <c r="AZ273" s="11">
        <v>32736.639999999999</v>
      </c>
      <c r="BA273" s="11">
        <v>26441.14</v>
      </c>
      <c r="BB273" s="11">
        <v>15109.22</v>
      </c>
      <c r="BC273" s="11">
        <v>16368.32</v>
      </c>
      <c r="BD273" s="11">
        <v>35254.85</v>
      </c>
      <c r="BE273" s="11">
        <v>18500</v>
      </c>
      <c r="BF273" s="11">
        <v>10000</v>
      </c>
      <c r="BG273" s="11">
        <v>8119</v>
      </c>
      <c r="BH273" s="11">
        <v>17915</v>
      </c>
      <c r="BI273" s="11">
        <v>60889</v>
      </c>
      <c r="BJ273" s="11">
        <v>47668</v>
      </c>
      <c r="BK273" s="11">
        <v>34859</v>
      </c>
      <c r="BL273" s="11">
        <v>23168</v>
      </c>
      <c r="BM273">
        <v>187000</v>
      </c>
      <c r="BN273">
        <v>2293</v>
      </c>
    </row>
    <row r="274" spans="1:66" x14ac:dyDescent="0.25">
      <c r="A274" s="3">
        <v>45564</v>
      </c>
      <c r="B274">
        <v>1184</v>
      </c>
      <c r="C274">
        <v>966</v>
      </c>
      <c r="D274">
        <v>438</v>
      </c>
      <c r="E274">
        <v>450</v>
      </c>
      <c r="F274">
        <v>296</v>
      </c>
      <c r="G274">
        <v>415</v>
      </c>
      <c r="H274">
        <v>387</v>
      </c>
      <c r="I274">
        <v>164</v>
      </c>
      <c r="J274">
        <v>396</v>
      </c>
      <c r="K274">
        <v>198</v>
      </c>
      <c r="L274">
        <v>95</v>
      </c>
      <c r="M274">
        <v>73</v>
      </c>
      <c r="N274">
        <v>29</v>
      </c>
      <c r="O274">
        <v>175</v>
      </c>
      <c r="P274">
        <v>49</v>
      </c>
      <c r="Q274">
        <v>49</v>
      </c>
      <c r="R274">
        <v>31</v>
      </c>
      <c r="S274">
        <v>89</v>
      </c>
      <c r="T274">
        <v>115</v>
      </c>
      <c r="U274">
        <v>9</v>
      </c>
      <c r="V274">
        <v>67</v>
      </c>
      <c r="W274">
        <v>28</v>
      </c>
      <c r="X274">
        <v>106</v>
      </c>
      <c r="Y274">
        <v>57</v>
      </c>
      <c r="Z274">
        <v>19</v>
      </c>
      <c r="AA274">
        <v>19</v>
      </c>
      <c r="AB274">
        <v>38</v>
      </c>
      <c r="AC274">
        <v>9</v>
      </c>
      <c r="AD274">
        <v>0</v>
      </c>
      <c r="AE274">
        <v>38</v>
      </c>
      <c r="AF274">
        <v>19</v>
      </c>
      <c r="AG274">
        <v>9</v>
      </c>
      <c r="AH274">
        <v>19</v>
      </c>
      <c r="AI274">
        <v>86</v>
      </c>
      <c r="AJ274">
        <v>48</v>
      </c>
      <c r="AK274">
        <v>28</v>
      </c>
      <c r="AL274">
        <v>0</v>
      </c>
      <c r="AM274">
        <v>9</v>
      </c>
      <c r="AN274">
        <v>19</v>
      </c>
      <c r="AO274">
        <v>19</v>
      </c>
      <c r="AP274">
        <v>0</v>
      </c>
      <c r="AQ274">
        <v>9</v>
      </c>
      <c r="AR274">
        <v>49</v>
      </c>
      <c r="AS274">
        <v>19</v>
      </c>
      <c r="AT274">
        <v>0</v>
      </c>
      <c r="AU274">
        <v>67</v>
      </c>
      <c r="AV274">
        <v>38</v>
      </c>
      <c r="AW274">
        <v>19</v>
      </c>
      <c r="AX274">
        <v>4</v>
      </c>
      <c r="AY274" s="11">
        <v>125910.17</v>
      </c>
      <c r="AZ274" s="11">
        <v>44068.56</v>
      </c>
      <c r="BA274" s="11">
        <v>31477.54</v>
      </c>
      <c r="BB274" s="11">
        <v>17627.419999999998</v>
      </c>
      <c r="BC274" s="11">
        <v>26441.14</v>
      </c>
      <c r="BD274" s="11">
        <v>6295.51</v>
      </c>
      <c r="BE274" s="11">
        <v>18500</v>
      </c>
      <c r="BF274" s="11">
        <v>10000</v>
      </c>
      <c r="BG274" s="11">
        <v>8119</v>
      </c>
      <c r="BH274" s="11">
        <v>17915</v>
      </c>
      <c r="BI274" s="11">
        <v>60889</v>
      </c>
      <c r="BJ274" s="11">
        <v>47668</v>
      </c>
      <c r="BK274" s="11">
        <v>34859</v>
      </c>
      <c r="BL274" s="11">
        <v>23168</v>
      </c>
      <c r="BM274">
        <v>187000</v>
      </c>
      <c r="BN274">
        <v>8423</v>
      </c>
    </row>
    <row r="275" spans="1:66" x14ac:dyDescent="0.25">
      <c r="A275" s="3">
        <v>45565</v>
      </c>
      <c r="B275">
        <v>1184</v>
      </c>
      <c r="C275">
        <v>961</v>
      </c>
      <c r="D275">
        <v>414</v>
      </c>
      <c r="E275">
        <v>474</v>
      </c>
      <c r="F275">
        <v>296</v>
      </c>
      <c r="G275">
        <v>211</v>
      </c>
      <c r="H275">
        <v>635</v>
      </c>
      <c r="I275">
        <v>115</v>
      </c>
      <c r="J275">
        <v>308</v>
      </c>
      <c r="K275">
        <v>58</v>
      </c>
      <c r="L275">
        <v>95</v>
      </c>
      <c r="M275">
        <v>58</v>
      </c>
      <c r="N275">
        <v>36</v>
      </c>
      <c r="O275">
        <v>184</v>
      </c>
      <c r="P275">
        <v>31</v>
      </c>
      <c r="Q275">
        <v>67</v>
      </c>
      <c r="R275">
        <v>62</v>
      </c>
      <c r="S275">
        <v>285</v>
      </c>
      <c r="T275">
        <v>67</v>
      </c>
      <c r="U275">
        <v>19</v>
      </c>
      <c r="V275">
        <v>57</v>
      </c>
      <c r="W275">
        <v>0</v>
      </c>
      <c r="X275">
        <v>78</v>
      </c>
      <c r="Y275">
        <v>76</v>
      </c>
      <c r="Z275">
        <v>19</v>
      </c>
      <c r="AA275">
        <v>19</v>
      </c>
      <c r="AB275">
        <v>19</v>
      </c>
      <c r="AC275">
        <v>0</v>
      </c>
      <c r="AD275">
        <v>0</v>
      </c>
      <c r="AE275">
        <v>48</v>
      </c>
      <c r="AF275">
        <v>9</v>
      </c>
      <c r="AG275">
        <v>28</v>
      </c>
      <c r="AH275">
        <v>28</v>
      </c>
      <c r="AI275">
        <v>96</v>
      </c>
      <c r="AJ275">
        <v>38</v>
      </c>
      <c r="AK275">
        <v>38</v>
      </c>
      <c r="AL275">
        <v>28</v>
      </c>
      <c r="AM275">
        <v>9</v>
      </c>
      <c r="AN275">
        <v>28</v>
      </c>
      <c r="AO275">
        <v>19</v>
      </c>
      <c r="AP275">
        <v>67</v>
      </c>
      <c r="AQ275">
        <v>19</v>
      </c>
      <c r="AR275">
        <v>48</v>
      </c>
      <c r="AS275">
        <v>9</v>
      </c>
      <c r="AT275">
        <v>0</v>
      </c>
      <c r="AU275">
        <v>19</v>
      </c>
      <c r="AV275">
        <v>38</v>
      </c>
      <c r="AW275">
        <v>38</v>
      </c>
      <c r="AX275">
        <v>0</v>
      </c>
      <c r="AY275" s="11">
        <v>125000</v>
      </c>
      <c r="AZ275" s="11">
        <v>37500</v>
      </c>
      <c r="BA275" s="11">
        <v>18750</v>
      </c>
      <c r="BB275" s="11">
        <v>30000</v>
      </c>
      <c r="BC275" s="11">
        <v>12500</v>
      </c>
      <c r="BD275" s="11">
        <v>26250</v>
      </c>
      <c r="BE275" s="11">
        <v>18500</v>
      </c>
      <c r="BF275" s="11">
        <v>10000</v>
      </c>
      <c r="BG275" s="11">
        <v>8119</v>
      </c>
      <c r="BH275" s="11">
        <v>17915</v>
      </c>
      <c r="BI275" s="11">
        <v>60889</v>
      </c>
      <c r="BJ275" s="11">
        <v>47668</v>
      </c>
      <c r="BK275" s="11">
        <v>34859</v>
      </c>
      <c r="BL275" s="11">
        <v>23168</v>
      </c>
      <c r="BM275">
        <v>187000</v>
      </c>
      <c r="BN275">
        <v>6146</v>
      </c>
    </row>
    <row r="276" spans="1:66" x14ac:dyDescent="0.25">
      <c r="A276" s="3">
        <v>45566</v>
      </c>
      <c r="B276">
        <v>1177</v>
      </c>
      <c r="C276">
        <v>846</v>
      </c>
      <c r="D276">
        <v>541</v>
      </c>
      <c r="E276">
        <v>448</v>
      </c>
      <c r="F276">
        <v>188</v>
      </c>
      <c r="G276">
        <v>194</v>
      </c>
      <c r="H276">
        <v>543</v>
      </c>
      <c r="I276">
        <v>109</v>
      </c>
      <c r="J276">
        <v>321</v>
      </c>
      <c r="K276">
        <v>211</v>
      </c>
      <c r="L276">
        <v>87</v>
      </c>
      <c r="M276">
        <v>72</v>
      </c>
      <c r="N276">
        <v>29</v>
      </c>
      <c r="O276">
        <v>174</v>
      </c>
      <c r="P276">
        <v>111</v>
      </c>
      <c r="Q276">
        <v>53</v>
      </c>
      <c r="R276">
        <v>49</v>
      </c>
      <c r="S276">
        <v>70</v>
      </c>
      <c r="T276">
        <v>101</v>
      </c>
      <c r="U276">
        <v>0</v>
      </c>
      <c r="V276">
        <v>59</v>
      </c>
      <c r="W276">
        <v>16</v>
      </c>
      <c r="X276">
        <v>89</v>
      </c>
      <c r="Y276">
        <v>50</v>
      </c>
      <c r="Z276">
        <v>25</v>
      </c>
      <c r="AA276">
        <v>25</v>
      </c>
      <c r="AB276">
        <v>33</v>
      </c>
      <c r="AC276">
        <v>8</v>
      </c>
      <c r="AD276">
        <v>0</v>
      </c>
      <c r="AE276">
        <v>33</v>
      </c>
      <c r="AF276">
        <v>0</v>
      </c>
      <c r="AG276">
        <v>16</v>
      </c>
      <c r="AH276">
        <v>8</v>
      </c>
      <c r="AI276">
        <v>59</v>
      </c>
      <c r="AJ276">
        <v>25</v>
      </c>
      <c r="AK276">
        <v>8</v>
      </c>
      <c r="AL276">
        <v>0</v>
      </c>
      <c r="AM276">
        <v>8</v>
      </c>
      <c r="AN276">
        <v>16</v>
      </c>
      <c r="AO276">
        <v>33</v>
      </c>
      <c r="AP276">
        <v>59</v>
      </c>
      <c r="AQ276">
        <v>25</v>
      </c>
      <c r="AR276">
        <v>25</v>
      </c>
      <c r="AS276">
        <v>25</v>
      </c>
      <c r="AT276">
        <v>0</v>
      </c>
      <c r="AU276">
        <v>59</v>
      </c>
      <c r="AV276">
        <v>33</v>
      </c>
      <c r="AW276">
        <v>8</v>
      </c>
      <c r="AX276">
        <v>0</v>
      </c>
      <c r="AY276" s="11">
        <v>124839.59</v>
      </c>
      <c r="AZ276" s="11">
        <v>32458.29</v>
      </c>
      <c r="BA276" s="11">
        <v>17477.54</v>
      </c>
      <c r="BB276" s="11">
        <v>12483.96</v>
      </c>
      <c r="BC276" s="11">
        <v>28713.11</v>
      </c>
      <c r="BD276" s="11">
        <v>33706.69</v>
      </c>
      <c r="BE276" s="11">
        <v>18500</v>
      </c>
      <c r="BF276" s="11">
        <v>8750</v>
      </c>
      <c r="BG276" s="11">
        <v>8119</v>
      </c>
      <c r="BH276" s="11">
        <v>17915</v>
      </c>
      <c r="BI276" s="11">
        <v>64151</v>
      </c>
      <c r="BJ276" s="11">
        <v>49709</v>
      </c>
      <c r="BK276" s="11">
        <v>39758</v>
      </c>
      <c r="BL276" s="11">
        <v>24250</v>
      </c>
      <c r="BM276">
        <v>195000</v>
      </c>
      <c r="BN276">
        <v>4480</v>
      </c>
    </row>
    <row r="277" spans="1:66" x14ac:dyDescent="0.25">
      <c r="A277" s="3">
        <v>45567</v>
      </c>
      <c r="B277">
        <v>1158</v>
      </c>
      <c r="C277">
        <v>821</v>
      </c>
      <c r="D277">
        <v>590</v>
      </c>
      <c r="E277">
        <v>430</v>
      </c>
      <c r="F277">
        <v>138</v>
      </c>
      <c r="G277">
        <v>213</v>
      </c>
      <c r="H277">
        <v>436</v>
      </c>
      <c r="I277">
        <v>172</v>
      </c>
      <c r="J277">
        <v>351</v>
      </c>
      <c r="K277">
        <v>143</v>
      </c>
      <c r="L277">
        <v>78</v>
      </c>
      <c r="M277">
        <v>78</v>
      </c>
      <c r="N277">
        <v>57</v>
      </c>
      <c r="O277">
        <v>167</v>
      </c>
      <c r="P277">
        <v>96</v>
      </c>
      <c r="Q277">
        <v>30</v>
      </c>
      <c r="R277">
        <v>61</v>
      </c>
      <c r="S277">
        <v>97</v>
      </c>
      <c r="T277">
        <v>82</v>
      </c>
      <c r="U277">
        <v>16</v>
      </c>
      <c r="V277">
        <v>24</v>
      </c>
      <c r="W277">
        <v>8</v>
      </c>
      <c r="X277">
        <v>131</v>
      </c>
      <c r="Y277">
        <v>41</v>
      </c>
      <c r="Z277">
        <v>8</v>
      </c>
      <c r="AA277">
        <v>8</v>
      </c>
      <c r="AB277">
        <v>16</v>
      </c>
      <c r="AC277">
        <v>8</v>
      </c>
      <c r="AD277">
        <v>0</v>
      </c>
      <c r="AE277">
        <v>16</v>
      </c>
      <c r="AF277">
        <v>8</v>
      </c>
      <c r="AG277">
        <v>0</v>
      </c>
      <c r="AH277">
        <v>24</v>
      </c>
      <c r="AI277">
        <v>82</v>
      </c>
      <c r="AJ277">
        <v>57</v>
      </c>
      <c r="AK277">
        <v>41</v>
      </c>
      <c r="AL277">
        <v>8</v>
      </c>
      <c r="AM277">
        <v>0</v>
      </c>
      <c r="AN277">
        <v>0</v>
      </c>
      <c r="AO277">
        <v>16</v>
      </c>
      <c r="AP277">
        <v>90</v>
      </c>
      <c r="AQ277">
        <v>16</v>
      </c>
      <c r="AR277">
        <v>65</v>
      </c>
      <c r="AS277">
        <v>16</v>
      </c>
      <c r="AT277">
        <v>0</v>
      </c>
      <c r="AU277">
        <v>16</v>
      </c>
      <c r="AV277">
        <v>8</v>
      </c>
      <c r="AW277">
        <v>16</v>
      </c>
      <c r="AX277">
        <v>0</v>
      </c>
      <c r="AY277" s="11">
        <v>125000</v>
      </c>
      <c r="AZ277" s="11">
        <v>37500</v>
      </c>
      <c r="BA277" s="11">
        <v>18750</v>
      </c>
      <c r="BB277" s="11">
        <v>30000</v>
      </c>
      <c r="BC277" s="11">
        <v>12500</v>
      </c>
      <c r="BD277" s="11">
        <v>26250</v>
      </c>
      <c r="BE277" s="11">
        <v>18500</v>
      </c>
      <c r="BF277" s="11">
        <v>8750</v>
      </c>
      <c r="BG277" s="11">
        <v>8119</v>
      </c>
      <c r="BH277" s="11">
        <v>17915</v>
      </c>
      <c r="BI277" s="11">
        <v>64151</v>
      </c>
      <c r="BJ277" s="11">
        <v>49709</v>
      </c>
      <c r="BK277" s="11">
        <v>39758</v>
      </c>
      <c r="BL277" s="11">
        <v>24250</v>
      </c>
      <c r="BM277">
        <v>195000</v>
      </c>
      <c r="BN277">
        <v>413</v>
      </c>
    </row>
    <row r="278" spans="1:66" x14ac:dyDescent="0.25">
      <c r="A278" s="3">
        <v>45568</v>
      </c>
      <c r="B278">
        <v>1133</v>
      </c>
      <c r="C278">
        <v>799</v>
      </c>
      <c r="D278">
        <v>475</v>
      </c>
      <c r="E278">
        <v>534</v>
      </c>
      <c r="F278">
        <v>124</v>
      </c>
      <c r="G278">
        <v>335</v>
      </c>
      <c r="H278">
        <v>425</v>
      </c>
      <c r="I278">
        <v>39</v>
      </c>
      <c r="J278">
        <v>358</v>
      </c>
      <c r="K278">
        <v>112</v>
      </c>
      <c r="L278">
        <v>56</v>
      </c>
      <c r="M278">
        <v>84</v>
      </c>
      <c r="N278">
        <v>14</v>
      </c>
      <c r="O278">
        <v>198</v>
      </c>
      <c r="P278">
        <v>90</v>
      </c>
      <c r="Q278">
        <v>64</v>
      </c>
      <c r="R278">
        <v>43</v>
      </c>
      <c r="S278">
        <v>114</v>
      </c>
      <c r="T278">
        <v>71</v>
      </c>
      <c r="U278">
        <v>7</v>
      </c>
      <c r="V278">
        <v>39</v>
      </c>
      <c r="W278">
        <v>23</v>
      </c>
      <c r="X278">
        <v>103</v>
      </c>
      <c r="Y278">
        <v>63</v>
      </c>
      <c r="Z278">
        <v>15</v>
      </c>
      <c r="AA278">
        <v>15</v>
      </c>
      <c r="AB278">
        <v>31</v>
      </c>
      <c r="AC278">
        <v>23</v>
      </c>
      <c r="AD278">
        <v>0</v>
      </c>
      <c r="AE278">
        <v>7</v>
      </c>
      <c r="AF278">
        <v>15</v>
      </c>
      <c r="AG278">
        <v>23</v>
      </c>
      <c r="AH278">
        <v>23</v>
      </c>
      <c r="AI278">
        <v>47</v>
      </c>
      <c r="AJ278">
        <v>23</v>
      </c>
      <c r="AK278">
        <v>31</v>
      </c>
      <c r="AL278">
        <v>15</v>
      </c>
      <c r="AM278">
        <v>0</v>
      </c>
      <c r="AN278">
        <v>7</v>
      </c>
      <c r="AO278">
        <v>15</v>
      </c>
      <c r="AP278">
        <v>71</v>
      </c>
      <c r="AQ278">
        <v>15</v>
      </c>
      <c r="AR278">
        <v>23</v>
      </c>
      <c r="AS278">
        <v>31</v>
      </c>
      <c r="AT278">
        <v>7</v>
      </c>
      <c r="AU278">
        <v>7</v>
      </c>
      <c r="AV278">
        <v>0</v>
      </c>
      <c r="AW278">
        <v>31</v>
      </c>
      <c r="AX278">
        <v>18</v>
      </c>
      <c r="AY278" s="11">
        <v>121820.35</v>
      </c>
      <c r="AZ278" s="11">
        <v>40200.720000000001</v>
      </c>
      <c r="BA278" s="11">
        <v>28018.68</v>
      </c>
      <c r="BB278" s="11">
        <v>18273.05</v>
      </c>
      <c r="BC278" s="11">
        <v>14618.44</v>
      </c>
      <c r="BD278" s="11">
        <v>20709.46</v>
      </c>
      <c r="BE278" s="11">
        <v>18500</v>
      </c>
      <c r="BF278" s="11">
        <v>8750</v>
      </c>
      <c r="BG278" s="11">
        <v>8119</v>
      </c>
      <c r="BH278" s="11">
        <v>17915</v>
      </c>
      <c r="BI278" s="11">
        <v>64151</v>
      </c>
      <c r="BJ278" s="11">
        <v>49709</v>
      </c>
      <c r="BK278" s="11">
        <v>39758</v>
      </c>
      <c r="BL278" s="11">
        <v>24250</v>
      </c>
      <c r="BM278">
        <v>195000</v>
      </c>
      <c r="BN278">
        <v>5940</v>
      </c>
    </row>
    <row r="279" spans="1:66" x14ac:dyDescent="0.25">
      <c r="A279" s="3">
        <v>45569</v>
      </c>
      <c r="B279">
        <v>1108</v>
      </c>
      <c r="C279">
        <v>771</v>
      </c>
      <c r="D279">
        <v>343</v>
      </c>
      <c r="E279">
        <v>544</v>
      </c>
      <c r="F279">
        <v>221</v>
      </c>
      <c r="G279">
        <v>185</v>
      </c>
      <c r="H279">
        <v>432</v>
      </c>
      <c r="I279">
        <v>154</v>
      </c>
      <c r="J279">
        <v>267</v>
      </c>
      <c r="K279">
        <v>171</v>
      </c>
      <c r="L279">
        <v>103</v>
      </c>
      <c r="M279">
        <v>54</v>
      </c>
      <c r="N279">
        <v>68</v>
      </c>
      <c r="O279">
        <v>231</v>
      </c>
      <c r="P279">
        <v>67</v>
      </c>
      <c r="Q279">
        <v>37</v>
      </c>
      <c r="R279">
        <v>37</v>
      </c>
      <c r="S279">
        <v>73</v>
      </c>
      <c r="T279">
        <v>30</v>
      </c>
      <c r="U279">
        <v>7</v>
      </c>
      <c r="V279">
        <v>30</v>
      </c>
      <c r="W279">
        <v>15</v>
      </c>
      <c r="X279">
        <v>77</v>
      </c>
      <c r="Y279">
        <v>53</v>
      </c>
      <c r="Z279">
        <v>7</v>
      </c>
      <c r="AA279">
        <v>0</v>
      </c>
      <c r="AB279">
        <v>38</v>
      </c>
      <c r="AC279">
        <v>23</v>
      </c>
      <c r="AD279">
        <v>0</v>
      </c>
      <c r="AE279">
        <v>38</v>
      </c>
      <c r="AF279">
        <v>7</v>
      </c>
      <c r="AG279">
        <v>7</v>
      </c>
      <c r="AH279">
        <v>7</v>
      </c>
      <c r="AI279">
        <v>30</v>
      </c>
      <c r="AJ279">
        <v>46</v>
      </c>
      <c r="AK279">
        <v>15</v>
      </c>
      <c r="AL279">
        <v>23</v>
      </c>
      <c r="AM279">
        <v>7</v>
      </c>
      <c r="AN279">
        <v>7</v>
      </c>
      <c r="AO279">
        <v>7</v>
      </c>
      <c r="AP279">
        <v>84</v>
      </c>
      <c r="AQ279">
        <v>7</v>
      </c>
      <c r="AR279">
        <v>53</v>
      </c>
      <c r="AS279">
        <v>23</v>
      </c>
      <c r="AT279">
        <v>0</v>
      </c>
      <c r="AU279">
        <v>46</v>
      </c>
      <c r="AV279">
        <v>7</v>
      </c>
      <c r="AW279">
        <v>30</v>
      </c>
      <c r="AX279">
        <v>47</v>
      </c>
      <c r="AY279" s="11">
        <v>116131.48</v>
      </c>
      <c r="AZ279" s="11">
        <v>34839.440000000002</v>
      </c>
      <c r="BA279" s="11">
        <v>29032.87</v>
      </c>
      <c r="BB279" s="11">
        <v>12774.46</v>
      </c>
      <c r="BC279" s="11">
        <v>23226.3</v>
      </c>
      <c r="BD279" s="11">
        <v>16258.41</v>
      </c>
      <c r="BE279" s="11">
        <v>18500</v>
      </c>
      <c r="BF279" s="11">
        <v>8750</v>
      </c>
      <c r="BG279" s="11">
        <v>8119</v>
      </c>
      <c r="BH279" s="11">
        <v>17915</v>
      </c>
      <c r="BI279" s="11">
        <v>64151</v>
      </c>
      <c r="BJ279" s="11">
        <v>49709</v>
      </c>
      <c r="BK279" s="11">
        <v>39758</v>
      </c>
      <c r="BL279" s="11">
        <v>24250</v>
      </c>
      <c r="BM279">
        <v>195000</v>
      </c>
      <c r="BN279">
        <v>7884</v>
      </c>
    </row>
    <row r="280" spans="1:66" x14ac:dyDescent="0.25">
      <c r="A280" s="3">
        <v>45570</v>
      </c>
      <c r="B280">
        <v>1091</v>
      </c>
      <c r="C280">
        <v>733</v>
      </c>
      <c r="D280">
        <v>305</v>
      </c>
      <c r="E280">
        <v>645</v>
      </c>
      <c r="F280">
        <v>141</v>
      </c>
      <c r="G280">
        <v>205</v>
      </c>
      <c r="H280">
        <v>433</v>
      </c>
      <c r="I280">
        <v>95</v>
      </c>
      <c r="J280">
        <v>372</v>
      </c>
      <c r="K280">
        <v>40</v>
      </c>
      <c r="L280">
        <v>81</v>
      </c>
      <c r="M280">
        <v>74</v>
      </c>
      <c r="N280">
        <v>40</v>
      </c>
      <c r="O280">
        <v>178</v>
      </c>
      <c r="P280">
        <v>41</v>
      </c>
      <c r="Q280">
        <v>41</v>
      </c>
      <c r="R280">
        <v>33</v>
      </c>
      <c r="S280">
        <v>191</v>
      </c>
      <c r="T280">
        <v>87</v>
      </c>
      <c r="U280">
        <v>21</v>
      </c>
      <c r="V280">
        <v>43</v>
      </c>
      <c r="W280">
        <v>21</v>
      </c>
      <c r="X280">
        <v>11</v>
      </c>
      <c r="Y280">
        <v>36</v>
      </c>
      <c r="Z280">
        <v>21</v>
      </c>
      <c r="AA280">
        <v>14</v>
      </c>
      <c r="AB280">
        <v>29</v>
      </c>
      <c r="AC280">
        <v>7</v>
      </c>
      <c r="AD280">
        <v>7</v>
      </c>
      <c r="AE280">
        <v>21</v>
      </c>
      <c r="AF280">
        <v>21</v>
      </c>
      <c r="AG280">
        <v>21</v>
      </c>
      <c r="AH280">
        <v>21</v>
      </c>
      <c r="AI280">
        <v>58</v>
      </c>
      <c r="AJ280">
        <v>7</v>
      </c>
      <c r="AK280">
        <v>14</v>
      </c>
      <c r="AL280">
        <v>0</v>
      </c>
      <c r="AM280">
        <v>7</v>
      </c>
      <c r="AN280">
        <v>7</v>
      </c>
      <c r="AO280">
        <v>21</v>
      </c>
      <c r="AP280">
        <v>73</v>
      </c>
      <c r="AQ280">
        <v>21</v>
      </c>
      <c r="AR280">
        <v>58</v>
      </c>
      <c r="AS280">
        <v>29</v>
      </c>
      <c r="AT280">
        <v>0</v>
      </c>
      <c r="AU280">
        <v>14</v>
      </c>
      <c r="AV280">
        <v>14</v>
      </c>
      <c r="AW280">
        <v>29</v>
      </c>
      <c r="AX280">
        <v>0</v>
      </c>
      <c r="AY280" s="11">
        <v>111536</v>
      </c>
      <c r="AZ280" s="11">
        <v>31230.080000000002</v>
      </c>
      <c r="BA280" s="11">
        <v>20076.48</v>
      </c>
      <c r="BB280" s="11">
        <v>27884</v>
      </c>
      <c r="BC280" s="11">
        <v>26768.639999999999</v>
      </c>
      <c r="BD280" s="11">
        <v>5576.8</v>
      </c>
      <c r="BE280" s="11">
        <v>18500</v>
      </c>
      <c r="BF280" s="11">
        <v>8750</v>
      </c>
      <c r="BG280" s="11">
        <v>8119</v>
      </c>
      <c r="BH280" s="11">
        <v>17915</v>
      </c>
      <c r="BI280" s="11">
        <v>64151</v>
      </c>
      <c r="BJ280" s="11">
        <v>49709</v>
      </c>
      <c r="BK280" s="11">
        <v>39758</v>
      </c>
      <c r="BL280" s="11">
        <v>24250</v>
      </c>
      <c r="BM280">
        <v>195000</v>
      </c>
      <c r="BN280">
        <v>8619</v>
      </c>
    </row>
    <row r="281" spans="1:66" x14ac:dyDescent="0.25">
      <c r="A281" s="3">
        <v>45571</v>
      </c>
      <c r="B281">
        <v>1085</v>
      </c>
      <c r="C281">
        <v>699</v>
      </c>
      <c r="D281">
        <v>444</v>
      </c>
      <c r="E281">
        <v>381</v>
      </c>
      <c r="F281">
        <v>260</v>
      </c>
      <c r="G281">
        <v>167</v>
      </c>
      <c r="H281">
        <v>449</v>
      </c>
      <c r="I281">
        <v>83</v>
      </c>
      <c r="J281">
        <v>309</v>
      </c>
      <c r="K281">
        <v>161</v>
      </c>
      <c r="L281">
        <v>73</v>
      </c>
      <c r="M281">
        <v>100</v>
      </c>
      <c r="N281">
        <v>60</v>
      </c>
      <c r="O281">
        <v>189</v>
      </c>
      <c r="P281">
        <v>82</v>
      </c>
      <c r="Q281">
        <v>41</v>
      </c>
      <c r="R281">
        <v>53</v>
      </c>
      <c r="S281">
        <v>17</v>
      </c>
      <c r="T281">
        <v>69</v>
      </c>
      <c r="U281">
        <v>6</v>
      </c>
      <c r="V281">
        <v>41</v>
      </c>
      <c r="W281">
        <v>20</v>
      </c>
      <c r="X281">
        <v>41</v>
      </c>
      <c r="Y281">
        <v>41</v>
      </c>
      <c r="Z281">
        <v>20</v>
      </c>
      <c r="AA281">
        <v>0</v>
      </c>
      <c r="AB281">
        <v>20</v>
      </c>
      <c r="AC281">
        <v>6</v>
      </c>
      <c r="AD281">
        <v>6</v>
      </c>
      <c r="AE281">
        <v>13</v>
      </c>
      <c r="AF281">
        <v>20</v>
      </c>
      <c r="AG281">
        <v>13</v>
      </c>
      <c r="AH281">
        <v>6</v>
      </c>
      <c r="AI281">
        <v>48</v>
      </c>
      <c r="AJ281">
        <v>27</v>
      </c>
      <c r="AK281">
        <v>20</v>
      </c>
      <c r="AL281">
        <v>13</v>
      </c>
      <c r="AM281">
        <v>6</v>
      </c>
      <c r="AN281">
        <v>27</v>
      </c>
      <c r="AO281">
        <v>20</v>
      </c>
      <c r="AP281">
        <v>69</v>
      </c>
      <c r="AQ281">
        <v>6</v>
      </c>
      <c r="AR281">
        <v>34</v>
      </c>
      <c r="AS281">
        <v>13</v>
      </c>
      <c r="AT281">
        <v>0</v>
      </c>
      <c r="AU281">
        <v>13</v>
      </c>
      <c r="AV281">
        <v>27</v>
      </c>
      <c r="AW281">
        <v>6</v>
      </c>
      <c r="AX281">
        <v>48</v>
      </c>
      <c r="AY281" s="11">
        <v>107783.74</v>
      </c>
      <c r="AZ281" s="11">
        <v>34490.800000000003</v>
      </c>
      <c r="BA281" s="11">
        <v>18323.240000000002</v>
      </c>
      <c r="BB281" s="11">
        <v>21556.75</v>
      </c>
      <c r="BC281" s="11">
        <v>26945.93</v>
      </c>
      <c r="BD281" s="11">
        <v>6467.02</v>
      </c>
      <c r="BE281" s="11">
        <v>18500</v>
      </c>
      <c r="BF281" s="11">
        <v>8750</v>
      </c>
      <c r="BG281" s="11">
        <v>8119</v>
      </c>
      <c r="BH281" s="11">
        <v>17923</v>
      </c>
      <c r="BI281" s="11">
        <v>64151</v>
      </c>
      <c r="BJ281" s="11">
        <v>49709</v>
      </c>
      <c r="BK281" s="11">
        <v>39758</v>
      </c>
      <c r="BL281" s="11">
        <v>24250</v>
      </c>
      <c r="BM281">
        <v>195000</v>
      </c>
      <c r="BN281">
        <v>1404</v>
      </c>
    </row>
    <row r="282" spans="1:66" x14ac:dyDescent="0.25">
      <c r="A282" s="3">
        <v>45572</v>
      </c>
      <c r="B282">
        <v>1086</v>
      </c>
      <c r="C282">
        <v>662</v>
      </c>
      <c r="D282">
        <v>217</v>
      </c>
      <c r="E282">
        <v>631</v>
      </c>
      <c r="F282">
        <v>238</v>
      </c>
      <c r="G282">
        <v>145</v>
      </c>
      <c r="H282">
        <v>359</v>
      </c>
      <c r="I282">
        <v>158</v>
      </c>
      <c r="J282">
        <v>350</v>
      </c>
      <c r="K282">
        <v>235</v>
      </c>
      <c r="L282">
        <v>94</v>
      </c>
      <c r="M282">
        <v>47</v>
      </c>
      <c r="N282">
        <v>26</v>
      </c>
      <c r="O282">
        <v>189</v>
      </c>
      <c r="P282">
        <v>24</v>
      </c>
      <c r="Q282">
        <v>37</v>
      </c>
      <c r="R282">
        <v>37</v>
      </c>
      <c r="S282">
        <v>47</v>
      </c>
      <c r="T282">
        <v>59</v>
      </c>
      <c r="U282">
        <v>19</v>
      </c>
      <c r="V282">
        <v>33</v>
      </c>
      <c r="W282">
        <v>19</v>
      </c>
      <c r="X282">
        <v>16</v>
      </c>
      <c r="Y282">
        <v>52</v>
      </c>
      <c r="Z282">
        <v>0</v>
      </c>
      <c r="AA282">
        <v>13</v>
      </c>
      <c r="AB282">
        <v>26</v>
      </c>
      <c r="AC282">
        <v>6</v>
      </c>
      <c r="AD282">
        <v>6</v>
      </c>
      <c r="AE282">
        <v>33</v>
      </c>
      <c r="AF282">
        <v>19</v>
      </c>
      <c r="AG282">
        <v>19</v>
      </c>
      <c r="AH282">
        <v>13</v>
      </c>
      <c r="AI282">
        <v>52</v>
      </c>
      <c r="AJ282">
        <v>26</v>
      </c>
      <c r="AK282">
        <v>6</v>
      </c>
      <c r="AL282">
        <v>19</v>
      </c>
      <c r="AM282">
        <v>0</v>
      </c>
      <c r="AN282">
        <v>0</v>
      </c>
      <c r="AO282">
        <v>19</v>
      </c>
      <c r="AP282">
        <v>52</v>
      </c>
      <c r="AQ282">
        <v>19</v>
      </c>
      <c r="AR282">
        <v>52</v>
      </c>
      <c r="AS282">
        <v>33</v>
      </c>
      <c r="AT282">
        <v>6</v>
      </c>
      <c r="AU282">
        <v>26</v>
      </c>
      <c r="AV282">
        <v>6</v>
      </c>
      <c r="AW282">
        <v>13</v>
      </c>
      <c r="AX282">
        <v>0</v>
      </c>
      <c r="AY282" s="11">
        <v>105386.5</v>
      </c>
      <c r="AZ282" s="11">
        <v>30562.080000000002</v>
      </c>
      <c r="BA282" s="11">
        <v>22131.16</v>
      </c>
      <c r="BB282" s="11">
        <v>20023.43</v>
      </c>
      <c r="BC282" s="11">
        <v>16861.84</v>
      </c>
      <c r="BD282" s="11">
        <v>15807.97</v>
      </c>
      <c r="BE282" s="11">
        <v>18500</v>
      </c>
      <c r="BF282" s="11">
        <v>8750</v>
      </c>
      <c r="BG282" s="11">
        <v>8119</v>
      </c>
      <c r="BH282" s="11">
        <v>17923</v>
      </c>
      <c r="BI282" s="11">
        <v>64151</v>
      </c>
      <c r="BJ282" s="11">
        <v>49709</v>
      </c>
      <c r="BK282" s="11">
        <v>39758</v>
      </c>
      <c r="BL282" s="11">
        <v>24250</v>
      </c>
      <c r="BM282">
        <v>195000</v>
      </c>
      <c r="BN282">
        <v>1962</v>
      </c>
    </row>
    <row r="283" spans="1:66" x14ac:dyDescent="0.25">
      <c r="A283" s="3">
        <v>45573</v>
      </c>
      <c r="B283">
        <v>1103</v>
      </c>
      <c r="C283">
        <v>633</v>
      </c>
      <c r="D283">
        <v>529</v>
      </c>
      <c r="E283">
        <v>464</v>
      </c>
      <c r="F283">
        <v>110</v>
      </c>
      <c r="G283">
        <v>145</v>
      </c>
      <c r="H283">
        <v>419</v>
      </c>
      <c r="I283">
        <v>69</v>
      </c>
      <c r="J283">
        <v>348</v>
      </c>
      <c r="K283">
        <v>95</v>
      </c>
      <c r="L283">
        <v>82</v>
      </c>
      <c r="M283">
        <v>54</v>
      </c>
      <c r="N283">
        <v>34</v>
      </c>
      <c r="O283">
        <v>213</v>
      </c>
      <c r="P283">
        <v>138</v>
      </c>
      <c r="Q283">
        <v>50</v>
      </c>
      <c r="R283">
        <v>50</v>
      </c>
      <c r="S283">
        <v>39</v>
      </c>
      <c r="T283">
        <v>82</v>
      </c>
      <c r="U283">
        <v>12</v>
      </c>
      <c r="V283">
        <v>25</v>
      </c>
      <c r="W283">
        <v>18</v>
      </c>
      <c r="X283">
        <v>33</v>
      </c>
      <c r="Y283">
        <v>37</v>
      </c>
      <c r="Z283">
        <v>12</v>
      </c>
      <c r="AA283">
        <v>0</v>
      </c>
      <c r="AB283">
        <v>31</v>
      </c>
      <c r="AC283">
        <v>12</v>
      </c>
      <c r="AD283">
        <v>6</v>
      </c>
      <c r="AE283">
        <v>12</v>
      </c>
      <c r="AF283">
        <v>12</v>
      </c>
      <c r="AG283">
        <v>0</v>
      </c>
      <c r="AH283">
        <v>12</v>
      </c>
      <c r="AI283">
        <v>31</v>
      </c>
      <c r="AJ283">
        <v>44</v>
      </c>
      <c r="AK283">
        <v>12</v>
      </c>
      <c r="AL283">
        <v>12</v>
      </c>
      <c r="AM283">
        <v>6</v>
      </c>
      <c r="AN283">
        <v>0</v>
      </c>
      <c r="AO283">
        <v>25</v>
      </c>
      <c r="AP283">
        <v>69</v>
      </c>
      <c r="AQ283">
        <v>18</v>
      </c>
      <c r="AR283">
        <v>31</v>
      </c>
      <c r="AS283">
        <v>25</v>
      </c>
      <c r="AT283">
        <v>6</v>
      </c>
      <c r="AU283">
        <v>25</v>
      </c>
      <c r="AV283">
        <v>25</v>
      </c>
      <c r="AW283">
        <v>0</v>
      </c>
      <c r="AX283">
        <v>0</v>
      </c>
      <c r="AY283" s="11">
        <v>104657.18</v>
      </c>
      <c r="AZ283" s="11">
        <v>29304.01</v>
      </c>
      <c r="BA283" s="11">
        <v>26164.29</v>
      </c>
      <c r="BB283" s="11">
        <v>10465.719999999999</v>
      </c>
      <c r="BC283" s="11">
        <v>21978.01</v>
      </c>
      <c r="BD283" s="11">
        <v>16745.150000000001</v>
      </c>
      <c r="BE283" s="11">
        <v>18500</v>
      </c>
      <c r="BF283" s="11">
        <v>8750</v>
      </c>
      <c r="BG283" s="11">
        <v>8119</v>
      </c>
      <c r="BH283" s="11">
        <v>17923</v>
      </c>
      <c r="BI283" s="11">
        <v>64151</v>
      </c>
      <c r="BJ283" s="11">
        <v>49709</v>
      </c>
      <c r="BK283" s="11">
        <v>39758</v>
      </c>
      <c r="BL283" s="11">
        <v>24250</v>
      </c>
      <c r="BM283">
        <v>195000</v>
      </c>
      <c r="BN283">
        <v>2274</v>
      </c>
    </row>
    <row r="284" spans="1:66" x14ac:dyDescent="0.25">
      <c r="A284" s="3">
        <v>45574</v>
      </c>
      <c r="B284">
        <v>1127</v>
      </c>
      <c r="C284">
        <v>614</v>
      </c>
      <c r="D284">
        <v>552</v>
      </c>
      <c r="E284">
        <v>294</v>
      </c>
      <c r="F284">
        <v>281</v>
      </c>
      <c r="G284">
        <v>184</v>
      </c>
      <c r="H284">
        <v>302</v>
      </c>
      <c r="I284">
        <v>128</v>
      </c>
      <c r="J284">
        <v>300</v>
      </c>
      <c r="K284">
        <v>76</v>
      </c>
      <c r="L284">
        <v>62</v>
      </c>
      <c r="M284">
        <v>69</v>
      </c>
      <c r="N284">
        <v>27</v>
      </c>
      <c r="O284">
        <v>209</v>
      </c>
      <c r="P284">
        <v>145</v>
      </c>
      <c r="Q284">
        <v>47</v>
      </c>
      <c r="R284">
        <v>21</v>
      </c>
      <c r="S284">
        <v>171</v>
      </c>
      <c r="T284">
        <v>85</v>
      </c>
      <c r="U284">
        <v>0</v>
      </c>
      <c r="V284">
        <v>42</v>
      </c>
      <c r="W284">
        <v>0</v>
      </c>
      <c r="X284">
        <v>28</v>
      </c>
      <c r="Y284">
        <v>49</v>
      </c>
      <c r="Z284">
        <v>6</v>
      </c>
      <c r="AA284">
        <v>18</v>
      </c>
      <c r="AB284">
        <v>30</v>
      </c>
      <c r="AC284">
        <v>0</v>
      </c>
      <c r="AD284">
        <v>0</v>
      </c>
      <c r="AE284">
        <v>6</v>
      </c>
      <c r="AF284">
        <v>6</v>
      </c>
      <c r="AG284">
        <v>6</v>
      </c>
      <c r="AH284">
        <v>0</v>
      </c>
      <c r="AI284">
        <v>55</v>
      </c>
      <c r="AJ284">
        <v>24</v>
      </c>
      <c r="AK284">
        <v>18</v>
      </c>
      <c r="AL284">
        <v>18</v>
      </c>
      <c r="AM284">
        <v>6</v>
      </c>
      <c r="AN284">
        <v>6</v>
      </c>
      <c r="AO284">
        <v>18</v>
      </c>
      <c r="AP284">
        <v>61</v>
      </c>
      <c r="AQ284">
        <v>12</v>
      </c>
      <c r="AR284">
        <v>36</v>
      </c>
      <c r="AS284">
        <v>12</v>
      </c>
      <c r="AT284">
        <v>0</v>
      </c>
      <c r="AU284">
        <v>36</v>
      </c>
      <c r="AV284">
        <v>12</v>
      </c>
      <c r="AW284">
        <v>24</v>
      </c>
      <c r="AX284">
        <v>0</v>
      </c>
      <c r="AY284" s="11">
        <v>104475.48</v>
      </c>
      <c r="AZ284" s="11">
        <v>30297.89</v>
      </c>
      <c r="BA284" s="11">
        <v>16716.080000000002</v>
      </c>
      <c r="BB284" s="11">
        <v>16716.080000000002</v>
      </c>
      <c r="BC284" s="11">
        <v>22984.61</v>
      </c>
      <c r="BD284" s="11">
        <v>17760.830000000002</v>
      </c>
      <c r="BE284" s="11">
        <v>18500</v>
      </c>
      <c r="BF284" s="11">
        <v>8750</v>
      </c>
      <c r="BG284" s="11">
        <v>8119</v>
      </c>
      <c r="BH284" s="11">
        <v>17923</v>
      </c>
      <c r="BI284" s="11">
        <v>64151</v>
      </c>
      <c r="BJ284" s="11">
        <v>49709</v>
      </c>
      <c r="BK284" s="11">
        <v>39758</v>
      </c>
      <c r="BL284" s="11">
        <v>24250</v>
      </c>
      <c r="BM284">
        <v>195000</v>
      </c>
      <c r="BN284">
        <v>668</v>
      </c>
    </row>
    <row r="285" spans="1:66" x14ac:dyDescent="0.25">
      <c r="A285" s="3">
        <v>45575</v>
      </c>
      <c r="B285">
        <v>1141</v>
      </c>
      <c r="C285">
        <v>599</v>
      </c>
      <c r="D285">
        <v>456</v>
      </c>
      <c r="E285">
        <v>571</v>
      </c>
      <c r="F285">
        <v>114</v>
      </c>
      <c r="G285">
        <v>215</v>
      </c>
      <c r="H285">
        <v>295</v>
      </c>
      <c r="I285">
        <v>89</v>
      </c>
      <c r="J285">
        <v>367</v>
      </c>
      <c r="K285">
        <v>63</v>
      </c>
      <c r="L285">
        <v>49</v>
      </c>
      <c r="M285">
        <v>49</v>
      </c>
      <c r="N285">
        <v>42</v>
      </c>
      <c r="O285">
        <v>216</v>
      </c>
      <c r="P285">
        <v>39</v>
      </c>
      <c r="Q285">
        <v>65</v>
      </c>
      <c r="R285">
        <v>39</v>
      </c>
      <c r="S285">
        <v>212</v>
      </c>
      <c r="T285">
        <v>23</v>
      </c>
      <c r="U285">
        <v>17</v>
      </c>
      <c r="V285">
        <v>29</v>
      </c>
      <c r="W285">
        <v>11</v>
      </c>
      <c r="X285">
        <v>77</v>
      </c>
      <c r="Y285">
        <v>53</v>
      </c>
      <c r="Z285">
        <v>0</v>
      </c>
      <c r="AA285">
        <v>0</v>
      </c>
      <c r="AB285">
        <v>11</v>
      </c>
      <c r="AC285">
        <v>5</v>
      </c>
      <c r="AD285">
        <v>5</v>
      </c>
      <c r="AE285">
        <v>29</v>
      </c>
      <c r="AF285">
        <v>0</v>
      </c>
      <c r="AG285">
        <v>17</v>
      </c>
      <c r="AH285">
        <v>0</v>
      </c>
      <c r="AI285">
        <v>47</v>
      </c>
      <c r="AJ285">
        <v>41</v>
      </c>
      <c r="AK285">
        <v>5</v>
      </c>
      <c r="AL285">
        <v>5</v>
      </c>
      <c r="AM285">
        <v>0</v>
      </c>
      <c r="AN285">
        <v>23</v>
      </c>
      <c r="AO285">
        <v>17</v>
      </c>
      <c r="AP285">
        <v>53</v>
      </c>
      <c r="AQ285">
        <v>11</v>
      </c>
      <c r="AR285">
        <v>35</v>
      </c>
      <c r="AS285">
        <v>5</v>
      </c>
      <c r="AT285">
        <v>5</v>
      </c>
      <c r="AU285">
        <v>5</v>
      </c>
      <c r="AV285">
        <v>11</v>
      </c>
      <c r="AW285">
        <v>0</v>
      </c>
      <c r="AX285">
        <v>59</v>
      </c>
      <c r="AY285" s="11">
        <v>106472.41</v>
      </c>
      <c r="AZ285" s="11">
        <v>31941.72</v>
      </c>
      <c r="BA285" s="11">
        <v>18100.310000000001</v>
      </c>
      <c r="BB285" s="11">
        <v>10647.24</v>
      </c>
      <c r="BC285" s="11">
        <v>21294.48</v>
      </c>
      <c r="BD285" s="11">
        <v>24488.65</v>
      </c>
      <c r="BE285" s="11">
        <v>18500</v>
      </c>
      <c r="BF285" s="11">
        <v>8750</v>
      </c>
      <c r="BG285" s="11">
        <v>8119</v>
      </c>
      <c r="BH285" s="11">
        <v>17923</v>
      </c>
      <c r="BI285" s="11">
        <v>64151</v>
      </c>
      <c r="BJ285" s="11">
        <v>49709</v>
      </c>
      <c r="BK285" s="11">
        <v>39758</v>
      </c>
      <c r="BL285" s="11">
        <v>24250</v>
      </c>
      <c r="BM285">
        <v>195000</v>
      </c>
      <c r="BN285">
        <v>7570</v>
      </c>
    </row>
    <row r="286" spans="1:66" x14ac:dyDescent="0.25">
      <c r="A286" s="3">
        <v>45576</v>
      </c>
      <c r="B286">
        <v>1141</v>
      </c>
      <c r="C286">
        <v>591</v>
      </c>
      <c r="D286">
        <v>319</v>
      </c>
      <c r="E286">
        <v>571</v>
      </c>
      <c r="F286">
        <v>251</v>
      </c>
      <c r="G286">
        <v>248</v>
      </c>
      <c r="H286">
        <v>196</v>
      </c>
      <c r="I286">
        <v>147</v>
      </c>
      <c r="J286">
        <v>304</v>
      </c>
      <c r="K286">
        <v>176</v>
      </c>
      <c r="L286">
        <v>49</v>
      </c>
      <c r="M286">
        <v>42</v>
      </c>
      <c r="N286">
        <v>42</v>
      </c>
      <c r="O286">
        <v>190</v>
      </c>
      <c r="P286">
        <v>47</v>
      </c>
      <c r="Q286">
        <v>47</v>
      </c>
      <c r="R286">
        <v>56</v>
      </c>
      <c r="S286">
        <v>188</v>
      </c>
      <c r="T286">
        <v>82</v>
      </c>
      <c r="U286">
        <v>17</v>
      </c>
      <c r="V286">
        <v>17</v>
      </c>
      <c r="W286">
        <v>0</v>
      </c>
      <c r="X286">
        <v>11</v>
      </c>
      <c r="Y286">
        <v>47</v>
      </c>
      <c r="Z286">
        <v>17</v>
      </c>
      <c r="AA286">
        <v>11</v>
      </c>
      <c r="AB286">
        <v>35</v>
      </c>
      <c r="AC286">
        <v>17</v>
      </c>
      <c r="AD286">
        <v>5</v>
      </c>
      <c r="AE286">
        <v>17</v>
      </c>
      <c r="AF286">
        <v>17</v>
      </c>
      <c r="AG286">
        <v>5</v>
      </c>
      <c r="AH286">
        <v>0</v>
      </c>
      <c r="AI286">
        <v>53</v>
      </c>
      <c r="AJ286">
        <v>35</v>
      </c>
      <c r="AK286">
        <v>29</v>
      </c>
      <c r="AL286">
        <v>11</v>
      </c>
      <c r="AM286">
        <v>0</v>
      </c>
      <c r="AN286">
        <v>23</v>
      </c>
      <c r="AO286">
        <v>17</v>
      </c>
      <c r="AP286">
        <v>41</v>
      </c>
      <c r="AQ286">
        <v>5</v>
      </c>
      <c r="AR286">
        <v>17</v>
      </c>
      <c r="AS286">
        <v>5</v>
      </c>
      <c r="AT286">
        <v>5</v>
      </c>
      <c r="AU286">
        <v>35</v>
      </c>
      <c r="AV286">
        <v>17</v>
      </c>
      <c r="AW286">
        <v>0</v>
      </c>
      <c r="AX286">
        <v>0</v>
      </c>
      <c r="AY286" s="11">
        <v>111420.35</v>
      </c>
      <c r="AZ286" s="11">
        <v>38997.120000000003</v>
      </c>
      <c r="BA286" s="11">
        <v>27855.09</v>
      </c>
      <c r="BB286" s="11">
        <v>17827.259999999998</v>
      </c>
      <c r="BC286" s="11">
        <v>15598.85</v>
      </c>
      <c r="BD286" s="11">
        <v>11142.03</v>
      </c>
      <c r="BE286" s="11">
        <v>18500</v>
      </c>
      <c r="BF286" s="11">
        <v>8750</v>
      </c>
      <c r="BG286" s="11">
        <v>8119</v>
      </c>
      <c r="BH286" s="11">
        <v>17923</v>
      </c>
      <c r="BI286" s="11">
        <v>64151</v>
      </c>
      <c r="BJ286" s="11">
        <v>49709</v>
      </c>
      <c r="BK286" s="11">
        <v>39758</v>
      </c>
      <c r="BL286" s="11">
        <v>24250</v>
      </c>
      <c r="BM286">
        <v>195000</v>
      </c>
      <c r="BN286">
        <v>5265</v>
      </c>
    </row>
    <row r="287" spans="1:66" x14ac:dyDescent="0.25">
      <c r="A287" s="3">
        <v>45577</v>
      </c>
      <c r="B287">
        <v>1136</v>
      </c>
      <c r="C287">
        <v>587</v>
      </c>
      <c r="D287">
        <v>499</v>
      </c>
      <c r="E287">
        <v>535</v>
      </c>
      <c r="F287">
        <v>102</v>
      </c>
      <c r="G287">
        <v>228</v>
      </c>
      <c r="H287">
        <v>271</v>
      </c>
      <c r="I287">
        <v>88</v>
      </c>
      <c r="J287">
        <v>260</v>
      </c>
      <c r="K287">
        <v>147</v>
      </c>
      <c r="L287">
        <v>91</v>
      </c>
      <c r="M287">
        <v>70</v>
      </c>
      <c r="N287">
        <v>49</v>
      </c>
      <c r="O287">
        <v>220</v>
      </c>
      <c r="P287">
        <v>116</v>
      </c>
      <c r="Q287">
        <v>43</v>
      </c>
      <c r="R287">
        <v>51</v>
      </c>
      <c r="S287">
        <v>89</v>
      </c>
      <c r="T287">
        <v>58</v>
      </c>
      <c r="U287">
        <v>5</v>
      </c>
      <c r="V287">
        <v>17</v>
      </c>
      <c r="W287">
        <v>17</v>
      </c>
      <c r="X287">
        <v>46</v>
      </c>
      <c r="Y287">
        <v>29</v>
      </c>
      <c r="Z287">
        <v>0</v>
      </c>
      <c r="AA287">
        <v>17</v>
      </c>
      <c r="AB287">
        <v>17</v>
      </c>
      <c r="AC287">
        <v>17</v>
      </c>
      <c r="AD287">
        <v>5</v>
      </c>
      <c r="AE287">
        <v>5</v>
      </c>
      <c r="AF287">
        <v>5</v>
      </c>
      <c r="AG287">
        <v>11</v>
      </c>
      <c r="AH287">
        <v>11</v>
      </c>
      <c r="AI287">
        <v>23</v>
      </c>
      <c r="AJ287">
        <v>41</v>
      </c>
      <c r="AK287">
        <v>29</v>
      </c>
      <c r="AL287">
        <v>17</v>
      </c>
      <c r="AM287">
        <v>5</v>
      </c>
      <c r="AN287">
        <v>5</v>
      </c>
      <c r="AO287">
        <v>5</v>
      </c>
      <c r="AP287">
        <v>41</v>
      </c>
      <c r="AQ287">
        <v>5</v>
      </c>
      <c r="AR287">
        <v>46</v>
      </c>
      <c r="AS287">
        <v>5</v>
      </c>
      <c r="AT287">
        <v>5</v>
      </c>
      <c r="AU287">
        <v>29</v>
      </c>
      <c r="AV287">
        <v>17</v>
      </c>
      <c r="AW287">
        <v>23</v>
      </c>
      <c r="AX287">
        <v>31</v>
      </c>
      <c r="AY287" s="11">
        <v>115356.14</v>
      </c>
      <c r="AZ287" s="11">
        <v>31146.16</v>
      </c>
      <c r="BA287" s="11">
        <v>19610.54</v>
      </c>
      <c r="BB287" s="11">
        <v>26531.91</v>
      </c>
      <c r="BC287" s="11">
        <v>10382.049999999999</v>
      </c>
      <c r="BD287" s="11">
        <v>27685.47</v>
      </c>
      <c r="BE287" s="11">
        <v>18500</v>
      </c>
      <c r="BF287" s="11">
        <v>8750</v>
      </c>
      <c r="BG287" s="11">
        <v>8119</v>
      </c>
      <c r="BH287" s="11">
        <v>17923</v>
      </c>
      <c r="BI287" s="11">
        <v>64151</v>
      </c>
      <c r="BJ287" s="11">
        <v>49709</v>
      </c>
      <c r="BK287" s="11">
        <v>39758</v>
      </c>
      <c r="BL287" s="11">
        <v>24250</v>
      </c>
      <c r="BM287">
        <v>195000</v>
      </c>
      <c r="BN287">
        <v>7245</v>
      </c>
    </row>
    <row r="288" spans="1:66" x14ac:dyDescent="0.25">
      <c r="A288" s="3">
        <v>45578</v>
      </c>
      <c r="B288">
        <v>1121</v>
      </c>
      <c r="C288">
        <v>588</v>
      </c>
      <c r="D288">
        <v>358</v>
      </c>
      <c r="E288">
        <v>629</v>
      </c>
      <c r="F288">
        <v>134</v>
      </c>
      <c r="G288">
        <v>235</v>
      </c>
      <c r="H288">
        <v>254</v>
      </c>
      <c r="I288">
        <v>99</v>
      </c>
      <c r="J288">
        <v>347</v>
      </c>
      <c r="K288">
        <v>236</v>
      </c>
      <c r="L288">
        <v>48</v>
      </c>
      <c r="M288">
        <v>97</v>
      </c>
      <c r="N288">
        <v>34</v>
      </c>
      <c r="O288">
        <v>178</v>
      </c>
      <c r="P288">
        <v>76</v>
      </c>
      <c r="Q288">
        <v>63</v>
      </c>
      <c r="R288">
        <v>42</v>
      </c>
      <c r="S288">
        <v>0</v>
      </c>
      <c r="T288">
        <v>82</v>
      </c>
      <c r="U288">
        <v>5</v>
      </c>
      <c r="V288">
        <v>17</v>
      </c>
      <c r="W288">
        <v>17</v>
      </c>
      <c r="X288">
        <v>78</v>
      </c>
      <c r="Y288">
        <v>47</v>
      </c>
      <c r="Z288">
        <v>5</v>
      </c>
      <c r="AA288">
        <v>0</v>
      </c>
      <c r="AB288">
        <v>17</v>
      </c>
      <c r="AC288">
        <v>5</v>
      </c>
      <c r="AD288">
        <v>5</v>
      </c>
      <c r="AE288">
        <v>23</v>
      </c>
      <c r="AF288">
        <v>0</v>
      </c>
      <c r="AG288">
        <v>0</v>
      </c>
      <c r="AH288">
        <v>0</v>
      </c>
      <c r="AI288">
        <v>35</v>
      </c>
      <c r="AJ288">
        <v>29</v>
      </c>
      <c r="AK288">
        <v>29</v>
      </c>
      <c r="AL288">
        <v>0</v>
      </c>
      <c r="AM288">
        <v>5</v>
      </c>
      <c r="AN288">
        <v>17</v>
      </c>
      <c r="AO288">
        <v>17</v>
      </c>
      <c r="AP288">
        <v>47</v>
      </c>
      <c r="AQ288">
        <v>11</v>
      </c>
      <c r="AR288">
        <v>17</v>
      </c>
      <c r="AS288">
        <v>5</v>
      </c>
      <c r="AT288">
        <v>0</v>
      </c>
      <c r="AU288">
        <v>41</v>
      </c>
      <c r="AV288">
        <v>23</v>
      </c>
      <c r="AW288">
        <v>11</v>
      </c>
      <c r="AX288">
        <v>0</v>
      </c>
      <c r="AY288" s="11">
        <v>116500.17</v>
      </c>
      <c r="AZ288" s="11">
        <v>40775.06</v>
      </c>
      <c r="BA288" s="11">
        <v>22135.03</v>
      </c>
      <c r="BB288" s="11">
        <v>12815.02</v>
      </c>
      <c r="BC288" s="11">
        <v>15145.02</v>
      </c>
      <c r="BD288" s="11">
        <v>25630.04</v>
      </c>
      <c r="BE288" s="11">
        <v>18500</v>
      </c>
      <c r="BF288" s="11">
        <v>8750</v>
      </c>
      <c r="BG288" s="11">
        <v>8119</v>
      </c>
      <c r="BH288" s="11">
        <v>17923</v>
      </c>
      <c r="BI288" s="11">
        <v>64151</v>
      </c>
      <c r="BJ288" s="11">
        <v>49709</v>
      </c>
      <c r="BK288" s="11">
        <v>39758</v>
      </c>
      <c r="BL288" s="11">
        <v>24250</v>
      </c>
      <c r="BM288">
        <v>195000</v>
      </c>
      <c r="BN288">
        <v>1492</v>
      </c>
    </row>
    <row r="289" spans="1:66" x14ac:dyDescent="0.25">
      <c r="A289" s="3">
        <v>45579</v>
      </c>
      <c r="B289">
        <v>1096</v>
      </c>
      <c r="C289">
        <v>601</v>
      </c>
      <c r="D289">
        <v>394</v>
      </c>
      <c r="E289">
        <v>516</v>
      </c>
      <c r="F289">
        <v>186</v>
      </c>
      <c r="G289">
        <v>132</v>
      </c>
      <c r="H289">
        <v>391</v>
      </c>
      <c r="I289">
        <v>78</v>
      </c>
      <c r="J289">
        <v>251</v>
      </c>
      <c r="K289">
        <v>54</v>
      </c>
      <c r="L289">
        <v>47</v>
      </c>
      <c r="M289">
        <v>95</v>
      </c>
      <c r="N289">
        <v>40</v>
      </c>
      <c r="O289">
        <v>174</v>
      </c>
      <c r="P289">
        <v>137</v>
      </c>
      <c r="Q289">
        <v>37</v>
      </c>
      <c r="R289">
        <v>24</v>
      </c>
      <c r="S289">
        <v>237</v>
      </c>
      <c r="T289">
        <v>84</v>
      </c>
      <c r="U289">
        <v>6</v>
      </c>
      <c r="V289">
        <v>36</v>
      </c>
      <c r="W289">
        <v>18</v>
      </c>
      <c r="X289">
        <v>42</v>
      </c>
      <c r="Y289">
        <v>48</v>
      </c>
      <c r="Z289">
        <v>18</v>
      </c>
      <c r="AA289">
        <v>18</v>
      </c>
      <c r="AB289">
        <v>30</v>
      </c>
      <c r="AC289">
        <v>18</v>
      </c>
      <c r="AD289">
        <v>0</v>
      </c>
      <c r="AE289">
        <v>24</v>
      </c>
      <c r="AF289">
        <v>12</v>
      </c>
      <c r="AG289">
        <v>0</v>
      </c>
      <c r="AH289">
        <v>12</v>
      </c>
      <c r="AI289">
        <v>24</v>
      </c>
      <c r="AJ289">
        <v>12</v>
      </c>
      <c r="AK289">
        <v>12</v>
      </c>
      <c r="AL289">
        <v>0</v>
      </c>
      <c r="AM289">
        <v>6</v>
      </c>
      <c r="AN289">
        <v>24</v>
      </c>
      <c r="AO289">
        <v>24</v>
      </c>
      <c r="AP289">
        <v>0</v>
      </c>
      <c r="AQ289">
        <v>12</v>
      </c>
      <c r="AR289">
        <v>37</v>
      </c>
      <c r="AS289">
        <v>30</v>
      </c>
      <c r="AT289">
        <v>6</v>
      </c>
      <c r="AU289">
        <v>24</v>
      </c>
      <c r="AV289">
        <v>18</v>
      </c>
      <c r="AW289">
        <v>6</v>
      </c>
      <c r="AX289">
        <v>0</v>
      </c>
      <c r="AY289" s="11">
        <v>115733.72</v>
      </c>
      <c r="AZ289" s="11">
        <v>30090.77</v>
      </c>
      <c r="BA289" s="11">
        <v>15045.38</v>
      </c>
      <c r="BB289" s="11">
        <v>28933.43</v>
      </c>
      <c r="BC289" s="11">
        <v>13888.05</v>
      </c>
      <c r="BD289" s="11">
        <v>27776.09</v>
      </c>
      <c r="BE289" s="11">
        <v>18500</v>
      </c>
      <c r="BF289" s="11">
        <v>8750</v>
      </c>
      <c r="BG289" s="11">
        <v>8119</v>
      </c>
      <c r="BH289" s="11">
        <v>17923</v>
      </c>
      <c r="BI289" s="11">
        <v>64151</v>
      </c>
      <c r="BJ289" s="11">
        <v>49709</v>
      </c>
      <c r="BK289" s="11">
        <v>39758</v>
      </c>
      <c r="BL289" s="11">
        <v>24250</v>
      </c>
      <c r="BM289">
        <v>195000</v>
      </c>
      <c r="BN289">
        <v>7318</v>
      </c>
    </row>
    <row r="290" spans="1:66" x14ac:dyDescent="0.25">
      <c r="A290" s="3">
        <v>45580</v>
      </c>
      <c r="B290">
        <v>1067</v>
      </c>
      <c r="C290">
        <v>628</v>
      </c>
      <c r="D290">
        <v>256</v>
      </c>
      <c r="E290">
        <v>726</v>
      </c>
      <c r="F290">
        <v>85</v>
      </c>
      <c r="G290">
        <v>263</v>
      </c>
      <c r="H290">
        <v>221</v>
      </c>
      <c r="I290">
        <v>144</v>
      </c>
      <c r="J290">
        <v>291</v>
      </c>
      <c r="K290">
        <v>165</v>
      </c>
      <c r="L290">
        <v>92</v>
      </c>
      <c r="M290">
        <v>72</v>
      </c>
      <c r="N290">
        <v>52</v>
      </c>
      <c r="O290">
        <v>141</v>
      </c>
      <c r="P290">
        <v>125</v>
      </c>
      <c r="Q290">
        <v>44</v>
      </c>
      <c r="R290">
        <v>60</v>
      </c>
      <c r="S290">
        <v>25</v>
      </c>
      <c r="T290">
        <v>37</v>
      </c>
      <c r="U290">
        <v>12</v>
      </c>
      <c r="V290">
        <v>31</v>
      </c>
      <c r="W290">
        <v>6</v>
      </c>
      <c r="X290">
        <v>3</v>
      </c>
      <c r="Y290">
        <v>50</v>
      </c>
      <c r="Z290">
        <v>12</v>
      </c>
      <c r="AA290">
        <v>6</v>
      </c>
      <c r="AB290">
        <v>25</v>
      </c>
      <c r="AC290">
        <v>18</v>
      </c>
      <c r="AD290">
        <v>6</v>
      </c>
      <c r="AE290">
        <v>18</v>
      </c>
      <c r="AF290">
        <v>18</v>
      </c>
      <c r="AG290">
        <v>18</v>
      </c>
      <c r="AH290">
        <v>0</v>
      </c>
      <c r="AI290">
        <v>37</v>
      </c>
      <c r="AJ290">
        <v>43</v>
      </c>
      <c r="AK290">
        <v>25</v>
      </c>
      <c r="AL290">
        <v>6</v>
      </c>
      <c r="AM290">
        <v>6</v>
      </c>
      <c r="AN290">
        <v>6</v>
      </c>
      <c r="AO290">
        <v>18</v>
      </c>
      <c r="AP290">
        <v>56</v>
      </c>
      <c r="AQ290">
        <v>12</v>
      </c>
      <c r="AR290">
        <v>56</v>
      </c>
      <c r="AS290">
        <v>18</v>
      </c>
      <c r="AT290">
        <v>6</v>
      </c>
      <c r="AU290">
        <v>43</v>
      </c>
      <c r="AV290">
        <v>18</v>
      </c>
      <c r="AW290">
        <v>18</v>
      </c>
      <c r="AX290">
        <v>0</v>
      </c>
      <c r="AY290" s="11">
        <v>112869.02</v>
      </c>
      <c r="AZ290" s="11">
        <v>28217.26</v>
      </c>
      <c r="BA290" s="11">
        <v>24831.19</v>
      </c>
      <c r="BB290" s="11">
        <v>24831.19</v>
      </c>
      <c r="BC290" s="11">
        <v>20316.419999999998</v>
      </c>
      <c r="BD290" s="11">
        <v>14672.97</v>
      </c>
      <c r="BE290" s="11">
        <v>15000</v>
      </c>
      <c r="BF290" s="11">
        <v>8750</v>
      </c>
      <c r="BG290" s="11">
        <v>8119</v>
      </c>
      <c r="BH290" s="11">
        <v>12923</v>
      </c>
      <c r="BI290" s="11">
        <v>64151</v>
      </c>
      <c r="BJ290" s="11">
        <v>49709</v>
      </c>
      <c r="BK290" s="11">
        <v>39758</v>
      </c>
      <c r="BL290" s="11">
        <v>24250</v>
      </c>
      <c r="BM290">
        <v>195000</v>
      </c>
      <c r="BN290">
        <v>3099</v>
      </c>
    </row>
    <row r="291" spans="1:66" x14ac:dyDescent="0.25">
      <c r="A291" s="3">
        <v>45581</v>
      </c>
      <c r="B291">
        <v>1052</v>
      </c>
      <c r="C291">
        <v>659</v>
      </c>
      <c r="D291">
        <v>336</v>
      </c>
      <c r="E291">
        <v>622</v>
      </c>
      <c r="F291">
        <v>94</v>
      </c>
      <c r="G291">
        <v>336</v>
      </c>
      <c r="H291">
        <v>284</v>
      </c>
      <c r="I291">
        <v>39</v>
      </c>
      <c r="J291">
        <v>332</v>
      </c>
      <c r="K291">
        <v>189</v>
      </c>
      <c r="L291">
        <v>71</v>
      </c>
      <c r="M291">
        <v>32</v>
      </c>
      <c r="N291">
        <v>19</v>
      </c>
      <c r="O291">
        <v>171</v>
      </c>
      <c r="P291">
        <v>47</v>
      </c>
      <c r="Q291">
        <v>31</v>
      </c>
      <c r="R291">
        <v>23</v>
      </c>
      <c r="S291">
        <v>137</v>
      </c>
      <c r="T291">
        <v>32</v>
      </c>
      <c r="U291">
        <v>6</v>
      </c>
      <c r="V291">
        <v>19</v>
      </c>
      <c r="W291">
        <v>0</v>
      </c>
      <c r="X291">
        <v>33</v>
      </c>
      <c r="Y291">
        <v>46</v>
      </c>
      <c r="Z291">
        <v>19</v>
      </c>
      <c r="AA291">
        <v>0</v>
      </c>
      <c r="AB291">
        <v>13</v>
      </c>
      <c r="AC291">
        <v>6</v>
      </c>
      <c r="AD291">
        <v>6</v>
      </c>
      <c r="AE291">
        <v>32</v>
      </c>
      <c r="AF291">
        <v>0</v>
      </c>
      <c r="AG291">
        <v>19</v>
      </c>
      <c r="AH291">
        <v>19</v>
      </c>
      <c r="AI291">
        <v>59</v>
      </c>
      <c r="AJ291">
        <v>39</v>
      </c>
      <c r="AK291">
        <v>13</v>
      </c>
      <c r="AL291">
        <v>13</v>
      </c>
      <c r="AM291">
        <v>0</v>
      </c>
      <c r="AN291">
        <v>26</v>
      </c>
      <c r="AO291">
        <v>26</v>
      </c>
      <c r="AP291">
        <v>65</v>
      </c>
      <c r="AQ291">
        <v>6</v>
      </c>
      <c r="AR291">
        <v>59</v>
      </c>
      <c r="AS291">
        <v>26</v>
      </c>
      <c r="AT291">
        <v>6</v>
      </c>
      <c r="AU291">
        <v>39</v>
      </c>
      <c r="AV291">
        <v>19</v>
      </c>
      <c r="AW291">
        <v>13</v>
      </c>
      <c r="AX291">
        <v>0</v>
      </c>
      <c r="AY291" s="11">
        <v>107965.77</v>
      </c>
      <c r="AZ291" s="11">
        <v>32389.73</v>
      </c>
      <c r="BA291" s="11">
        <v>15115.21</v>
      </c>
      <c r="BB291" s="11">
        <v>24832.13</v>
      </c>
      <c r="BC291" s="11">
        <v>15115.21</v>
      </c>
      <c r="BD291" s="11">
        <v>20513.5</v>
      </c>
      <c r="BE291" s="11">
        <v>15000</v>
      </c>
      <c r="BF291" s="11">
        <v>8750</v>
      </c>
      <c r="BG291" s="11">
        <v>8119</v>
      </c>
      <c r="BH291" s="11">
        <v>12923</v>
      </c>
      <c r="BI291" s="11">
        <v>64151</v>
      </c>
      <c r="BJ291" s="11">
        <v>49709</v>
      </c>
      <c r="BK291" s="11">
        <v>39758</v>
      </c>
      <c r="BL291" s="11">
        <v>24250</v>
      </c>
      <c r="BM291">
        <v>195000</v>
      </c>
      <c r="BN291">
        <v>5613</v>
      </c>
    </row>
    <row r="292" spans="1:66" x14ac:dyDescent="0.25">
      <c r="A292" s="3">
        <v>45582</v>
      </c>
      <c r="B292">
        <v>1042</v>
      </c>
      <c r="C292">
        <v>692</v>
      </c>
      <c r="D292">
        <v>510</v>
      </c>
      <c r="E292">
        <v>303</v>
      </c>
      <c r="F292">
        <v>229</v>
      </c>
      <c r="G292">
        <v>242</v>
      </c>
      <c r="H292">
        <v>409</v>
      </c>
      <c r="I292">
        <v>41</v>
      </c>
      <c r="J292">
        <v>277</v>
      </c>
      <c r="K292">
        <v>83</v>
      </c>
      <c r="L292">
        <v>58</v>
      </c>
      <c r="M292">
        <v>77</v>
      </c>
      <c r="N292">
        <v>51</v>
      </c>
      <c r="O292">
        <v>182</v>
      </c>
      <c r="P292">
        <v>102</v>
      </c>
      <c r="Q292">
        <v>51</v>
      </c>
      <c r="R292">
        <v>51</v>
      </c>
      <c r="S292">
        <v>110</v>
      </c>
      <c r="T292">
        <v>76</v>
      </c>
      <c r="U292">
        <v>0</v>
      </c>
      <c r="V292">
        <v>41</v>
      </c>
      <c r="W292">
        <v>0</v>
      </c>
      <c r="X292">
        <v>41</v>
      </c>
      <c r="Y292">
        <v>62</v>
      </c>
      <c r="Z292">
        <v>13</v>
      </c>
      <c r="AA292">
        <v>20</v>
      </c>
      <c r="AB292">
        <v>27</v>
      </c>
      <c r="AC292">
        <v>6</v>
      </c>
      <c r="AD292">
        <v>6</v>
      </c>
      <c r="AE292">
        <v>20</v>
      </c>
      <c r="AF292">
        <v>6</v>
      </c>
      <c r="AG292">
        <v>0</v>
      </c>
      <c r="AH292">
        <v>20</v>
      </c>
      <c r="AI292">
        <v>34</v>
      </c>
      <c r="AJ292">
        <v>20</v>
      </c>
      <c r="AK292">
        <v>6</v>
      </c>
      <c r="AL292">
        <v>13</v>
      </c>
      <c r="AM292">
        <v>0</v>
      </c>
      <c r="AN292">
        <v>20</v>
      </c>
      <c r="AO292">
        <v>20</v>
      </c>
      <c r="AP292">
        <v>76</v>
      </c>
      <c r="AQ292">
        <v>6</v>
      </c>
      <c r="AR292">
        <v>62</v>
      </c>
      <c r="AS292">
        <v>6</v>
      </c>
      <c r="AT292">
        <v>0</v>
      </c>
      <c r="AU292">
        <v>13</v>
      </c>
      <c r="AV292">
        <v>20</v>
      </c>
      <c r="AW292">
        <v>20</v>
      </c>
      <c r="AX292">
        <v>38</v>
      </c>
      <c r="AY292" s="11">
        <v>104646.59</v>
      </c>
      <c r="AZ292" s="11">
        <v>35579.839999999997</v>
      </c>
      <c r="BA292" s="11">
        <v>17789.919999999998</v>
      </c>
      <c r="BB292" s="11">
        <v>16743.45</v>
      </c>
      <c r="BC292" s="11">
        <v>18836.39</v>
      </c>
      <c r="BD292" s="11">
        <v>15696.99</v>
      </c>
      <c r="BE292" s="11">
        <v>15000</v>
      </c>
      <c r="BF292" s="11">
        <v>8750</v>
      </c>
      <c r="BG292" s="11">
        <v>6132</v>
      </c>
      <c r="BH292" s="11">
        <v>12923</v>
      </c>
      <c r="BI292" s="11">
        <v>64151</v>
      </c>
      <c r="BJ292" s="11">
        <v>49709</v>
      </c>
      <c r="BK292" s="11">
        <v>39758</v>
      </c>
      <c r="BL292" s="11">
        <v>24250</v>
      </c>
      <c r="BM292">
        <v>195000</v>
      </c>
      <c r="BN292">
        <v>2959</v>
      </c>
    </row>
    <row r="293" spans="1:66" x14ac:dyDescent="0.25">
      <c r="A293" s="3">
        <v>45583</v>
      </c>
      <c r="B293">
        <v>1038</v>
      </c>
      <c r="C293">
        <v>712</v>
      </c>
      <c r="D293">
        <v>487</v>
      </c>
      <c r="E293">
        <v>479</v>
      </c>
      <c r="F293">
        <v>72</v>
      </c>
      <c r="G293">
        <v>377</v>
      </c>
      <c r="H293">
        <v>179</v>
      </c>
      <c r="I293">
        <v>156</v>
      </c>
      <c r="J293">
        <v>283</v>
      </c>
      <c r="K293">
        <v>109</v>
      </c>
      <c r="L293">
        <v>64</v>
      </c>
      <c r="M293">
        <v>77</v>
      </c>
      <c r="N293">
        <v>51</v>
      </c>
      <c r="O293">
        <v>149</v>
      </c>
      <c r="P293">
        <v>35</v>
      </c>
      <c r="Q293">
        <v>51</v>
      </c>
      <c r="R293">
        <v>27</v>
      </c>
      <c r="S293">
        <v>192</v>
      </c>
      <c r="T293">
        <v>99</v>
      </c>
      <c r="U293">
        <v>0</v>
      </c>
      <c r="V293">
        <v>21</v>
      </c>
      <c r="W293">
        <v>21</v>
      </c>
      <c r="X293">
        <v>8</v>
      </c>
      <c r="Y293">
        <v>42</v>
      </c>
      <c r="Z293">
        <v>7</v>
      </c>
      <c r="AA293">
        <v>7</v>
      </c>
      <c r="AB293">
        <v>28</v>
      </c>
      <c r="AC293">
        <v>14</v>
      </c>
      <c r="AD293">
        <v>0</v>
      </c>
      <c r="AE293">
        <v>7</v>
      </c>
      <c r="AF293">
        <v>21</v>
      </c>
      <c r="AG293">
        <v>14</v>
      </c>
      <c r="AH293">
        <v>7</v>
      </c>
      <c r="AI293">
        <v>71</v>
      </c>
      <c r="AJ293">
        <v>35</v>
      </c>
      <c r="AK293">
        <v>35</v>
      </c>
      <c r="AL293">
        <v>7</v>
      </c>
      <c r="AM293">
        <v>7</v>
      </c>
      <c r="AN293">
        <v>28</v>
      </c>
      <c r="AO293">
        <v>7</v>
      </c>
      <c r="AP293">
        <v>64</v>
      </c>
      <c r="AQ293">
        <v>7</v>
      </c>
      <c r="AR293">
        <v>64</v>
      </c>
      <c r="AS293">
        <v>35</v>
      </c>
      <c r="AT293">
        <v>0</v>
      </c>
      <c r="AU293">
        <v>35</v>
      </c>
      <c r="AV293">
        <v>14</v>
      </c>
      <c r="AW293">
        <v>7</v>
      </c>
      <c r="AX293">
        <v>0</v>
      </c>
      <c r="AY293" s="11">
        <v>104102.03</v>
      </c>
      <c r="AZ293" s="11">
        <v>32271.63</v>
      </c>
      <c r="BA293" s="11">
        <v>17697.34</v>
      </c>
      <c r="BB293" s="11">
        <v>24984.49</v>
      </c>
      <c r="BC293" s="11">
        <v>11451.22</v>
      </c>
      <c r="BD293" s="11">
        <v>17697.34</v>
      </c>
      <c r="BE293" s="11">
        <v>15000</v>
      </c>
      <c r="BF293" s="11">
        <v>8750</v>
      </c>
      <c r="BG293" s="11">
        <v>6132</v>
      </c>
      <c r="BH293" s="11">
        <v>12923</v>
      </c>
      <c r="BI293" s="11">
        <v>64151</v>
      </c>
      <c r="BJ293" s="11">
        <v>49709</v>
      </c>
      <c r="BK293" s="11">
        <v>39758</v>
      </c>
      <c r="BL293" s="11">
        <v>24250</v>
      </c>
      <c r="BM293">
        <v>195000</v>
      </c>
      <c r="BN293">
        <v>7812</v>
      </c>
    </row>
    <row r="294" spans="1:66" x14ac:dyDescent="0.25">
      <c r="A294" s="3">
        <v>45584</v>
      </c>
      <c r="B294">
        <v>1050</v>
      </c>
      <c r="C294">
        <v>722</v>
      </c>
      <c r="D294">
        <v>462</v>
      </c>
      <c r="E294">
        <v>462</v>
      </c>
      <c r="F294">
        <v>126</v>
      </c>
      <c r="G294">
        <v>216</v>
      </c>
      <c r="H294">
        <v>377</v>
      </c>
      <c r="I294">
        <v>129</v>
      </c>
      <c r="J294">
        <v>266</v>
      </c>
      <c r="K294">
        <v>195</v>
      </c>
      <c r="L294">
        <v>97</v>
      </c>
      <c r="M294">
        <v>91</v>
      </c>
      <c r="N294">
        <v>45</v>
      </c>
      <c r="O294">
        <v>135</v>
      </c>
      <c r="P294">
        <v>107</v>
      </c>
      <c r="Q294">
        <v>27</v>
      </c>
      <c r="R294">
        <v>31</v>
      </c>
      <c r="S294">
        <v>56</v>
      </c>
      <c r="T294">
        <v>28</v>
      </c>
      <c r="U294">
        <v>0</v>
      </c>
      <c r="V294">
        <v>36</v>
      </c>
      <c r="W294">
        <v>21</v>
      </c>
      <c r="X294">
        <v>101</v>
      </c>
      <c r="Y294">
        <v>36</v>
      </c>
      <c r="Z294">
        <v>14</v>
      </c>
      <c r="AA294">
        <v>14</v>
      </c>
      <c r="AB294">
        <v>14</v>
      </c>
      <c r="AC294">
        <v>14</v>
      </c>
      <c r="AD294">
        <v>0</v>
      </c>
      <c r="AE294">
        <v>14</v>
      </c>
      <c r="AF294">
        <v>7</v>
      </c>
      <c r="AG294">
        <v>21</v>
      </c>
      <c r="AH294">
        <v>21</v>
      </c>
      <c r="AI294">
        <v>43</v>
      </c>
      <c r="AJ294">
        <v>14</v>
      </c>
      <c r="AK294">
        <v>7</v>
      </c>
      <c r="AL294">
        <v>0</v>
      </c>
      <c r="AM294">
        <v>7</v>
      </c>
      <c r="AN294">
        <v>28</v>
      </c>
      <c r="AO294">
        <v>7</v>
      </c>
      <c r="AP294">
        <v>79</v>
      </c>
      <c r="AQ294">
        <v>21</v>
      </c>
      <c r="AR294">
        <v>50</v>
      </c>
      <c r="AS294">
        <v>28</v>
      </c>
      <c r="AT294">
        <v>0</v>
      </c>
      <c r="AU294">
        <v>14</v>
      </c>
      <c r="AV294">
        <v>7</v>
      </c>
      <c r="AW294">
        <v>21</v>
      </c>
      <c r="AX294">
        <v>55</v>
      </c>
      <c r="AY294" s="11">
        <v>105369.35</v>
      </c>
      <c r="AZ294" s="11">
        <v>28449.73</v>
      </c>
      <c r="BA294" s="11">
        <v>15805.4</v>
      </c>
      <c r="BB294" s="11">
        <v>25288.65</v>
      </c>
      <c r="BC294" s="11">
        <v>15805.4</v>
      </c>
      <c r="BD294" s="11">
        <v>20020.18</v>
      </c>
      <c r="BE294" s="11">
        <v>15000</v>
      </c>
      <c r="BF294" s="11">
        <v>8750</v>
      </c>
      <c r="BG294" s="11">
        <v>6132</v>
      </c>
      <c r="BH294" s="11">
        <v>12923</v>
      </c>
      <c r="BI294" s="11">
        <v>64151</v>
      </c>
      <c r="BJ294" s="11">
        <v>49709</v>
      </c>
      <c r="BK294" s="11">
        <v>39758</v>
      </c>
      <c r="BL294" s="11">
        <v>24250</v>
      </c>
      <c r="BM294">
        <v>195000</v>
      </c>
      <c r="BN294">
        <v>6170</v>
      </c>
    </row>
    <row r="295" spans="1:66" x14ac:dyDescent="0.25">
      <c r="A295" s="3">
        <v>45585</v>
      </c>
      <c r="B295">
        <v>1074</v>
      </c>
      <c r="C295">
        <v>721</v>
      </c>
      <c r="D295">
        <v>386</v>
      </c>
      <c r="E295">
        <v>538</v>
      </c>
      <c r="F295">
        <v>150</v>
      </c>
      <c r="G295">
        <v>273</v>
      </c>
      <c r="H295">
        <v>275</v>
      </c>
      <c r="I295">
        <v>173</v>
      </c>
      <c r="J295">
        <v>246</v>
      </c>
      <c r="K295">
        <v>39</v>
      </c>
      <c r="L295">
        <v>93</v>
      </c>
      <c r="M295">
        <v>46</v>
      </c>
      <c r="N295">
        <v>46</v>
      </c>
      <c r="O295">
        <v>163</v>
      </c>
      <c r="P295">
        <v>114</v>
      </c>
      <c r="Q295">
        <v>48</v>
      </c>
      <c r="R295">
        <v>53</v>
      </c>
      <c r="S295">
        <v>226</v>
      </c>
      <c r="T295">
        <v>64</v>
      </c>
      <c r="U295">
        <v>7</v>
      </c>
      <c r="V295">
        <v>43</v>
      </c>
      <c r="W295">
        <v>21</v>
      </c>
      <c r="X295">
        <v>86</v>
      </c>
      <c r="Y295">
        <v>57</v>
      </c>
      <c r="Z295">
        <v>0</v>
      </c>
      <c r="AA295">
        <v>7</v>
      </c>
      <c r="AB295">
        <v>36</v>
      </c>
      <c r="AC295">
        <v>21</v>
      </c>
      <c r="AD295">
        <v>7</v>
      </c>
      <c r="AE295">
        <v>21</v>
      </c>
      <c r="AF295">
        <v>7</v>
      </c>
      <c r="AG295">
        <v>0</v>
      </c>
      <c r="AH295">
        <v>7</v>
      </c>
      <c r="AI295">
        <v>50</v>
      </c>
      <c r="AJ295">
        <v>50</v>
      </c>
      <c r="AK295">
        <v>21</v>
      </c>
      <c r="AL295">
        <v>21</v>
      </c>
      <c r="AM295">
        <v>7</v>
      </c>
      <c r="AN295">
        <v>0</v>
      </c>
      <c r="AO295">
        <v>7</v>
      </c>
      <c r="AP295">
        <v>72</v>
      </c>
      <c r="AQ295">
        <v>7</v>
      </c>
      <c r="AR295">
        <v>21</v>
      </c>
      <c r="AS295">
        <v>21</v>
      </c>
      <c r="AT295">
        <v>7</v>
      </c>
      <c r="AU295">
        <v>21</v>
      </c>
      <c r="AV295">
        <v>0</v>
      </c>
      <c r="AW295">
        <v>7</v>
      </c>
      <c r="AX295">
        <v>25</v>
      </c>
      <c r="AY295" s="11">
        <v>109922.91</v>
      </c>
      <c r="AZ295" s="11">
        <v>34076.1</v>
      </c>
      <c r="BA295" s="11">
        <v>27480.73</v>
      </c>
      <c r="BB295" s="11">
        <v>10992.29</v>
      </c>
      <c r="BC295" s="11">
        <v>8793.83</v>
      </c>
      <c r="BD295" s="11">
        <v>28579.96</v>
      </c>
      <c r="BE295" s="11">
        <v>15000</v>
      </c>
      <c r="BF295" s="11">
        <v>8750</v>
      </c>
      <c r="BG295" s="11">
        <v>6132</v>
      </c>
      <c r="BH295" s="11">
        <v>12923</v>
      </c>
      <c r="BI295" s="11">
        <v>64151</v>
      </c>
      <c r="BJ295" s="11">
        <v>49709</v>
      </c>
      <c r="BK295" s="11">
        <v>39758</v>
      </c>
      <c r="BL295" s="11">
        <v>24250</v>
      </c>
      <c r="BM295">
        <v>195000</v>
      </c>
      <c r="BN295">
        <v>2896</v>
      </c>
    </row>
    <row r="296" spans="1:66" x14ac:dyDescent="0.25">
      <c r="A296" s="3">
        <v>45586</v>
      </c>
      <c r="B296">
        <v>1090</v>
      </c>
      <c r="C296">
        <v>710</v>
      </c>
      <c r="D296">
        <v>468</v>
      </c>
      <c r="E296">
        <v>481</v>
      </c>
      <c r="F296">
        <v>141</v>
      </c>
      <c r="G296">
        <v>177</v>
      </c>
      <c r="H296">
        <v>391</v>
      </c>
      <c r="I296">
        <v>142</v>
      </c>
      <c r="J296">
        <v>270</v>
      </c>
      <c r="K296">
        <v>74</v>
      </c>
      <c r="L296">
        <v>87</v>
      </c>
      <c r="M296">
        <v>54</v>
      </c>
      <c r="N296">
        <v>27</v>
      </c>
      <c r="O296">
        <v>140</v>
      </c>
      <c r="P296">
        <v>144</v>
      </c>
      <c r="Q296">
        <v>33</v>
      </c>
      <c r="R296">
        <v>49</v>
      </c>
      <c r="S296">
        <v>212</v>
      </c>
      <c r="T296">
        <v>56</v>
      </c>
      <c r="U296">
        <v>21</v>
      </c>
      <c r="V296">
        <v>42</v>
      </c>
      <c r="W296">
        <v>14</v>
      </c>
      <c r="X296">
        <v>71</v>
      </c>
      <c r="Y296">
        <v>63</v>
      </c>
      <c r="Z296">
        <v>7</v>
      </c>
      <c r="AA296">
        <v>0</v>
      </c>
      <c r="AB296">
        <v>21</v>
      </c>
      <c r="AC296">
        <v>14</v>
      </c>
      <c r="AD296">
        <v>0</v>
      </c>
      <c r="AE296">
        <v>21</v>
      </c>
      <c r="AF296">
        <v>21</v>
      </c>
      <c r="AG296">
        <v>7</v>
      </c>
      <c r="AH296">
        <v>0</v>
      </c>
      <c r="AI296">
        <v>42</v>
      </c>
      <c r="AJ296">
        <v>28</v>
      </c>
      <c r="AK296">
        <v>28</v>
      </c>
      <c r="AL296">
        <v>14</v>
      </c>
      <c r="AM296">
        <v>7</v>
      </c>
      <c r="AN296">
        <v>21</v>
      </c>
      <c r="AO296">
        <v>21</v>
      </c>
      <c r="AP296">
        <v>49</v>
      </c>
      <c r="AQ296">
        <v>7</v>
      </c>
      <c r="AR296">
        <v>42</v>
      </c>
      <c r="AS296">
        <v>28</v>
      </c>
      <c r="AT296">
        <v>0</v>
      </c>
      <c r="AU296">
        <v>14</v>
      </c>
      <c r="AV296">
        <v>14</v>
      </c>
      <c r="AW296">
        <v>21</v>
      </c>
      <c r="AX296">
        <v>16</v>
      </c>
      <c r="AY296" s="11">
        <v>111968.86</v>
      </c>
      <c r="AZ296" s="11">
        <v>39189.1</v>
      </c>
      <c r="BA296" s="11">
        <v>14555.95</v>
      </c>
      <c r="BB296" s="11">
        <v>27992.21</v>
      </c>
      <c r="BC296" s="11">
        <v>26872.53</v>
      </c>
      <c r="BD296" s="11">
        <v>3359.07</v>
      </c>
      <c r="BE296" s="11">
        <v>15000</v>
      </c>
      <c r="BF296" s="11">
        <v>8750</v>
      </c>
      <c r="BG296" s="11">
        <v>6132</v>
      </c>
      <c r="BH296" s="11">
        <v>12923</v>
      </c>
      <c r="BI296" s="11">
        <v>64151</v>
      </c>
      <c r="BJ296" s="11">
        <v>49709</v>
      </c>
      <c r="BK296" s="11">
        <v>39758</v>
      </c>
      <c r="BL296" s="11">
        <v>24250</v>
      </c>
      <c r="BM296">
        <v>195000</v>
      </c>
      <c r="BN296">
        <v>4126</v>
      </c>
    </row>
    <row r="297" spans="1:66" x14ac:dyDescent="0.25">
      <c r="A297" s="3">
        <v>45587</v>
      </c>
      <c r="B297">
        <v>1092</v>
      </c>
      <c r="C297">
        <v>682</v>
      </c>
      <c r="D297">
        <v>480</v>
      </c>
      <c r="E297">
        <v>350</v>
      </c>
      <c r="F297">
        <v>262</v>
      </c>
      <c r="G297">
        <v>306</v>
      </c>
      <c r="H297">
        <v>233</v>
      </c>
      <c r="I297">
        <v>143</v>
      </c>
      <c r="J297">
        <v>291</v>
      </c>
      <c r="K297">
        <v>176</v>
      </c>
      <c r="L297">
        <v>88</v>
      </c>
      <c r="M297">
        <v>81</v>
      </c>
      <c r="N297">
        <v>47</v>
      </c>
      <c r="O297">
        <v>203</v>
      </c>
      <c r="P297">
        <v>41</v>
      </c>
      <c r="Q297">
        <v>49</v>
      </c>
      <c r="R297">
        <v>62</v>
      </c>
      <c r="S297">
        <v>54</v>
      </c>
      <c r="T297">
        <v>95</v>
      </c>
      <c r="U297">
        <v>20</v>
      </c>
      <c r="V297">
        <v>47</v>
      </c>
      <c r="W297">
        <v>0</v>
      </c>
      <c r="X297">
        <v>68</v>
      </c>
      <c r="Y297">
        <v>54</v>
      </c>
      <c r="Z297">
        <v>0</v>
      </c>
      <c r="AA297">
        <v>20</v>
      </c>
      <c r="AB297">
        <v>27</v>
      </c>
      <c r="AC297">
        <v>0</v>
      </c>
      <c r="AD297">
        <v>0</v>
      </c>
      <c r="AE297">
        <v>34</v>
      </c>
      <c r="AF297">
        <v>13</v>
      </c>
      <c r="AG297">
        <v>6</v>
      </c>
      <c r="AH297">
        <v>0</v>
      </c>
      <c r="AI297">
        <v>47</v>
      </c>
      <c r="AJ297">
        <v>27</v>
      </c>
      <c r="AK297">
        <v>6</v>
      </c>
      <c r="AL297">
        <v>13</v>
      </c>
      <c r="AM297">
        <v>6</v>
      </c>
      <c r="AN297">
        <v>27</v>
      </c>
      <c r="AO297">
        <v>13</v>
      </c>
      <c r="AP297">
        <v>0</v>
      </c>
      <c r="AQ297">
        <v>20</v>
      </c>
      <c r="AR297">
        <v>51</v>
      </c>
      <c r="AS297">
        <v>27</v>
      </c>
      <c r="AT297">
        <v>0</v>
      </c>
      <c r="AU297">
        <v>40</v>
      </c>
      <c r="AV297">
        <v>13</v>
      </c>
      <c r="AW297">
        <v>6</v>
      </c>
      <c r="AX297">
        <v>2</v>
      </c>
      <c r="AY297" s="11">
        <v>111781.15</v>
      </c>
      <c r="AZ297" s="11">
        <v>33534.339999999997</v>
      </c>
      <c r="BA297" s="11">
        <v>22356.23</v>
      </c>
      <c r="BB297" s="11">
        <v>13413.74</v>
      </c>
      <c r="BC297" s="11">
        <v>24591.85</v>
      </c>
      <c r="BD297" s="11">
        <v>17884.98</v>
      </c>
      <c r="BE297" s="11">
        <v>15000</v>
      </c>
      <c r="BF297" s="11">
        <v>8750</v>
      </c>
      <c r="BG297" s="11">
        <v>6132</v>
      </c>
      <c r="BH297" s="11">
        <v>10728</v>
      </c>
      <c r="BI297" s="11">
        <v>64151</v>
      </c>
      <c r="BJ297" s="11">
        <v>49709</v>
      </c>
      <c r="BK297" s="11">
        <v>39758</v>
      </c>
      <c r="BL297" s="11">
        <v>24250</v>
      </c>
      <c r="BM297">
        <v>195000</v>
      </c>
      <c r="BN297">
        <v>7771</v>
      </c>
    </row>
    <row r="298" spans="1:66" x14ac:dyDescent="0.25">
      <c r="A298" s="3">
        <v>45588</v>
      </c>
      <c r="B298">
        <v>1084</v>
      </c>
      <c r="C298">
        <v>650</v>
      </c>
      <c r="D298">
        <v>346</v>
      </c>
      <c r="E298">
        <v>522</v>
      </c>
      <c r="F298">
        <v>216</v>
      </c>
      <c r="G298">
        <v>234</v>
      </c>
      <c r="H298">
        <v>299</v>
      </c>
      <c r="I298">
        <v>117</v>
      </c>
      <c r="J298">
        <v>289</v>
      </c>
      <c r="K298">
        <v>228</v>
      </c>
      <c r="L298">
        <v>73</v>
      </c>
      <c r="M298">
        <v>53</v>
      </c>
      <c r="N298">
        <v>47</v>
      </c>
      <c r="O298">
        <v>210</v>
      </c>
      <c r="P298">
        <v>115</v>
      </c>
      <c r="Q298">
        <v>41</v>
      </c>
      <c r="R298">
        <v>28</v>
      </c>
      <c r="S298">
        <v>0</v>
      </c>
      <c r="T298">
        <v>39</v>
      </c>
      <c r="U298">
        <v>13</v>
      </c>
      <c r="V298">
        <v>19</v>
      </c>
      <c r="W298">
        <v>6</v>
      </c>
      <c r="X298">
        <v>78</v>
      </c>
      <c r="Y298">
        <v>52</v>
      </c>
      <c r="Z298">
        <v>6</v>
      </c>
      <c r="AA298">
        <v>19</v>
      </c>
      <c r="AB298">
        <v>13</v>
      </c>
      <c r="AC298">
        <v>13</v>
      </c>
      <c r="AD298">
        <v>6</v>
      </c>
      <c r="AE298">
        <v>26</v>
      </c>
      <c r="AF298">
        <v>19</v>
      </c>
      <c r="AG298">
        <v>13</v>
      </c>
      <c r="AH298">
        <v>13</v>
      </c>
      <c r="AI298">
        <v>26</v>
      </c>
      <c r="AJ298">
        <v>19</v>
      </c>
      <c r="AK298">
        <v>32</v>
      </c>
      <c r="AL298">
        <v>13</v>
      </c>
      <c r="AM298">
        <v>0</v>
      </c>
      <c r="AN298">
        <v>26</v>
      </c>
      <c r="AO298">
        <v>26</v>
      </c>
      <c r="AP298">
        <v>65</v>
      </c>
      <c r="AQ298">
        <v>6</v>
      </c>
      <c r="AR298">
        <v>26</v>
      </c>
      <c r="AS298">
        <v>19</v>
      </c>
      <c r="AT298">
        <v>6</v>
      </c>
      <c r="AU298">
        <v>6</v>
      </c>
      <c r="AV298">
        <v>19</v>
      </c>
      <c r="AW298">
        <v>26</v>
      </c>
      <c r="AX298">
        <v>0</v>
      </c>
      <c r="AY298" s="11">
        <v>108592.76</v>
      </c>
      <c r="AZ298" s="11">
        <v>32577.83</v>
      </c>
      <c r="BA298" s="11">
        <v>21718.55</v>
      </c>
      <c r="BB298" s="11">
        <v>22804.48</v>
      </c>
      <c r="BC298" s="11">
        <v>19546.7</v>
      </c>
      <c r="BD298" s="11">
        <v>11945.2</v>
      </c>
      <c r="BE298" s="11">
        <v>15000</v>
      </c>
      <c r="BF298" s="11">
        <v>8750</v>
      </c>
      <c r="BG298" s="11">
        <v>6132</v>
      </c>
      <c r="BH298" s="11">
        <v>10728</v>
      </c>
      <c r="BI298" s="11">
        <v>64151</v>
      </c>
      <c r="BJ298" s="11">
        <v>49709</v>
      </c>
      <c r="BK298" s="11">
        <v>39758</v>
      </c>
      <c r="BL298" s="11">
        <v>24250</v>
      </c>
      <c r="BM298">
        <v>195000</v>
      </c>
      <c r="BN298">
        <v>2973</v>
      </c>
    </row>
    <row r="299" spans="1:66" x14ac:dyDescent="0.25">
      <c r="A299" s="3">
        <v>45589</v>
      </c>
      <c r="B299">
        <v>1067</v>
      </c>
      <c r="C299">
        <v>615</v>
      </c>
      <c r="D299">
        <v>213</v>
      </c>
      <c r="E299">
        <v>790</v>
      </c>
      <c r="F299">
        <v>64</v>
      </c>
      <c r="G299">
        <v>184</v>
      </c>
      <c r="H299">
        <v>315</v>
      </c>
      <c r="I299">
        <v>116</v>
      </c>
      <c r="J299">
        <v>277</v>
      </c>
      <c r="K299">
        <v>66</v>
      </c>
      <c r="L299">
        <v>72</v>
      </c>
      <c r="M299">
        <v>59</v>
      </c>
      <c r="N299">
        <v>19</v>
      </c>
      <c r="O299">
        <v>141</v>
      </c>
      <c r="P299">
        <v>141</v>
      </c>
      <c r="Q299">
        <v>60</v>
      </c>
      <c r="R299">
        <v>56</v>
      </c>
      <c r="S299">
        <v>176</v>
      </c>
      <c r="T299">
        <v>86</v>
      </c>
      <c r="U299">
        <v>0</v>
      </c>
      <c r="V299">
        <v>18</v>
      </c>
      <c r="W299">
        <v>18</v>
      </c>
      <c r="X299">
        <v>49</v>
      </c>
      <c r="Y299">
        <v>36</v>
      </c>
      <c r="Z299">
        <v>0</v>
      </c>
      <c r="AA299">
        <v>6</v>
      </c>
      <c r="AB299">
        <v>30</v>
      </c>
      <c r="AC299">
        <v>12</v>
      </c>
      <c r="AD299">
        <v>6</v>
      </c>
      <c r="AE299">
        <v>18</v>
      </c>
      <c r="AF299">
        <v>0</v>
      </c>
      <c r="AG299">
        <v>6</v>
      </c>
      <c r="AH299">
        <v>0</v>
      </c>
      <c r="AI299">
        <v>36</v>
      </c>
      <c r="AJ299">
        <v>36</v>
      </c>
      <c r="AK299">
        <v>12</v>
      </c>
      <c r="AL299">
        <v>12</v>
      </c>
      <c r="AM299">
        <v>6</v>
      </c>
      <c r="AN299">
        <v>18</v>
      </c>
      <c r="AO299">
        <v>24</v>
      </c>
      <c r="AP299">
        <v>43</v>
      </c>
      <c r="AQ299">
        <v>6</v>
      </c>
      <c r="AR299">
        <v>24</v>
      </c>
      <c r="AS299">
        <v>6</v>
      </c>
      <c r="AT299">
        <v>0</v>
      </c>
      <c r="AU299">
        <v>36</v>
      </c>
      <c r="AV299">
        <v>12</v>
      </c>
      <c r="AW299">
        <v>18</v>
      </c>
      <c r="AX299">
        <v>41</v>
      </c>
      <c r="AY299" s="11">
        <v>103786.95</v>
      </c>
      <c r="AZ299" s="11">
        <v>29060.35</v>
      </c>
      <c r="BA299" s="11">
        <v>18681.650000000001</v>
      </c>
      <c r="BB299" s="11">
        <v>19719.52</v>
      </c>
      <c r="BC299" s="11">
        <v>24908.87</v>
      </c>
      <c r="BD299" s="11">
        <v>11416.56</v>
      </c>
      <c r="BE299" s="11">
        <v>15000</v>
      </c>
      <c r="BF299" s="11">
        <v>8750</v>
      </c>
      <c r="BG299" s="11">
        <v>6132</v>
      </c>
      <c r="BH299" s="11">
        <v>10728</v>
      </c>
      <c r="BI299" s="11">
        <v>64151</v>
      </c>
      <c r="BJ299" s="11">
        <v>49709</v>
      </c>
      <c r="BK299" s="11">
        <v>39758</v>
      </c>
      <c r="BL299" s="11">
        <v>24250</v>
      </c>
      <c r="BM299">
        <v>195000</v>
      </c>
      <c r="BN299">
        <v>8385</v>
      </c>
    </row>
    <row r="300" spans="1:66" x14ac:dyDescent="0.25">
      <c r="A300" s="3">
        <v>45590</v>
      </c>
      <c r="B300">
        <v>1043</v>
      </c>
      <c r="C300">
        <v>588</v>
      </c>
      <c r="D300">
        <v>479</v>
      </c>
      <c r="E300">
        <v>491</v>
      </c>
      <c r="F300">
        <v>73</v>
      </c>
      <c r="G300">
        <v>123</v>
      </c>
      <c r="H300">
        <v>430</v>
      </c>
      <c r="I300">
        <v>35</v>
      </c>
      <c r="J300">
        <v>202</v>
      </c>
      <c r="K300">
        <v>226</v>
      </c>
      <c r="L300">
        <v>96</v>
      </c>
      <c r="M300">
        <v>71</v>
      </c>
      <c r="N300">
        <v>38</v>
      </c>
      <c r="O300">
        <v>186</v>
      </c>
      <c r="P300">
        <v>110</v>
      </c>
      <c r="Q300">
        <v>55</v>
      </c>
      <c r="R300">
        <v>59</v>
      </c>
      <c r="S300">
        <v>0</v>
      </c>
      <c r="T300">
        <v>70</v>
      </c>
      <c r="U300">
        <v>5</v>
      </c>
      <c r="V300">
        <v>23</v>
      </c>
      <c r="W300">
        <v>0</v>
      </c>
      <c r="X300">
        <v>64</v>
      </c>
      <c r="Y300">
        <v>47</v>
      </c>
      <c r="Z300">
        <v>0</v>
      </c>
      <c r="AA300">
        <v>0</v>
      </c>
      <c r="AB300">
        <v>29</v>
      </c>
      <c r="AC300">
        <v>5</v>
      </c>
      <c r="AD300">
        <v>0</v>
      </c>
      <c r="AE300">
        <v>11</v>
      </c>
      <c r="AF300">
        <v>11</v>
      </c>
      <c r="AG300">
        <v>17</v>
      </c>
      <c r="AH300">
        <v>5</v>
      </c>
      <c r="AI300">
        <v>52</v>
      </c>
      <c r="AJ300">
        <v>17</v>
      </c>
      <c r="AK300">
        <v>29</v>
      </c>
      <c r="AL300">
        <v>17</v>
      </c>
      <c r="AM300">
        <v>0</v>
      </c>
      <c r="AN300">
        <v>23</v>
      </c>
      <c r="AO300">
        <v>23</v>
      </c>
      <c r="AP300">
        <v>0</v>
      </c>
      <c r="AQ300">
        <v>17</v>
      </c>
      <c r="AR300">
        <v>26</v>
      </c>
      <c r="AS300">
        <v>23</v>
      </c>
      <c r="AT300">
        <v>5</v>
      </c>
      <c r="AU300">
        <v>35</v>
      </c>
      <c r="AV300">
        <v>11</v>
      </c>
      <c r="AW300">
        <v>23</v>
      </c>
      <c r="AX300">
        <v>0</v>
      </c>
      <c r="AY300" s="11">
        <v>99812.52</v>
      </c>
      <c r="AZ300" s="11">
        <v>29943.75</v>
      </c>
      <c r="BA300" s="11">
        <v>15970</v>
      </c>
      <c r="BB300" s="11">
        <v>24953.13</v>
      </c>
      <c r="BC300" s="11">
        <v>11977.5</v>
      </c>
      <c r="BD300" s="11">
        <v>16968.13</v>
      </c>
      <c r="BE300" s="11">
        <v>15000</v>
      </c>
      <c r="BF300" s="11">
        <v>8750</v>
      </c>
      <c r="BG300" s="11">
        <v>6132</v>
      </c>
      <c r="BH300" s="11">
        <v>10728</v>
      </c>
      <c r="BI300" s="11">
        <v>64151</v>
      </c>
      <c r="BJ300" s="11">
        <v>49709</v>
      </c>
      <c r="BK300" s="11">
        <v>39758</v>
      </c>
      <c r="BL300" s="11">
        <v>24250</v>
      </c>
      <c r="BM300">
        <v>195000</v>
      </c>
      <c r="BN300">
        <v>7997</v>
      </c>
    </row>
    <row r="301" spans="1:66" x14ac:dyDescent="0.25">
      <c r="A301" s="3">
        <v>45591</v>
      </c>
      <c r="B301">
        <v>1018</v>
      </c>
      <c r="C301">
        <v>580</v>
      </c>
      <c r="D301">
        <v>295</v>
      </c>
      <c r="E301">
        <v>591</v>
      </c>
      <c r="F301">
        <v>132</v>
      </c>
      <c r="G301">
        <v>127</v>
      </c>
      <c r="H301">
        <v>407</v>
      </c>
      <c r="I301">
        <v>46</v>
      </c>
      <c r="J301">
        <v>220</v>
      </c>
      <c r="K301">
        <v>176</v>
      </c>
      <c r="L301">
        <v>50</v>
      </c>
      <c r="M301">
        <v>37</v>
      </c>
      <c r="N301">
        <v>44</v>
      </c>
      <c r="O301">
        <v>170</v>
      </c>
      <c r="P301">
        <v>27</v>
      </c>
      <c r="Q301">
        <v>46</v>
      </c>
      <c r="R301">
        <v>54</v>
      </c>
      <c r="S301">
        <v>194</v>
      </c>
      <c r="T301">
        <v>75</v>
      </c>
      <c r="U301">
        <v>17</v>
      </c>
      <c r="V301">
        <v>34</v>
      </c>
      <c r="W301">
        <v>5</v>
      </c>
      <c r="X301">
        <v>24</v>
      </c>
      <c r="Y301">
        <v>34</v>
      </c>
      <c r="Z301">
        <v>11</v>
      </c>
      <c r="AA301">
        <v>5</v>
      </c>
      <c r="AB301">
        <v>17</v>
      </c>
      <c r="AC301">
        <v>11</v>
      </c>
      <c r="AD301">
        <v>0</v>
      </c>
      <c r="AE301">
        <v>17</v>
      </c>
      <c r="AF301">
        <v>11</v>
      </c>
      <c r="AG301">
        <v>11</v>
      </c>
      <c r="AH301">
        <v>17</v>
      </c>
      <c r="AI301">
        <v>29</v>
      </c>
      <c r="AJ301">
        <v>34</v>
      </c>
      <c r="AK301">
        <v>11</v>
      </c>
      <c r="AL301">
        <v>5</v>
      </c>
      <c r="AM301">
        <v>0</v>
      </c>
      <c r="AN301">
        <v>17</v>
      </c>
      <c r="AO301">
        <v>23</v>
      </c>
      <c r="AP301">
        <v>46</v>
      </c>
      <c r="AQ301">
        <v>11</v>
      </c>
      <c r="AR301">
        <v>29</v>
      </c>
      <c r="AS301">
        <v>17</v>
      </c>
      <c r="AT301">
        <v>0</v>
      </c>
      <c r="AU301">
        <v>29</v>
      </c>
      <c r="AV301">
        <v>23</v>
      </c>
      <c r="AW301">
        <v>17</v>
      </c>
      <c r="AX301">
        <v>0</v>
      </c>
      <c r="AY301" s="11">
        <v>99104</v>
      </c>
      <c r="AZ301" s="11">
        <v>29731.200000000001</v>
      </c>
      <c r="BA301" s="11">
        <v>20811.84</v>
      </c>
      <c r="BB301" s="11">
        <v>12883.52</v>
      </c>
      <c r="BC301" s="11">
        <v>17838.72</v>
      </c>
      <c r="BD301" s="11">
        <v>17838.72</v>
      </c>
      <c r="BE301" s="11">
        <v>15000</v>
      </c>
      <c r="BF301" s="11">
        <v>8750</v>
      </c>
      <c r="BG301" s="11">
        <v>6132</v>
      </c>
      <c r="BH301" s="11">
        <v>10728</v>
      </c>
      <c r="BI301" s="11">
        <v>64151</v>
      </c>
      <c r="BJ301" s="11">
        <v>49709</v>
      </c>
      <c r="BK301" s="11">
        <v>39758</v>
      </c>
      <c r="BL301" s="11">
        <v>24250</v>
      </c>
      <c r="BM301">
        <v>195000</v>
      </c>
      <c r="BN301">
        <v>147</v>
      </c>
    </row>
    <row r="302" spans="1:66" x14ac:dyDescent="0.25">
      <c r="A302" s="3">
        <v>45592</v>
      </c>
      <c r="B302">
        <v>998</v>
      </c>
      <c r="C302">
        <v>576</v>
      </c>
      <c r="D302">
        <v>209</v>
      </c>
      <c r="E302">
        <v>550</v>
      </c>
      <c r="F302">
        <v>239</v>
      </c>
      <c r="G302">
        <v>207</v>
      </c>
      <c r="H302">
        <v>260</v>
      </c>
      <c r="I302">
        <v>109</v>
      </c>
      <c r="J302">
        <v>216</v>
      </c>
      <c r="K302">
        <v>204</v>
      </c>
      <c r="L302">
        <v>80</v>
      </c>
      <c r="M302">
        <v>74</v>
      </c>
      <c r="N302">
        <v>24</v>
      </c>
      <c r="O302">
        <v>128</v>
      </c>
      <c r="P302">
        <v>132</v>
      </c>
      <c r="Q302">
        <v>41</v>
      </c>
      <c r="R302">
        <v>45</v>
      </c>
      <c r="S302">
        <v>54</v>
      </c>
      <c r="T302">
        <v>28</v>
      </c>
      <c r="U302">
        <v>17</v>
      </c>
      <c r="V302">
        <v>40</v>
      </c>
      <c r="W302">
        <v>17</v>
      </c>
      <c r="X302">
        <v>45</v>
      </c>
      <c r="Y302">
        <v>40</v>
      </c>
      <c r="Z302">
        <v>0</v>
      </c>
      <c r="AA302">
        <v>0</v>
      </c>
      <c r="AB302">
        <v>11</v>
      </c>
      <c r="AC302">
        <v>11</v>
      </c>
      <c r="AD302">
        <v>5</v>
      </c>
      <c r="AE302">
        <v>23</v>
      </c>
      <c r="AF302">
        <v>0</v>
      </c>
      <c r="AG302">
        <v>11</v>
      </c>
      <c r="AH302">
        <v>0</v>
      </c>
      <c r="AI302">
        <v>57</v>
      </c>
      <c r="AJ302">
        <v>5</v>
      </c>
      <c r="AK302">
        <v>11</v>
      </c>
      <c r="AL302">
        <v>11</v>
      </c>
      <c r="AM302">
        <v>5</v>
      </c>
      <c r="AN302">
        <v>23</v>
      </c>
      <c r="AO302">
        <v>23</v>
      </c>
      <c r="AP302">
        <v>63</v>
      </c>
      <c r="AQ302">
        <v>11</v>
      </c>
      <c r="AR302">
        <v>40</v>
      </c>
      <c r="AS302">
        <v>11</v>
      </c>
      <c r="AT302">
        <v>0</v>
      </c>
      <c r="AU302">
        <v>40</v>
      </c>
      <c r="AV302">
        <v>11</v>
      </c>
      <c r="AW302">
        <v>17</v>
      </c>
      <c r="AX302">
        <v>0</v>
      </c>
      <c r="AY302" s="11">
        <v>99456.99</v>
      </c>
      <c r="AZ302" s="11">
        <v>33815.379999999997</v>
      </c>
      <c r="BA302" s="11">
        <v>12929.41</v>
      </c>
      <c r="BB302" s="11">
        <v>12929.41</v>
      </c>
      <c r="BC302" s="11">
        <v>20885.97</v>
      </c>
      <c r="BD302" s="11">
        <v>18896.830000000002</v>
      </c>
      <c r="BE302" s="11">
        <v>15000</v>
      </c>
      <c r="BF302" s="11">
        <v>8750</v>
      </c>
      <c r="BG302" s="11">
        <v>6132</v>
      </c>
      <c r="BH302" s="11">
        <v>10728</v>
      </c>
      <c r="BI302" s="11">
        <v>64151</v>
      </c>
      <c r="BJ302" s="11">
        <v>49709</v>
      </c>
      <c r="BK302" s="11">
        <v>39758</v>
      </c>
      <c r="BL302" s="11">
        <v>24250</v>
      </c>
      <c r="BM302">
        <v>195000</v>
      </c>
      <c r="BN302">
        <v>2983</v>
      </c>
    </row>
    <row r="303" spans="1:66" x14ac:dyDescent="0.25">
      <c r="A303" s="3">
        <v>45593</v>
      </c>
      <c r="B303">
        <v>991</v>
      </c>
      <c r="C303">
        <v>579</v>
      </c>
      <c r="D303">
        <v>465</v>
      </c>
      <c r="E303">
        <v>398</v>
      </c>
      <c r="F303">
        <v>128</v>
      </c>
      <c r="G303">
        <v>173</v>
      </c>
      <c r="H303">
        <v>331</v>
      </c>
      <c r="I303">
        <v>75</v>
      </c>
      <c r="J303">
        <v>307</v>
      </c>
      <c r="K303">
        <v>86</v>
      </c>
      <c r="L303">
        <v>86</v>
      </c>
      <c r="M303">
        <v>49</v>
      </c>
      <c r="N303">
        <v>61</v>
      </c>
      <c r="O303">
        <v>195</v>
      </c>
      <c r="P303">
        <v>33</v>
      </c>
      <c r="Q303">
        <v>26</v>
      </c>
      <c r="R303">
        <v>18</v>
      </c>
      <c r="S303">
        <v>130</v>
      </c>
      <c r="T303">
        <v>75</v>
      </c>
      <c r="U303">
        <v>0</v>
      </c>
      <c r="V303">
        <v>23</v>
      </c>
      <c r="W303">
        <v>0</v>
      </c>
      <c r="X303">
        <v>31</v>
      </c>
      <c r="Y303">
        <v>40</v>
      </c>
      <c r="Z303">
        <v>17</v>
      </c>
      <c r="AA303">
        <v>11</v>
      </c>
      <c r="AB303">
        <v>28</v>
      </c>
      <c r="AC303">
        <v>11</v>
      </c>
      <c r="AD303">
        <v>5</v>
      </c>
      <c r="AE303">
        <v>17</v>
      </c>
      <c r="AF303">
        <v>11</v>
      </c>
      <c r="AG303">
        <v>11</v>
      </c>
      <c r="AH303">
        <v>17</v>
      </c>
      <c r="AI303">
        <v>57</v>
      </c>
      <c r="AJ303">
        <v>34</v>
      </c>
      <c r="AK303">
        <v>17</v>
      </c>
      <c r="AL303">
        <v>11</v>
      </c>
      <c r="AM303">
        <v>0</v>
      </c>
      <c r="AN303">
        <v>0</v>
      </c>
      <c r="AO303">
        <v>5</v>
      </c>
      <c r="AP303">
        <v>52</v>
      </c>
      <c r="AQ303">
        <v>11</v>
      </c>
      <c r="AR303">
        <v>34</v>
      </c>
      <c r="AS303">
        <v>11</v>
      </c>
      <c r="AT303">
        <v>0</v>
      </c>
      <c r="AU303">
        <v>34</v>
      </c>
      <c r="AV303">
        <v>11</v>
      </c>
      <c r="AW303">
        <v>5</v>
      </c>
      <c r="AX303">
        <v>0</v>
      </c>
      <c r="AY303" s="11">
        <v>102993.24</v>
      </c>
      <c r="AZ303" s="11">
        <v>35017.699999999997</v>
      </c>
      <c r="BA303" s="11">
        <v>21628.58</v>
      </c>
      <c r="BB303" s="11">
        <v>11329.26</v>
      </c>
      <c r="BC303" s="11">
        <v>19568.72</v>
      </c>
      <c r="BD303" s="11">
        <v>15448.99</v>
      </c>
      <c r="BE303" s="11">
        <v>15000</v>
      </c>
      <c r="BF303" s="11">
        <v>8750</v>
      </c>
      <c r="BG303" s="11">
        <v>6132</v>
      </c>
      <c r="BH303" s="11">
        <v>10728</v>
      </c>
      <c r="BI303" s="11">
        <v>64151</v>
      </c>
      <c r="BJ303" s="11">
        <v>49709</v>
      </c>
      <c r="BK303" s="11">
        <v>39758</v>
      </c>
      <c r="BL303" s="11">
        <v>24250</v>
      </c>
      <c r="BM303">
        <v>195000</v>
      </c>
      <c r="BN303">
        <v>865</v>
      </c>
    </row>
    <row r="304" spans="1:66" x14ac:dyDescent="0.25">
      <c r="A304" s="3">
        <v>45594</v>
      </c>
      <c r="B304">
        <v>991</v>
      </c>
      <c r="C304">
        <v>586</v>
      </c>
      <c r="D304">
        <v>277</v>
      </c>
      <c r="E304">
        <v>526</v>
      </c>
      <c r="F304">
        <v>188</v>
      </c>
      <c r="G304">
        <v>169</v>
      </c>
      <c r="H304">
        <v>306</v>
      </c>
      <c r="I304">
        <v>111</v>
      </c>
      <c r="J304">
        <v>313</v>
      </c>
      <c r="K304">
        <v>122</v>
      </c>
      <c r="L304">
        <v>61</v>
      </c>
      <c r="M304">
        <v>61</v>
      </c>
      <c r="N304">
        <v>49</v>
      </c>
      <c r="O304">
        <v>158</v>
      </c>
      <c r="P304">
        <v>124</v>
      </c>
      <c r="Q304">
        <v>52</v>
      </c>
      <c r="R304">
        <v>33</v>
      </c>
      <c r="S304">
        <v>18</v>
      </c>
      <c r="T304">
        <v>76</v>
      </c>
      <c r="U304">
        <v>5</v>
      </c>
      <c r="V304">
        <v>17</v>
      </c>
      <c r="W304">
        <v>0</v>
      </c>
      <c r="X304">
        <v>58</v>
      </c>
      <c r="Y304">
        <v>41</v>
      </c>
      <c r="Z304">
        <v>11</v>
      </c>
      <c r="AA304">
        <v>5</v>
      </c>
      <c r="AB304">
        <v>23</v>
      </c>
      <c r="AC304">
        <v>5</v>
      </c>
      <c r="AD304">
        <v>0</v>
      </c>
      <c r="AE304">
        <v>23</v>
      </c>
      <c r="AF304">
        <v>11</v>
      </c>
      <c r="AG304">
        <v>5</v>
      </c>
      <c r="AH304">
        <v>17</v>
      </c>
      <c r="AI304">
        <v>58</v>
      </c>
      <c r="AJ304">
        <v>17</v>
      </c>
      <c r="AK304">
        <v>5</v>
      </c>
      <c r="AL304">
        <v>5</v>
      </c>
      <c r="AM304">
        <v>0</v>
      </c>
      <c r="AN304">
        <v>17</v>
      </c>
      <c r="AO304">
        <v>17</v>
      </c>
      <c r="AP304">
        <v>46</v>
      </c>
      <c r="AQ304">
        <v>17</v>
      </c>
      <c r="AR304">
        <v>17</v>
      </c>
      <c r="AS304">
        <v>23</v>
      </c>
      <c r="AT304">
        <v>5</v>
      </c>
      <c r="AU304">
        <v>5</v>
      </c>
      <c r="AV304">
        <v>0</v>
      </c>
      <c r="AW304">
        <v>17</v>
      </c>
      <c r="AX304">
        <v>40</v>
      </c>
      <c r="AY304" s="11">
        <v>107490.77</v>
      </c>
      <c r="AZ304" s="11">
        <v>30097.41</v>
      </c>
      <c r="BA304" s="11">
        <v>24722.880000000001</v>
      </c>
      <c r="BB304" s="11">
        <v>12898.89</v>
      </c>
      <c r="BC304" s="11">
        <v>21498.15</v>
      </c>
      <c r="BD304" s="11">
        <v>18273.43</v>
      </c>
      <c r="BE304" s="11">
        <v>15000</v>
      </c>
      <c r="BF304" s="11">
        <v>8750</v>
      </c>
      <c r="BG304" s="11">
        <v>6132</v>
      </c>
      <c r="BH304" s="11">
        <v>10728</v>
      </c>
      <c r="BI304" s="11">
        <v>64151</v>
      </c>
      <c r="BJ304" s="11">
        <v>49709</v>
      </c>
      <c r="BK304" s="11">
        <v>39758</v>
      </c>
      <c r="BL304" s="11">
        <v>24250</v>
      </c>
      <c r="BM304">
        <v>195000</v>
      </c>
      <c r="BN304">
        <v>8348</v>
      </c>
    </row>
    <row r="305" spans="1:66" x14ac:dyDescent="0.25">
      <c r="A305" s="3">
        <v>45595</v>
      </c>
      <c r="B305">
        <v>993</v>
      </c>
      <c r="C305">
        <v>597</v>
      </c>
      <c r="D305">
        <v>327</v>
      </c>
      <c r="E305">
        <v>478</v>
      </c>
      <c r="F305">
        <v>188</v>
      </c>
      <c r="G305">
        <v>286</v>
      </c>
      <c r="H305">
        <v>186</v>
      </c>
      <c r="I305">
        <v>125</v>
      </c>
      <c r="J305">
        <v>295</v>
      </c>
      <c r="K305">
        <v>197</v>
      </c>
      <c r="L305">
        <v>73</v>
      </c>
      <c r="M305">
        <v>80</v>
      </c>
      <c r="N305">
        <v>12</v>
      </c>
      <c r="O305">
        <v>154</v>
      </c>
      <c r="P305">
        <v>67</v>
      </c>
      <c r="Q305">
        <v>56</v>
      </c>
      <c r="R305">
        <v>30</v>
      </c>
      <c r="S305">
        <v>29</v>
      </c>
      <c r="T305">
        <v>23</v>
      </c>
      <c r="U305">
        <v>17</v>
      </c>
      <c r="V305">
        <v>29</v>
      </c>
      <c r="W305">
        <v>11</v>
      </c>
      <c r="X305">
        <v>35</v>
      </c>
      <c r="Y305">
        <v>53</v>
      </c>
      <c r="Z305">
        <v>0</v>
      </c>
      <c r="AA305">
        <v>17</v>
      </c>
      <c r="AB305">
        <v>29</v>
      </c>
      <c r="AC305">
        <v>5</v>
      </c>
      <c r="AD305">
        <v>5</v>
      </c>
      <c r="AE305">
        <v>11</v>
      </c>
      <c r="AF305">
        <v>0</v>
      </c>
      <c r="AG305">
        <v>0</v>
      </c>
      <c r="AH305">
        <v>5</v>
      </c>
      <c r="AI305">
        <v>59</v>
      </c>
      <c r="AJ305">
        <v>35</v>
      </c>
      <c r="AK305">
        <v>23</v>
      </c>
      <c r="AL305">
        <v>17</v>
      </c>
      <c r="AM305">
        <v>5</v>
      </c>
      <c r="AN305">
        <v>5</v>
      </c>
      <c r="AO305">
        <v>23</v>
      </c>
      <c r="AP305">
        <v>65</v>
      </c>
      <c r="AQ305">
        <v>17</v>
      </c>
      <c r="AR305">
        <v>29</v>
      </c>
      <c r="AS305">
        <v>5</v>
      </c>
      <c r="AT305">
        <v>0</v>
      </c>
      <c r="AU305">
        <v>29</v>
      </c>
      <c r="AV305">
        <v>0</v>
      </c>
      <c r="AW305">
        <v>17</v>
      </c>
      <c r="AX305">
        <v>28</v>
      </c>
      <c r="AY305" s="11">
        <v>110063.19</v>
      </c>
      <c r="AZ305" s="11">
        <v>27515.8</v>
      </c>
      <c r="BA305" s="11">
        <v>16509.48</v>
      </c>
      <c r="BB305" s="11">
        <v>15408.85</v>
      </c>
      <c r="BC305" s="11">
        <v>27515.8</v>
      </c>
      <c r="BD305" s="11">
        <v>23113.27</v>
      </c>
      <c r="BE305" s="11">
        <v>15000</v>
      </c>
      <c r="BF305" s="11">
        <v>8750</v>
      </c>
      <c r="BG305" s="11">
        <v>6132</v>
      </c>
      <c r="BH305" s="11">
        <v>10728</v>
      </c>
      <c r="BI305" s="11">
        <v>64151</v>
      </c>
      <c r="BJ305" s="11">
        <v>49709</v>
      </c>
      <c r="BK305" s="11">
        <v>39758</v>
      </c>
      <c r="BL305" s="11">
        <v>24250</v>
      </c>
      <c r="BM305">
        <v>195000</v>
      </c>
      <c r="BN305">
        <v>2622</v>
      </c>
    </row>
    <row r="306" spans="1:66" x14ac:dyDescent="0.25">
      <c r="A306" s="3">
        <v>45596</v>
      </c>
      <c r="B306">
        <v>1004</v>
      </c>
      <c r="C306">
        <v>614</v>
      </c>
      <c r="D306">
        <v>502</v>
      </c>
      <c r="E306">
        <v>292</v>
      </c>
      <c r="F306">
        <v>210</v>
      </c>
      <c r="G306">
        <v>239</v>
      </c>
      <c r="H306">
        <v>296</v>
      </c>
      <c r="I306">
        <v>79</v>
      </c>
      <c r="J306">
        <v>248</v>
      </c>
      <c r="K306">
        <v>37</v>
      </c>
      <c r="L306">
        <v>68</v>
      </c>
      <c r="M306">
        <v>31</v>
      </c>
      <c r="N306">
        <v>24</v>
      </c>
      <c r="O306">
        <v>186</v>
      </c>
      <c r="P306">
        <v>125</v>
      </c>
      <c r="Q306">
        <v>34</v>
      </c>
      <c r="R306">
        <v>49</v>
      </c>
      <c r="S306">
        <v>202</v>
      </c>
      <c r="T306">
        <v>67</v>
      </c>
      <c r="U306">
        <v>0</v>
      </c>
      <c r="V306">
        <v>30</v>
      </c>
      <c r="W306">
        <v>18</v>
      </c>
      <c r="X306">
        <v>41</v>
      </c>
      <c r="Y306">
        <v>42</v>
      </c>
      <c r="Z306">
        <v>0</v>
      </c>
      <c r="AA306">
        <v>12</v>
      </c>
      <c r="AB306">
        <v>24</v>
      </c>
      <c r="AC306">
        <v>18</v>
      </c>
      <c r="AD306">
        <v>6</v>
      </c>
      <c r="AE306">
        <v>30</v>
      </c>
      <c r="AF306">
        <v>0</v>
      </c>
      <c r="AG306">
        <v>12</v>
      </c>
      <c r="AH306">
        <v>18</v>
      </c>
      <c r="AI306">
        <v>42</v>
      </c>
      <c r="AJ306">
        <v>42</v>
      </c>
      <c r="AK306">
        <v>24</v>
      </c>
      <c r="AL306">
        <v>18</v>
      </c>
      <c r="AM306">
        <v>0</v>
      </c>
      <c r="AN306">
        <v>0</v>
      </c>
      <c r="AO306">
        <v>6</v>
      </c>
      <c r="AP306">
        <v>61</v>
      </c>
      <c r="AQ306">
        <v>18</v>
      </c>
      <c r="AR306">
        <v>49</v>
      </c>
      <c r="AS306">
        <v>6</v>
      </c>
      <c r="AT306">
        <v>0</v>
      </c>
      <c r="AU306">
        <v>24</v>
      </c>
      <c r="AV306">
        <v>0</v>
      </c>
      <c r="AW306">
        <v>6</v>
      </c>
      <c r="AX306">
        <v>0</v>
      </c>
      <c r="AY306" s="11">
        <v>110000</v>
      </c>
      <c r="AZ306" s="11">
        <v>29700</v>
      </c>
      <c r="BA306" s="11">
        <v>16500</v>
      </c>
      <c r="BB306" s="11">
        <v>16500</v>
      </c>
      <c r="BC306" s="11">
        <v>16500</v>
      </c>
      <c r="BD306" s="11">
        <v>30800</v>
      </c>
      <c r="BE306" s="11">
        <v>15000</v>
      </c>
      <c r="BF306" s="11">
        <v>8750</v>
      </c>
      <c r="BG306" s="11">
        <v>6132</v>
      </c>
      <c r="BH306" s="11">
        <v>10728</v>
      </c>
      <c r="BI306" s="11">
        <v>64151</v>
      </c>
      <c r="BJ306" s="11">
        <v>49709</v>
      </c>
      <c r="BK306" s="11">
        <v>39758</v>
      </c>
      <c r="BL306" s="11">
        <v>24250</v>
      </c>
      <c r="BM306">
        <v>195000</v>
      </c>
      <c r="BN306">
        <v>2525</v>
      </c>
    </row>
    <row r="307" spans="1:66" x14ac:dyDescent="0.25">
      <c r="A307" s="3">
        <v>45597</v>
      </c>
      <c r="B307">
        <v>1026</v>
      </c>
      <c r="C307">
        <v>733</v>
      </c>
      <c r="D307">
        <v>328</v>
      </c>
      <c r="E307">
        <v>555</v>
      </c>
      <c r="F307">
        <v>143</v>
      </c>
      <c r="G307">
        <v>381</v>
      </c>
      <c r="H307">
        <v>169</v>
      </c>
      <c r="I307">
        <v>183</v>
      </c>
      <c r="J307">
        <v>229</v>
      </c>
      <c r="K307">
        <v>82</v>
      </c>
      <c r="L307">
        <v>57</v>
      </c>
      <c r="M307">
        <v>44</v>
      </c>
      <c r="N307">
        <v>38</v>
      </c>
      <c r="O307">
        <v>155</v>
      </c>
      <c r="P307">
        <v>35</v>
      </c>
      <c r="Q307">
        <v>38</v>
      </c>
      <c r="R307">
        <v>42</v>
      </c>
      <c r="S307">
        <v>306</v>
      </c>
      <c r="T307">
        <v>51</v>
      </c>
      <c r="U307">
        <v>0</v>
      </c>
      <c r="V307">
        <v>43</v>
      </c>
      <c r="W307">
        <v>21</v>
      </c>
      <c r="X307">
        <v>80</v>
      </c>
      <c r="Y307">
        <v>65</v>
      </c>
      <c r="Z307">
        <v>0</v>
      </c>
      <c r="AA307">
        <v>7</v>
      </c>
      <c r="AB307">
        <v>43</v>
      </c>
      <c r="AC307">
        <v>0</v>
      </c>
      <c r="AD307">
        <v>0</v>
      </c>
      <c r="AE307">
        <v>14</v>
      </c>
      <c r="AF307">
        <v>21</v>
      </c>
      <c r="AG307">
        <v>14</v>
      </c>
      <c r="AH307">
        <v>0</v>
      </c>
      <c r="AI307">
        <v>36</v>
      </c>
      <c r="AJ307">
        <v>51</v>
      </c>
      <c r="AK307">
        <v>21</v>
      </c>
      <c r="AL307">
        <v>7</v>
      </c>
      <c r="AM307">
        <v>7</v>
      </c>
      <c r="AN307">
        <v>7</v>
      </c>
      <c r="AO307">
        <v>21</v>
      </c>
      <c r="AP307">
        <v>80</v>
      </c>
      <c r="AQ307">
        <v>21</v>
      </c>
      <c r="AR307">
        <v>29</v>
      </c>
      <c r="AS307">
        <v>7</v>
      </c>
      <c r="AT307">
        <v>7</v>
      </c>
      <c r="AU307">
        <v>21</v>
      </c>
      <c r="AV307">
        <v>7</v>
      </c>
      <c r="AW307">
        <v>21</v>
      </c>
      <c r="AX307">
        <v>31</v>
      </c>
      <c r="AY307" s="11">
        <v>110000</v>
      </c>
      <c r="AZ307" s="11">
        <v>29700</v>
      </c>
      <c r="BA307" s="11">
        <v>16500</v>
      </c>
      <c r="BB307" s="11">
        <v>16500</v>
      </c>
      <c r="BC307" s="11">
        <v>16500</v>
      </c>
      <c r="BD307" s="11">
        <v>30800</v>
      </c>
      <c r="BE307" s="11">
        <v>15000</v>
      </c>
      <c r="BF307" s="11">
        <v>7500</v>
      </c>
      <c r="BG307" s="11">
        <v>6132</v>
      </c>
      <c r="BH307" s="11">
        <v>10728</v>
      </c>
      <c r="BI307" s="11">
        <v>70082</v>
      </c>
      <c r="BJ307" s="11">
        <v>53709</v>
      </c>
      <c r="BK307" s="11">
        <v>45010</v>
      </c>
      <c r="BL307" s="11">
        <v>28681</v>
      </c>
      <c r="BM307">
        <v>204000</v>
      </c>
      <c r="BN307">
        <v>8735</v>
      </c>
    </row>
    <row r="308" spans="1:66" x14ac:dyDescent="0.25">
      <c r="A308" s="3">
        <v>45598</v>
      </c>
      <c r="B308">
        <v>1051</v>
      </c>
      <c r="C308">
        <v>759</v>
      </c>
      <c r="D308">
        <v>420</v>
      </c>
      <c r="E308">
        <v>421</v>
      </c>
      <c r="F308">
        <v>210</v>
      </c>
      <c r="G308">
        <v>394</v>
      </c>
      <c r="H308">
        <v>267</v>
      </c>
      <c r="I308">
        <v>98</v>
      </c>
      <c r="J308">
        <v>293</v>
      </c>
      <c r="K308">
        <v>52</v>
      </c>
      <c r="L308">
        <v>91</v>
      </c>
      <c r="M308">
        <v>65</v>
      </c>
      <c r="N308">
        <v>13</v>
      </c>
      <c r="O308">
        <v>167</v>
      </c>
      <c r="P308">
        <v>103</v>
      </c>
      <c r="Q308">
        <v>47</v>
      </c>
      <c r="R308">
        <v>27</v>
      </c>
      <c r="S308">
        <v>193</v>
      </c>
      <c r="T308">
        <v>30</v>
      </c>
      <c r="U308">
        <v>22</v>
      </c>
      <c r="V308">
        <v>22</v>
      </c>
      <c r="W308">
        <v>7</v>
      </c>
      <c r="X308">
        <v>60</v>
      </c>
      <c r="Y308">
        <v>60</v>
      </c>
      <c r="Z308">
        <v>0</v>
      </c>
      <c r="AA308">
        <v>7</v>
      </c>
      <c r="AB308">
        <v>22</v>
      </c>
      <c r="AC308">
        <v>15</v>
      </c>
      <c r="AD308">
        <v>7</v>
      </c>
      <c r="AE308">
        <v>22</v>
      </c>
      <c r="AF308">
        <v>22</v>
      </c>
      <c r="AG308">
        <v>7</v>
      </c>
      <c r="AH308">
        <v>0</v>
      </c>
      <c r="AI308">
        <v>60</v>
      </c>
      <c r="AJ308">
        <v>53</v>
      </c>
      <c r="AK308">
        <v>15</v>
      </c>
      <c r="AL308">
        <v>0</v>
      </c>
      <c r="AM308">
        <v>0</v>
      </c>
      <c r="AN308">
        <v>22</v>
      </c>
      <c r="AO308">
        <v>30</v>
      </c>
      <c r="AP308">
        <v>83</v>
      </c>
      <c r="AQ308">
        <v>22</v>
      </c>
      <c r="AR308">
        <v>22</v>
      </c>
      <c r="AS308">
        <v>7</v>
      </c>
      <c r="AT308">
        <v>0</v>
      </c>
      <c r="AU308">
        <v>37</v>
      </c>
      <c r="AV308">
        <v>22</v>
      </c>
      <c r="AW308">
        <v>30</v>
      </c>
      <c r="AX308">
        <v>53</v>
      </c>
      <c r="AY308" s="11">
        <v>112929.91</v>
      </c>
      <c r="AZ308" s="11">
        <v>39525.47</v>
      </c>
      <c r="BA308" s="11">
        <v>20327.38</v>
      </c>
      <c r="BB308" s="11">
        <v>18068.79</v>
      </c>
      <c r="BC308" s="11">
        <v>21456.68</v>
      </c>
      <c r="BD308" s="11">
        <v>13551.59</v>
      </c>
      <c r="BE308" s="11">
        <v>15000</v>
      </c>
      <c r="BF308" s="11">
        <v>7500</v>
      </c>
      <c r="BG308" s="11">
        <v>6132</v>
      </c>
      <c r="BH308" s="11">
        <v>10728</v>
      </c>
      <c r="BI308" s="11">
        <v>70082</v>
      </c>
      <c r="BJ308" s="11">
        <v>53709</v>
      </c>
      <c r="BK308" s="11">
        <v>45010</v>
      </c>
      <c r="BL308" s="11">
        <v>28681</v>
      </c>
      <c r="BM308">
        <v>204000</v>
      </c>
      <c r="BN308">
        <v>6837</v>
      </c>
    </row>
    <row r="309" spans="1:66" x14ac:dyDescent="0.25">
      <c r="A309" s="3">
        <v>45599</v>
      </c>
      <c r="B309">
        <v>1077</v>
      </c>
      <c r="C309">
        <v>786</v>
      </c>
      <c r="D309">
        <v>269</v>
      </c>
      <c r="E309">
        <v>733</v>
      </c>
      <c r="F309">
        <v>75</v>
      </c>
      <c r="G309">
        <v>275</v>
      </c>
      <c r="H309">
        <v>441</v>
      </c>
      <c r="I309">
        <v>70</v>
      </c>
      <c r="J309">
        <v>247</v>
      </c>
      <c r="K309">
        <v>193</v>
      </c>
      <c r="L309">
        <v>60</v>
      </c>
      <c r="M309">
        <v>66</v>
      </c>
      <c r="N309">
        <v>26</v>
      </c>
      <c r="O309">
        <v>188</v>
      </c>
      <c r="P309">
        <v>57</v>
      </c>
      <c r="Q309">
        <v>49</v>
      </c>
      <c r="R309">
        <v>28</v>
      </c>
      <c r="S309">
        <v>163</v>
      </c>
      <c r="T309">
        <v>31</v>
      </c>
      <c r="U309">
        <v>23</v>
      </c>
      <c r="V309">
        <v>47</v>
      </c>
      <c r="W309">
        <v>0</v>
      </c>
      <c r="X309">
        <v>78</v>
      </c>
      <c r="Y309">
        <v>55</v>
      </c>
      <c r="Z309">
        <v>15</v>
      </c>
      <c r="AA309">
        <v>7</v>
      </c>
      <c r="AB309">
        <v>23</v>
      </c>
      <c r="AC309">
        <v>23</v>
      </c>
      <c r="AD309">
        <v>0</v>
      </c>
      <c r="AE309">
        <v>31</v>
      </c>
      <c r="AF309">
        <v>0</v>
      </c>
      <c r="AG309">
        <v>0</v>
      </c>
      <c r="AH309">
        <v>15</v>
      </c>
      <c r="AI309">
        <v>78</v>
      </c>
      <c r="AJ309">
        <v>15</v>
      </c>
      <c r="AK309">
        <v>7</v>
      </c>
      <c r="AL309">
        <v>23</v>
      </c>
      <c r="AM309">
        <v>7</v>
      </c>
      <c r="AN309">
        <v>23</v>
      </c>
      <c r="AO309">
        <v>23</v>
      </c>
      <c r="AP309">
        <v>78</v>
      </c>
      <c r="AQ309">
        <v>23</v>
      </c>
      <c r="AR309">
        <v>31</v>
      </c>
      <c r="AS309">
        <v>15</v>
      </c>
      <c r="AT309">
        <v>7</v>
      </c>
      <c r="AU309">
        <v>47</v>
      </c>
      <c r="AV309">
        <v>23</v>
      </c>
      <c r="AW309">
        <v>7</v>
      </c>
      <c r="AX309">
        <v>31</v>
      </c>
      <c r="AY309" s="11">
        <v>116952.67</v>
      </c>
      <c r="AZ309" s="11">
        <v>39763.910000000003</v>
      </c>
      <c r="BA309" s="11">
        <v>15203.85</v>
      </c>
      <c r="BB309" s="11">
        <v>21051.48</v>
      </c>
      <c r="BC309" s="11">
        <v>10525.74</v>
      </c>
      <c r="BD309" s="11">
        <v>30407.69</v>
      </c>
      <c r="BE309" s="11">
        <v>15000</v>
      </c>
      <c r="BF309" s="11">
        <v>7500</v>
      </c>
      <c r="BG309" s="11">
        <v>7121</v>
      </c>
      <c r="BH309" s="11">
        <v>11073</v>
      </c>
      <c r="BI309" s="11">
        <v>70082</v>
      </c>
      <c r="BJ309" s="11">
        <v>53709</v>
      </c>
      <c r="BK309" s="11">
        <v>45010</v>
      </c>
      <c r="BL309" s="11">
        <v>28681</v>
      </c>
      <c r="BM309">
        <v>204000</v>
      </c>
      <c r="BN309">
        <v>106</v>
      </c>
    </row>
    <row r="310" spans="1:66" x14ac:dyDescent="0.25">
      <c r="A310" s="3">
        <v>45600</v>
      </c>
      <c r="B310">
        <v>1097</v>
      </c>
      <c r="C310">
        <v>821</v>
      </c>
      <c r="D310">
        <v>416</v>
      </c>
      <c r="E310">
        <v>550</v>
      </c>
      <c r="F310">
        <v>131</v>
      </c>
      <c r="G310">
        <v>311</v>
      </c>
      <c r="H310">
        <v>330</v>
      </c>
      <c r="I310">
        <v>180</v>
      </c>
      <c r="J310">
        <v>340</v>
      </c>
      <c r="K310">
        <v>40</v>
      </c>
      <c r="L310">
        <v>102</v>
      </c>
      <c r="M310">
        <v>68</v>
      </c>
      <c r="N310">
        <v>27</v>
      </c>
      <c r="O310">
        <v>204</v>
      </c>
      <c r="P310">
        <v>20</v>
      </c>
      <c r="Q310">
        <v>33</v>
      </c>
      <c r="R310">
        <v>41</v>
      </c>
      <c r="S310">
        <v>222</v>
      </c>
      <c r="T310">
        <v>106</v>
      </c>
      <c r="U310">
        <v>24</v>
      </c>
      <c r="V310">
        <v>41</v>
      </c>
      <c r="W310">
        <v>16</v>
      </c>
      <c r="X310">
        <v>90</v>
      </c>
      <c r="Y310">
        <v>57</v>
      </c>
      <c r="Z310">
        <v>8</v>
      </c>
      <c r="AA310">
        <v>16</v>
      </c>
      <c r="AB310">
        <v>32</v>
      </c>
      <c r="AC310">
        <v>8</v>
      </c>
      <c r="AD310">
        <v>0</v>
      </c>
      <c r="AE310">
        <v>41</v>
      </c>
      <c r="AF310">
        <v>8</v>
      </c>
      <c r="AG310">
        <v>0</v>
      </c>
      <c r="AH310">
        <v>24</v>
      </c>
      <c r="AI310">
        <v>41</v>
      </c>
      <c r="AJ310">
        <v>49</v>
      </c>
      <c r="AK310">
        <v>41</v>
      </c>
      <c r="AL310">
        <v>0</v>
      </c>
      <c r="AM310">
        <v>8</v>
      </c>
      <c r="AN310">
        <v>16</v>
      </c>
      <c r="AO310">
        <v>24</v>
      </c>
      <c r="AP310">
        <v>0</v>
      </c>
      <c r="AQ310">
        <v>16</v>
      </c>
      <c r="AR310">
        <v>3</v>
      </c>
      <c r="AS310">
        <v>31</v>
      </c>
      <c r="AT310">
        <v>0</v>
      </c>
      <c r="AU310">
        <v>57</v>
      </c>
      <c r="AV310">
        <v>32</v>
      </c>
      <c r="AW310">
        <v>32</v>
      </c>
      <c r="AX310">
        <v>0</v>
      </c>
      <c r="AY310" s="11">
        <v>121210.65</v>
      </c>
      <c r="AZ310" s="11">
        <v>31514.77</v>
      </c>
      <c r="BA310" s="11">
        <v>21817.919999999998</v>
      </c>
      <c r="BB310" s="11">
        <v>14545.28</v>
      </c>
      <c r="BC310" s="11">
        <v>13333.17</v>
      </c>
      <c r="BD310" s="11">
        <v>39999.519999999997</v>
      </c>
      <c r="BE310" s="11">
        <v>15000</v>
      </c>
      <c r="BF310" s="11">
        <v>7500</v>
      </c>
      <c r="BG310" s="11">
        <v>7121</v>
      </c>
      <c r="BH310" s="11">
        <v>11073</v>
      </c>
      <c r="BI310" s="11">
        <v>70082</v>
      </c>
      <c r="BJ310" s="11">
        <v>53709</v>
      </c>
      <c r="BK310" s="11">
        <v>45010</v>
      </c>
      <c r="BL310" s="11">
        <v>28681</v>
      </c>
      <c r="BM310">
        <v>204000</v>
      </c>
      <c r="BN310">
        <v>364</v>
      </c>
    </row>
    <row r="311" spans="1:66" x14ac:dyDescent="0.25">
      <c r="A311" s="3">
        <v>45601</v>
      </c>
      <c r="B311">
        <v>1109</v>
      </c>
      <c r="C311">
        <v>856</v>
      </c>
      <c r="D311">
        <v>465</v>
      </c>
      <c r="E311">
        <v>456</v>
      </c>
      <c r="F311">
        <v>188</v>
      </c>
      <c r="G311">
        <v>188</v>
      </c>
      <c r="H311">
        <v>540</v>
      </c>
      <c r="I311">
        <v>128</v>
      </c>
      <c r="J311">
        <v>254</v>
      </c>
      <c r="K311">
        <v>103</v>
      </c>
      <c r="L311">
        <v>103</v>
      </c>
      <c r="M311">
        <v>48</v>
      </c>
      <c r="N311">
        <v>13</v>
      </c>
      <c r="O311">
        <v>189</v>
      </c>
      <c r="P311">
        <v>75</v>
      </c>
      <c r="Q311">
        <v>50</v>
      </c>
      <c r="R311">
        <v>33</v>
      </c>
      <c r="S311">
        <v>241</v>
      </c>
      <c r="T311">
        <v>85</v>
      </c>
      <c r="U311">
        <v>0</v>
      </c>
      <c r="V311">
        <v>51</v>
      </c>
      <c r="W311">
        <v>8</v>
      </c>
      <c r="X311">
        <v>59</v>
      </c>
      <c r="Y311">
        <v>42</v>
      </c>
      <c r="Z311">
        <v>8</v>
      </c>
      <c r="AA311">
        <v>8</v>
      </c>
      <c r="AB311">
        <v>17</v>
      </c>
      <c r="AC311">
        <v>25</v>
      </c>
      <c r="AD311">
        <v>0</v>
      </c>
      <c r="AE311">
        <v>25</v>
      </c>
      <c r="AF311">
        <v>0</v>
      </c>
      <c r="AG311">
        <v>25</v>
      </c>
      <c r="AH311">
        <v>8</v>
      </c>
      <c r="AI311">
        <v>59</v>
      </c>
      <c r="AJ311">
        <v>8</v>
      </c>
      <c r="AK311">
        <v>42</v>
      </c>
      <c r="AL311">
        <v>0</v>
      </c>
      <c r="AM311">
        <v>8</v>
      </c>
      <c r="AN311">
        <v>25</v>
      </c>
      <c r="AO311">
        <v>34</v>
      </c>
      <c r="AP311">
        <v>68</v>
      </c>
      <c r="AQ311">
        <v>25</v>
      </c>
      <c r="AR311">
        <v>77</v>
      </c>
      <c r="AS311">
        <v>25</v>
      </c>
      <c r="AT311">
        <v>8</v>
      </c>
      <c r="AU311">
        <v>51</v>
      </c>
      <c r="AV311">
        <v>0</v>
      </c>
      <c r="AW311">
        <v>0</v>
      </c>
      <c r="AX311">
        <v>65</v>
      </c>
      <c r="AY311" s="11">
        <v>124279.21</v>
      </c>
      <c r="AZ311" s="11">
        <v>38526.550000000003</v>
      </c>
      <c r="BA311" s="11">
        <v>24855.84</v>
      </c>
      <c r="BB311" s="11">
        <v>26098.63</v>
      </c>
      <c r="BC311" s="11">
        <v>9942.34</v>
      </c>
      <c r="BD311" s="11">
        <v>24855.84</v>
      </c>
      <c r="BE311" s="11">
        <v>15000</v>
      </c>
      <c r="BF311" s="11">
        <v>7500</v>
      </c>
      <c r="BG311" s="11">
        <v>7121</v>
      </c>
      <c r="BH311" s="11">
        <v>11073</v>
      </c>
      <c r="BI311" s="11">
        <v>70082</v>
      </c>
      <c r="BJ311" s="11">
        <v>53709</v>
      </c>
      <c r="BK311" s="11">
        <v>45010</v>
      </c>
      <c r="BL311" s="11">
        <v>28681</v>
      </c>
      <c r="BM311">
        <v>204000</v>
      </c>
      <c r="BN311">
        <v>1424</v>
      </c>
    </row>
    <row r="312" spans="1:66" x14ac:dyDescent="0.25">
      <c r="A312" s="3">
        <v>45602</v>
      </c>
      <c r="B312">
        <v>1112</v>
      </c>
      <c r="C312">
        <v>893</v>
      </c>
      <c r="D312">
        <v>422</v>
      </c>
      <c r="E312">
        <v>468</v>
      </c>
      <c r="F312">
        <v>222</v>
      </c>
      <c r="G312">
        <v>446</v>
      </c>
      <c r="H312">
        <v>376</v>
      </c>
      <c r="I312">
        <v>71</v>
      </c>
      <c r="J312">
        <v>358</v>
      </c>
      <c r="K312">
        <v>34</v>
      </c>
      <c r="L312">
        <v>48</v>
      </c>
      <c r="M312">
        <v>89</v>
      </c>
      <c r="N312">
        <v>68</v>
      </c>
      <c r="O312">
        <v>160</v>
      </c>
      <c r="P312">
        <v>29</v>
      </c>
      <c r="Q312">
        <v>42</v>
      </c>
      <c r="R312">
        <v>42</v>
      </c>
      <c r="S312">
        <v>242</v>
      </c>
      <c r="T312">
        <v>125</v>
      </c>
      <c r="U312">
        <v>0</v>
      </c>
      <c r="V312">
        <v>35</v>
      </c>
      <c r="W312">
        <v>0</v>
      </c>
      <c r="X312">
        <v>71</v>
      </c>
      <c r="Y312">
        <v>71</v>
      </c>
      <c r="Z312">
        <v>0</v>
      </c>
      <c r="AA312">
        <v>26</v>
      </c>
      <c r="AB312">
        <v>44</v>
      </c>
      <c r="AC312">
        <v>8</v>
      </c>
      <c r="AD312">
        <v>8</v>
      </c>
      <c r="AE312">
        <v>26</v>
      </c>
      <c r="AF312">
        <v>0</v>
      </c>
      <c r="AG312">
        <v>8</v>
      </c>
      <c r="AH312">
        <v>17</v>
      </c>
      <c r="AI312">
        <v>71</v>
      </c>
      <c r="AJ312">
        <v>44</v>
      </c>
      <c r="AK312">
        <v>8</v>
      </c>
      <c r="AL312">
        <v>8</v>
      </c>
      <c r="AM312">
        <v>8</v>
      </c>
      <c r="AN312">
        <v>8</v>
      </c>
      <c r="AO312">
        <v>8</v>
      </c>
      <c r="AP312">
        <v>62</v>
      </c>
      <c r="AQ312">
        <v>26</v>
      </c>
      <c r="AR312">
        <v>26</v>
      </c>
      <c r="AS312">
        <v>17</v>
      </c>
      <c r="AT312">
        <v>0</v>
      </c>
      <c r="AU312">
        <v>62</v>
      </c>
      <c r="AV312">
        <v>26</v>
      </c>
      <c r="AW312">
        <v>17</v>
      </c>
      <c r="AX312">
        <v>63</v>
      </c>
      <c r="AY312" s="11">
        <v>125406.95</v>
      </c>
      <c r="AZ312" s="11">
        <v>31351.74</v>
      </c>
      <c r="BA312" s="11">
        <v>17556.97</v>
      </c>
      <c r="BB312" s="11">
        <v>15048.83</v>
      </c>
      <c r="BC312" s="11">
        <v>20065.11</v>
      </c>
      <c r="BD312" s="11">
        <v>41384.29</v>
      </c>
      <c r="BE312" s="11">
        <v>15000</v>
      </c>
      <c r="BF312" s="11">
        <v>7500</v>
      </c>
      <c r="BG312" s="11">
        <v>7121</v>
      </c>
      <c r="BH312" s="11">
        <v>11073</v>
      </c>
      <c r="BI312" s="11">
        <v>70082</v>
      </c>
      <c r="BJ312" s="11">
        <v>53709</v>
      </c>
      <c r="BK312" s="11">
        <v>45010</v>
      </c>
      <c r="BL312" s="11">
        <v>28681</v>
      </c>
      <c r="BM312">
        <v>204000</v>
      </c>
      <c r="BN312">
        <v>5251</v>
      </c>
    </row>
    <row r="313" spans="1:66" x14ac:dyDescent="0.25">
      <c r="A313" s="3">
        <v>45603</v>
      </c>
      <c r="B313">
        <v>1114</v>
      </c>
      <c r="C313">
        <v>928</v>
      </c>
      <c r="D313">
        <v>467</v>
      </c>
      <c r="E313">
        <v>592</v>
      </c>
      <c r="F313">
        <v>55</v>
      </c>
      <c r="G313">
        <v>259</v>
      </c>
      <c r="H313">
        <v>577</v>
      </c>
      <c r="I313">
        <v>92</v>
      </c>
      <c r="J313">
        <v>255</v>
      </c>
      <c r="K313">
        <v>110</v>
      </c>
      <c r="L313">
        <v>96</v>
      </c>
      <c r="M313">
        <v>41</v>
      </c>
      <c r="N313">
        <v>20</v>
      </c>
      <c r="O313">
        <v>173</v>
      </c>
      <c r="P313">
        <v>110</v>
      </c>
      <c r="Q313">
        <v>38</v>
      </c>
      <c r="R313">
        <v>21</v>
      </c>
      <c r="S313">
        <v>250</v>
      </c>
      <c r="T313">
        <v>83</v>
      </c>
      <c r="U313">
        <v>9</v>
      </c>
      <c r="V313">
        <v>37</v>
      </c>
      <c r="W313">
        <v>18</v>
      </c>
      <c r="X313">
        <v>129</v>
      </c>
      <c r="Y313">
        <v>83</v>
      </c>
      <c r="Z313">
        <v>18</v>
      </c>
      <c r="AA313">
        <v>9</v>
      </c>
      <c r="AB313">
        <v>46</v>
      </c>
      <c r="AC313">
        <v>0</v>
      </c>
      <c r="AD313">
        <v>9</v>
      </c>
      <c r="AE313">
        <v>18</v>
      </c>
      <c r="AF313">
        <v>18</v>
      </c>
      <c r="AG313">
        <v>9</v>
      </c>
      <c r="AH313">
        <v>18</v>
      </c>
      <c r="AI313">
        <v>37</v>
      </c>
      <c r="AJ313">
        <v>37</v>
      </c>
      <c r="AK313">
        <v>27</v>
      </c>
      <c r="AL313">
        <v>27</v>
      </c>
      <c r="AM313">
        <v>9</v>
      </c>
      <c r="AN313">
        <v>0</v>
      </c>
      <c r="AO313">
        <v>37</v>
      </c>
      <c r="AP313">
        <v>102</v>
      </c>
      <c r="AQ313">
        <v>9</v>
      </c>
      <c r="AR313">
        <v>37</v>
      </c>
      <c r="AS313">
        <v>27</v>
      </c>
      <c r="AT313">
        <v>0</v>
      </c>
      <c r="AU313">
        <v>9</v>
      </c>
      <c r="AV313">
        <v>37</v>
      </c>
      <c r="AW313">
        <v>18</v>
      </c>
      <c r="AX313">
        <v>11</v>
      </c>
      <c r="AY313" s="11">
        <v>125216.24</v>
      </c>
      <c r="AZ313" s="11">
        <v>41321.360000000001</v>
      </c>
      <c r="BA313" s="11">
        <v>18782.439999999999</v>
      </c>
      <c r="BB313" s="11">
        <v>27547.57</v>
      </c>
      <c r="BC313" s="11">
        <v>20034.599999999999</v>
      </c>
      <c r="BD313" s="11">
        <v>17530.27</v>
      </c>
      <c r="BE313" s="11">
        <v>15000</v>
      </c>
      <c r="BF313" s="11">
        <v>7500</v>
      </c>
      <c r="BG313" s="11">
        <v>7121</v>
      </c>
      <c r="BH313" s="11">
        <v>11073</v>
      </c>
      <c r="BI313" s="11">
        <v>70082</v>
      </c>
      <c r="BJ313" s="11">
        <v>53709</v>
      </c>
      <c r="BK313" s="11">
        <v>45010</v>
      </c>
      <c r="BL313" s="11">
        <v>28681</v>
      </c>
      <c r="BM313">
        <v>204000</v>
      </c>
      <c r="BN313">
        <v>7622</v>
      </c>
    </row>
    <row r="314" spans="1:66" x14ac:dyDescent="0.25">
      <c r="A314" s="3">
        <v>45604</v>
      </c>
      <c r="B314">
        <v>1102</v>
      </c>
      <c r="C314">
        <v>958</v>
      </c>
      <c r="D314">
        <v>551</v>
      </c>
      <c r="E314">
        <v>342</v>
      </c>
      <c r="F314">
        <v>209</v>
      </c>
      <c r="G314">
        <v>344</v>
      </c>
      <c r="H314">
        <v>500</v>
      </c>
      <c r="I314">
        <v>114</v>
      </c>
      <c r="J314">
        <v>307</v>
      </c>
      <c r="K314">
        <v>95</v>
      </c>
      <c r="L314">
        <v>102</v>
      </c>
      <c r="M314">
        <v>40</v>
      </c>
      <c r="N314">
        <v>47</v>
      </c>
      <c r="O314">
        <v>201</v>
      </c>
      <c r="P314">
        <v>113</v>
      </c>
      <c r="Q314">
        <v>62</v>
      </c>
      <c r="R314">
        <v>25</v>
      </c>
      <c r="S314">
        <v>110</v>
      </c>
      <c r="T314">
        <v>76</v>
      </c>
      <c r="U314">
        <v>19</v>
      </c>
      <c r="V314">
        <v>28</v>
      </c>
      <c r="W314">
        <v>28</v>
      </c>
      <c r="X314">
        <v>95</v>
      </c>
      <c r="Y314">
        <v>76</v>
      </c>
      <c r="Z314">
        <v>0</v>
      </c>
      <c r="AA314">
        <v>0</v>
      </c>
      <c r="AB314">
        <v>19</v>
      </c>
      <c r="AC314">
        <v>0</v>
      </c>
      <c r="AD314">
        <v>0</v>
      </c>
      <c r="AE314">
        <v>9</v>
      </c>
      <c r="AF314">
        <v>19</v>
      </c>
      <c r="AG314">
        <v>28</v>
      </c>
      <c r="AH314">
        <v>28</v>
      </c>
      <c r="AI314">
        <v>67</v>
      </c>
      <c r="AJ314">
        <v>28</v>
      </c>
      <c r="AK314">
        <v>28</v>
      </c>
      <c r="AL314">
        <v>0</v>
      </c>
      <c r="AM314">
        <v>0</v>
      </c>
      <c r="AN314">
        <v>9</v>
      </c>
      <c r="AO314">
        <v>19</v>
      </c>
      <c r="AP314">
        <v>76</v>
      </c>
      <c r="AQ314">
        <v>28</v>
      </c>
      <c r="AR314">
        <v>76</v>
      </c>
      <c r="AS314">
        <v>28</v>
      </c>
      <c r="AT314">
        <v>0</v>
      </c>
      <c r="AU314">
        <v>19</v>
      </c>
      <c r="AV314">
        <v>28</v>
      </c>
      <c r="AW314">
        <v>19</v>
      </c>
      <c r="AX314">
        <v>108</v>
      </c>
      <c r="AY314" s="11">
        <v>121982.06</v>
      </c>
      <c r="AZ314" s="11">
        <v>40254.080000000002</v>
      </c>
      <c r="BA314" s="11">
        <v>20736.95</v>
      </c>
      <c r="BB314" s="11">
        <v>26836.05</v>
      </c>
      <c r="BC314" s="11">
        <v>30495.52</v>
      </c>
      <c r="BD314" s="11">
        <v>3659.46</v>
      </c>
      <c r="BE314" s="11">
        <v>15000</v>
      </c>
      <c r="BF314" s="11">
        <v>7500</v>
      </c>
      <c r="BG314" s="11">
        <v>7121</v>
      </c>
      <c r="BH314" s="11">
        <v>11073</v>
      </c>
      <c r="BI314" s="11">
        <v>70082</v>
      </c>
      <c r="BJ314" s="11">
        <v>53709</v>
      </c>
      <c r="BK314" s="11">
        <v>45010</v>
      </c>
      <c r="BL314" s="11">
        <v>28681</v>
      </c>
      <c r="BM314">
        <v>204000</v>
      </c>
      <c r="BN314">
        <v>2631</v>
      </c>
    </row>
    <row r="315" spans="1:66" x14ac:dyDescent="0.25">
      <c r="A315" s="3">
        <v>45605</v>
      </c>
      <c r="B315">
        <v>1073</v>
      </c>
      <c r="C315">
        <v>982</v>
      </c>
      <c r="D315">
        <v>354</v>
      </c>
      <c r="E315">
        <v>526</v>
      </c>
      <c r="F315">
        <v>193</v>
      </c>
      <c r="G315">
        <v>382</v>
      </c>
      <c r="H315">
        <v>375</v>
      </c>
      <c r="I315">
        <v>225</v>
      </c>
      <c r="J315">
        <v>272</v>
      </c>
      <c r="K315">
        <v>232</v>
      </c>
      <c r="L315">
        <v>66</v>
      </c>
      <c r="M315">
        <v>33</v>
      </c>
      <c r="N315">
        <v>59</v>
      </c>
      <c r="O315">
        <v>183</v>
      </c>
      <c r="P315">
        <v>138</v>
      </c>
      <c r="Q315">
        <v>28</v>
      </c>
      <c r="R315">
        <v>48</v>
      </c>
      <c r="S315">
        <v>14</v>
      </c>
      <c r="T315">
        <v>88</v>
      </c>
      <c r="U315">
        <v>29</v>
      </c>
      <c r="V315">
        <v>39</v>
      </c>
      <c r="W315">
        <v>19</v>
      </c>
      <c r="X315">
        <v>88</v>
      </c>
      <c r="Y315">
        <v>49</v>
      </c>
      <c r="Z315">
        <v>9</v>
      </c>
      <c r="AA315">
        <v>19</v>
      </c>
      <c r="AB315">
        <v>49</v>
      </c>
      <c r="AC315">
        <v>0</v>
      </c>
      <c r="AD315">
        <v>9</v>
      </c>
      <c r="AE315">
        <v>9</v>
      </c>
      <c r="AF315">
        <v>9</v>
      </c>
      <c r="AG315">
        <v>29</v>
      </c>
      <c r="AH315">
        <v>0</v>
      </c>
      <c r="AI315">
        <v>39</v>
      </c>
      <c r="AJ315">
        <v>39</v>
      </c>
      <c r="AK315">
        <v>49</v>
      </c>
      <c r="AL315">
        <v>29</v>
      </c>
      <c r="AM315">
        <v>0</v>
      </c>
      <c r="AN315">
        <v>29</v>
      </c>
      <c r="AO315">
        <v>29</v>
      </c>
      <c r="AP315">
        <v>98</v>
      </c>
      <c r="AQ315">
        <v>9</v>
      </c>
      <c r="AR315">
        <v>29</v>
      </c>
      <c r="AS315">
        <v>39</v>
      </c>
      <c r="AT315">
        <v>9</v>
      </c>
      <c r="AU315">
        <v>49</v>
      </c>
      <c r="AV315">
        <v>0</v>
      </c>
      <c r="AW315">
        <v>29</v>
      </c>
      <c r="AX315">
        <v>61</v>
      </c>
      <c r="AY315" s="11">
        <v>117602.65</v>
      </c>
      <c r="AZ315" s="11">
        <v>38808.870000000003</v>
      </c>
      <c r="BA315" s="11">
        <v>25872.58</v>
      </c>
      <c r="BB315" s="11">
        <v>11760.27</v>
      </c>
      <c r="BC315" s="11">
        <v>18816.419999999998</v>
      </c>
      <c r="BD315" s="11">
        <v>22344.5</v>
      </c>
      <c r="BE315" s="11">
        <v>15000</v>
      </c>
      <c r="BF315" s="11">
        <v>7500</v>
      </c>
      <c r="BG315" s="11">
        <v>7121</v>
      </c>
      <c r="BH315" s="11">
        <v>11073</v>
      </c>
      <c r="BI315" s="11">
        <v>70082</v>
      </c>
      <c r="BJ315" s="11">
        <v>53709</v>
      </c>
      <c r="BK315" s="11">
        <v>45010</v>
      </c>
      <c r="BL315" s="11">
        <v>28681</v>
      </c>
      <c r="BM315">
        <v>204000</v>
      </c>
      <c r="BN315">
        <v>4315</v>
      </c>
    </row>
    <row r="316" spans="1:66" x14ac:dyDescent="0.25">
      <c r="A316" s="3">
        <v>45606</v>
      </c>
      <c r="B316">
        <v>1054</v>
      </c>
      <c r="C316">
        <v>1002</v>
      </c>
      <c r="D316">
        <v>484</v>
      </c>
      <c r="E316">
        <v>349</v>
      </c>
      <c r="F316">
        <v>221</v>
      </c>
      <c r="G316">
        <v>440</v>
      </c>
      <c r="H316">
        <v>442</v>
      </c>
      <c r="I316">
        <v>120</v>
      </c>
      <c r="J316">
        <v>359</v>
      </c>
      <c r="K316">
        <v>117</v>
      </c>
      <c r="L316">
        <v>98</v>
      </c>
      <c r="M316">
        <v>71</v>
      </c>
      <c r="N316">
        <v>26</v>
      </c>
      <c r="O316">
        <v>216</v>
      </c>
      <c r="P316">
        <v>76</v>
      </c>
      <c r="Q316">
        <v>52</v>
      </c>
      <c r="R316">
        <v>28</v>
      </c>
      <c r="S316">
        <v>11</v>
      </c>
      <c r="T316">
        <v>120</v>
      </c>
      <c r="U316">
        <v>0</v>
      </c>
      <c r="V316">
        <v>70</v>
      </c>
      <c r="W316">
        <v>10</v>
      </c>
      <c r="X316">
        <v>22</v>
      </c>
      <c r="Y316">
        <v>90</v>
      </c>
      <c r="Z316">
        <v>30</v>
      </c>
      <c r="AA316">
        <v>20</v>
      </c>
      <c r="AB316">
        <v>20</v>
      </c>
      <c r="AC316">
        <v>0</v>
      </c>
      <c r="AD316">
        <v>0</v>
      </c>
      <c r="AE316">
        <v>40</v>
      </c>
      <c r="AF316">
        <v>0</v>
      </c>
      <c r="AG316">
        <v>30</v>
      </c>
      <c r="AH316">
        <v>20</v>
      </c>
      <c r="AI316">
        <v>70</v>
      </c>
      <c r="AJ316">
        <v>60</v>
      </c>
      <c r="AK316">
        <v>20</v>
      </c>
      <c r="AL316">
        <v>0</v>
      </c>
      <c r="AM316">
        <v>10</v>
      </c>
      <c r="AN316">
        <v>30</v>
      </c>
      <c r="AO316">
        <v>40</v>
      </c>
      <c r="AP316">
        <v>80</v>
      </c>
      <c r="AQ316">
        <v>30</v>
      </c>
      <c r="AR316">
        <v>50</v>
      </c>
      <c r="AS316">
        <v>20</v>
      </c>
      <c r="AT316">
        <v>10</v>
      </c>
      <c r="AU316">
        <v>60</v>
      </c>
      <c r="AV316">
        <v>30</v>
      </c>
      <c r="AW316">
        <v>20</v>
      </c>
      <c r="AX316">
        <v>0</v>
      </c>
      <c r="AY316" s="11">
        <v>115192.16</v>
      </c>
      <c r="AZ316" s="11">
        <v>28798.04</v>
      </c>
      <c r="BA316" s="11">
        <v>21886.51</v>
      </c>
      <c r="BB316" s="11">
        <v>25342.28</v>
      </c>
      <c r="BC316" s="11">
        <v>13823.06</v>
      </c>
      <c r="BD316" s="11">
        <v>25342.28</v>
      </c>
      <c r="BE316" s="11">
        <v>15000</v>
      </c>
      <c r="BF316" s="11">
        <v>7500</v>
      </c>
      <c r="BG316" s="11">
        <v>7121</v>
      </c>
      <c r="BH316" s="11">
        <v>11073</v>
      </c>
      <c r="BI316" s="11">
        <v>70082</v>
      </c>
      <c r="BJ316" s="11">
        <v>53709</v>
      </c>
      <c r="BK316" s="11">
        <v>45010</v>
      </c>
      <c r="BL316" s="11">
        <v>28681</v>
      </c>
      <c r="BM316">
        <v>204000</v>
      </c>
      <c r="BN316">
        <v>4873</v>
      </c>
    </row>
    <row r="317" spans="1:66" x14ac:dyDescent="0.25">
      <c r="A317" s="3">
        <v>45607</v>
      </c>
      <c r="B317">
        <v>1044</v>
      </c>
      <c r="C317">
        <v>1016</v>
      </c>
      <c r="D317">
        <v>522</v>
      </c>
      <c r="E317">
        <v>397</v>
      </c>
      <c r="F317">
        <v>125</v>
      </c>
      <c r="G317">
        <v>203</v>
      </c>
      <c r="H317">
        <v>763</v>
      </c>
      <c r="I317">
        <v>50</v>
      </c>
      <c r="J317">
        <v>233</v>
      </c>
      <c r="K317">
        <v>38</v>
      </c>
      <c r="L317">
        <v>90</v>
      </c>
      <c r="M317">
        <v>45</v>
      </c>
      <c r="N317">
        <v>64</v>
      </c>
      <c r="O317">
        <v>190</v>
      </c>
      <c r="P317">
        <v>43</v>
      </c>
      <c r="Q317">
        <v>59</v>
      </c>
      <c r="R317">
        <v>27</v>
      </c>
      <c r="S317">
        <v>255</v>
      </c>
      <c r="T317">
        <v>50</v>
      </c>
      <c r="U317">
        <v>10</v>
      </c>
      <c r="V317">
        <v>40</v>
      </c>
      <c r="W317">
        <v>10</v>
      </c>
      <c r="X317">
        <v>152</v>
      </c>
      <c r="Y317">
        <v>71</v>
      </c>
      <c r="Z317">
        <v>10</v>
      </c>
      <c r="AA317">
        <v>0</v>
      </c>
      <c r="AB317">
        <v>40</v>
      </c>
      <c r="AC317">
        <v>0</v>
      </c>
      <c r="AD317">
        <v>0</v>
      </c>
      <c r="AE317">
        <v>40</v>
      </c>
      <c r="AF317">
        <v>20</v>
      </c>
      <c r="AG317">
        <v>0</v>
      </c>
      <c r="AH317">
        <v>20</v>
      </c>
      <c r="AI317">
        <v>50</v>
      </c>
      <c r="AJ317">
        <v>71</v>
      </c>
      <c r="AK317">
        <v>30</v>
      </c>
      <c r="AL317">
        <v>10</v>
      </c>
      <c r="AM317">
        <v>0</v>
      </c>
      <c r="AN317">
        <v>30</v>
      </c>
      <c r="AO317">
        <v>40</v>
      </c>
      <c r="AP317">
        <v>101</v>
      </c>
      <c r="AQ317">
        <v>10</v>
      </c>
      <c r="AR317">
        <v>50</v>
      </c>
      <c r="AS317">
        <v>20</v>
      </c>
      <c r="AT317">
        <v>0</v>
      </c>
      <c r="AU317">
        <v>60</v>
      </c>
      <c r="AV317">
        <v>40</v>
      </c>
      <c r="AW317">
        <v>40</v>
      </c>
      <c r="AX317">
        <v>1</v>
      </c>
      <c r="AY317" s="11">
        <v>115192.16</v>
      </c>
      <c r="AZ317" s="11">
        <v>39165.339999999997</v>
      </c>
      <c r="BA317" s="11">
        <v>18430.75</v>
      </c>
      <c r="BB317" s="11">
        <v>17278.82</v>
      </c>
      <c r="BC317" s="11">
        <v>17278.82</v>
      </c>
      <c r="BD317" s="11">
        <v>23038.43</v>
      </c>
      <c r="BE317" s="11">
        <v>15000</v>
      </c>
      <c r="BF317" s="11">
        <v>7500</v>
      </c>
      <c r="BG317" s="11">
        <v>7121</v>
      </c>
      <c r="BH317" s="11">
        <v>11073</v>
      </c>
      <c r="BI317" s="11">
        <v>70082</v>
      </c>
      <c r="BJ317" s="11">
        <v>53709</v>
      </c>
      <c r="BK317" s="11">
        <v>45010</v>
      </c>
      <c r="BL317" s="11">
        <v>28681</v>
      </c>
      <c r="BM317">
        <v>204000</v>
      </c>
      <c r="BN317">
        <v>2487</v>
      </c>
    </row>
    <row r="318" spans="1:66" x14ac:dyDescent="0.25">
      <c r="A318" s="3">
        <v>45608</v>
      </c>
      <c r="B318">
        <v>1044</v>
      </c>
      <c r="C318">
        <v>1022</v>
      </c>
      <c r="D318">
        <v>354</v>
      </c>
      <c r="E318">
        <v>555</v>
      </c>
      <c r="F318">
        <v>135</v>
      </c>
      <c r="G318">
        <v>521</v>
      </c>
      <c r="H318">
        <v>389</v>
      </c>
      <c r="I318">
        <v>112</v>
      </c>
      <c r="J318">
        <v>226</v>
      </c>
      <c r="K318">
        <v>213</v>
      </c>
      <c r="L318">
        <v>45</v>
      </c>
      <c r="M318">
        <v>32</v>
      </c>
      <c r="N318">
        <v>25</v>
      </c>
      <c r="O318">
        <v>214</v>
      </c>
      <c r="P318">
        <v>87</v>
      </c>
      <c r="Q318">
        <v>31</v>
      </c>
      <c r="R318">
        <v>39</v>
      </c>
      <c r="S318">
        <v>132</v>
      </c>
      <c r="T318">
        <v>71</v>
      </c>
      <c r="U318">
        <v>20</v>
      </c>
      <c r="V318">
        <v>40</v>
      </c>
      <c r="W318">
        <v>20</v>
      </c>
      <c r="X318">
        <v>91</v>
      </c>
      <c r="Y318">
        <v>91</v>
      </c>
      <c r="Z318">
        <v>10</v>
      </c>
      <c r="AA318">
        <v>20</v>
      </c>
      <c r="AB318">
        <v>20</v>
      </c>
      <c r="AC318">
        <v>0</v>
      </c>
      <c r="AD318">
        <v>0</v>
      </c>
      <c r="AE318">
        <v>10</v>
      </c>
      <c r="AF318">
        <v>20</v>
      </c>
      <c r="AG318">
        <v>30</v>
      </c>
      <c r="AH318">
        <v>0</v>
      </c>
      <c r="AI318">
        <v>51</v>
      </c>
      <c r="AJ318">
        <v>20</v>
      </c>
      <c r="AK318">
        <v>30</v>
      </c>
      <c r="AL318">
        <v>20</v>
      </c>
      <c r="AM318">
        <v>0</v>
      </c>
      <c r="AN318">
        <v>10</v>
      </c>
      <c r="AO318">
        <v>30</v>
      </c>
      <c r="AP318">
        <v>102</v>
      </c>
      <c r="AQ318">
        <v>10</v>
      </c>
      <c r="AR318">
        <v>81</v>
      </c>
      <c r="AS318">
        <v>30</v>
      </c>
      <c r="AT318">
        <v>0</v>
      </c>
      <c r="AU318">
        <v>10</v>
      </c>
      <c r="AV318">
        <v>30</v>
      </c>
      <c r="AW318">
        <v>10</v>
      </c>
      <c r="AX318">
        <v>145</v>
      </c>
      <c r="AY318" s="11">
        <v>116025.06</v>
      </c>
      <c r="AZ318" s="11">
        <v>38288.269999999997</v>
      </c>
      <c r="BA318" s="11">
        <v>24365.26</v>
      </c>
      <c r="BB318" s="11">
        <v>19724.259999999998</v>
      </c>
      <c r="BC318" s="11">
        <v>24365.26</v>
      </c>
      <c r="BD318" s="11">
        <v>9282</v>
      </c>
      <c r="BE318" s="11">
        <v>15000</v>
      </c>
      <c r="BF318" s="11">
        <v>7500</v>
      </c>
      <c r="BG318" s="11">
        <v>7121</v>
      </c>
      <c r="BH318" s="11">
        <v>11073</v>
      </c>
      <c r="BI318" s="11">
        <v>70082</v>
      </c>
      <c r="BJ318" s="11">
        <v>53709</v>
      </c>
      <c r="BK318" s="11">
        <v>45010</v>
      </c>
      <c r="BL318" s="11">
        <v>28681</v>
      </c>
      <c r="BM318">
        <v>204000</v>
      </c>
      <c r="BN318">
        <v>8373</v>
      </c>
    </row>
    <row r="319" spans="1:66" x14ac:dyDescent="0.25">
      <c r="A319" s="3">
        <v>45609</v>
      </c>
      <c r="B319">
        <v>1049</v>
      </c>
      <c r="C319">
        <v>1027</v>
      </c>
      <c r="D319">
        <v>419</v>
      </c>
      <c r="E319">
        <v>473</v>
      </c>
      <c r="F319">
        <v>157</v>
      </c>
      <c r="G319">
        <v>431</v>
      </c>
      <c r="H319">
        <v>350</v>
      </c>
      <c r="I319">
        <v>246</v>
      </c>
      <c r="J319">
        <v>345</v>
      </c>
      <c r="K319">
        <v>201</v>
      </c>
      <c r="L319">
        <v>78</v>
      </c>
      <c r="M319">
        <v>52</v>
      </c>
      <c r="N319">
        <v>65</v>
      </c>
      <c r="O319">
        <v>203</v>
      </c>
      <c r="P319">
        <v>35</v>
      </c>
      <c r="Q319">
        <v>31</v>
      </c>
      <c r="R319">
        <v>39</v>
      </c>
      <c r="S319">
        <v>0</v>
      </c>
      <c r="T319">
        <v>112</v>
      </c>
      <c r="U319">
        <v>20</v>
      </c>
      <c r="V319">
        <v>71</v>
      </c>
      <c r="W319">
        <v>10</v>
      </c>
      <c r="X319">
        <v>102</v>
      </c>
      <c r="Y319">
        <v>51</v>
      </c>
      <c r="Z319">
        <v>0</v>
      </c>
      <c r="AA319">
        <v>0</v>
      </c>
      <c r="AB319">
        <v>30</v>
      </c>
      <c r="AC319">
        <v>20</v>
      </c>
      <c r="AD319">
        <v>10</v>
      </c>
      <c r="AE319">
        <v>51</v>
      </c>
      <c r="AF319">
        <v>30</v>
      </c>
      <c r="AG319">
        <v>0</v>
      </c>
      <c r="AH319">
        <v>0</v>
      </c>
      <c r="AI319">
        <v>82</v>
      </c>
      <c r="AJ319">
        <v>30</v>
      </c>
      <c r="AK319">
        <v>41</v>
      </c>
      <c r="AL319">
        <v>10</v>
      </c>
      <c r="AM319">
        <v>0</v>
      </c>
      <c r="AN319">
        <v>10</v>
      </c>
      <c r="AO319">
        <v>41</v>
      </c>
      <c r="AP319">
        <v>92</v>
      </c>
      <c r="AQ319">
        <v>10</v>
      </c>
      <c r="AR319">
        <v>51</v>
      </c>
      <c r="AS319">
        <v>41</v>
      </c>
      <c r="AT319">
        <v>0</v>
      </c>
      <c r="AU319">
        <v>41</v>
      </c>
      <c r="AV319">
        <v>30</v>
      </c>
      <c r="AW319">
        <v>41</v>
      </c>
      <c r="AX319">
        <v>0</v>
      </c>
      <c r="AY319" s="11">
        <v>118552.89</v>
      </c>
      <c r="AZ319" s="11">
        <v>32009.279999999999</v>
      </c>
      <c r="BA319" s="11">
        <v>17782.93</v>
      </c>
      <c r="BB319" s="11">
        <v>26081.64</v>
      </c>
      <c r="BC319" s="11">
        <v>26081.64</v>
      </c>
      <c r="BD319" s="11">
        <v>16597.41</v>
      </c>
      <c r="BE319" s="11">
        <v>15000</v>
      </c>
      <c r="BF319" s="11">
        <v>7500</v>
      </c>
      <c r="BG319" s="11">
        <v>7121</v>
      </c>
      <c r="BH319" s="11">
        <v>11073</v>
      </c>
      <c r="BI319" s="11">
        <v>70082</v>
      </c>
      <c r="BJ319" s="11">
        <v>53709</v>
      </c>
      <c r="BK319" s="11">
        <v>45010</v>
      </c>
      <c r="BL319" s="11">
        <v>28681</v>
      </c>
      <c r="BM319">
        <v>204000</v>
      </c>
      <c r="BN319">
        <v>2987</v>
      </c>
    </row>
    <row r="320" spans="1:66" x14ac:dyDescent="0.25">
      <c r="A320" s="3">
        <v>45610</v>
      </c>
      <c r="B320">
        <v>1059</v>
      </c>
      <c r="C320">
        <v>1032</v>
      </c>
      <c r="D320">
        <v>254</v>
      </c>
      <c r="E320">
        <v>710</v>
      </c>
      <c r="F320">
        <v>95</v>
      </c>
      <c r="G320">
        <v>474</v>
      </c>
      <c r="H320">
        <v>455</v>
      </c>
      <c r="I320">
        <v>103</v>
      </c>
      <c r="J320">
        <v>249</v>
      </c>
      <c r="K320">
        <v>78</v>
      </c>
      <c r="L320">
        <v>98</v>
      </c>
      <c r="M320">
        <v>78</v>
      </c>
      <c r="N320">
        <v>26</v>
      </c>
      <c r="O320">
        <v>169</v>
      </c>
      <c r="P320">
        <v>84</v>
      </c>
      <c r="Q320">
        <v>28</v>
      </c>
      <c r="R320">
        <v>48</v>
      </c>
      <c r="S320">
        <v>201</v>
      </c>
      <c r="T320">
        <v>134</v>
      </c>
      <c r="U320">
        <v>0</v>
      </c>
      <c r="V320">
        <v>30</v>
      </c>
      <c r="W320">
        <v>10</v>
      </c>
      <c r="X320">
        <v>113</v>
      </c>
      <c r="Y320">
        <v>82</v>
      </c>
      <c r="Z320">
        <v>30</v>
      </c>
      <c r="AA320">
        <v>0</v>
      </c>
      <c r="AB320">
        <v>30</v>
      </c>
      <c r="AC320">
        <v>10</v>
      </c>
      <c r="AD320">
        <v>10</v>
      </c>
      <c r="AE320">
        <v>51</v>
      </c>
      <c r="AF320">
        <v>10</v>
      </c>
      <c r="AG320">
        <v>20</v>
      </c>
      <c r="AH320">
        <v>0</v>
      </c>
      <c r="AI320">
        <v>51</v>
      </c>
      <c r="AJ320">
        <v>51</v>
      </c>
      <c r="AK320">
        <v>20</v>
      </c>
      <c r="AL320">
        <v>30</v>
      </c>
      <c r="AM320">
        <v>10</v>
      </c>
      <c r="AN320">
        <v>0</v>
      </c>
      <c r="AO320">
        <v>30</v>
      </c>
      <c r="AP320">
        <v>103</v>
      </c>
      <c r="AQ320">
        <v>20</v>
      </c>
      <c r="AR320">
        <v>51</v>
      </c>
      <c r="AS320">
        <v>20</v>
      </c>
      <c r="AT320">
        <v>0</v>
      </c>
      <c r="AU320">
        <v>10</v>
      </c>
      <c r="AV320">
        <v>10</v>
      </c>
      <c r="AW320">
        <v>20</v>
      </c>
      <c r="AX320">
        <v>76</v>
      </c>
      <c r="AY320" s="11">
        <v>122915.34</v>
      </c>
      <c r="AZ320" s="11">
        <v>40562.06</v>
      </c>
      <c r="BA320" s="11">
        <v>30728.84</v>
      </c>
      <c r="BB320" s="11">
        <v>23353.919999999998</v>
      </c>
      <c r="BC320" s="11">
        <v>13270.53</v>
      </c>
      <c r="BD320" s="11">
        <v>15000</v>
      </c>
      <c r="BE320" s="11">
        <v>15000</v>
      </c>
      <c r="BF320" s="11">
        <v>7500</v>
      </c>
      <c r="BG320" s="11">
        <v>7121</v>
      </c>
      <c r="BH320" s="11">
        <v>11073</v>
      </c>
      <c r="BI320" s="11">
        <v>70082</v>
      </c>
      <c r="BJ320" s="11">
        <v>53709</v>
      </c>
      <c r="BK320" s="11">
        <v>45010</v>
      </c>
      <c r="BL320" s="11">
        <v>28681</v>
      </c>
      <c r="BM320">
        <v>204000</v>
      </c>
      <c r="BN320">
        <v>6331</v>
      </c>
    </row>
    <row r="321" spans="1:66" x14ac:dyDescent="0.25">
      <c r="A321" s="3">
        <v>45611</v>
      </c>
      <c r="B321">
        <v>1074</v>
      </c>
      <c r="C321">
        <v>1031</v>
      </c>
      <c r="D321">
        <v>472</v>
      </c>
      <c r="E321">
        <v>388</v>
      </c>
      <c r="F321">
        <v>214</v>
      </c>
      <c r="G321">
        <v>402</v>
      </c>
      <c r="H321">
        <v>495</v>
      </c>
      <c r="I321">
        <v>134</v>
      </c>
      <c r="J321">
        <v>352</v>
      </c>
      <c r="K321">
        <v>73</v>
      </c>
      <c r="L321">
        <v>59</v>
      </c>
      <c r="M321">
        <v>46</v>
      </c>
      <c r="N321">
        <v>33</v>
      </c>
      <c r="O321">
        <v>163</v>
      </c>
      <c r="P321">
        <v>53</v>
      </c>
      <c r="Q321">
        <v>53</v>
      </c>
      <c r="R321">
        <v>24</v>
      </c>
      <c r="S321">
        <v>218</v>
      </c>
      <c r="T321">
        <v>123</v>
      </c>
      <c r="U321">
        <v>10</v>
      </c>
      <c r="V321">
        <v>30</v>
      </c>
      <c r="W321">
        <v>30</v>
      </c>
      <c r="X321">
        <v>92</v>
      </c>
      <c r="Y321">
        <v>51</v>
      </c>
      <c r="Z321">
        <v>30</v>
      </c>
      <c r="AA321">
        <v>0</v>
      </c>
      <c r="AB321">
        <v>61</v>
      </c>
      <c r="AC321">
        <v>20</v>
      </c>
      <c r="AD321">
        <v>0</v>
      </c>
      <c r="AE321">
        <v>41</v>
      </c>
      <c r="AF321">
        <v>10</v>
      </c>
      <c r="AG321">
        <v>20</v>
      </c>
      <c r="AH321">
        <v>10</v>
      </c>
      <c r="AI321">
        <v>51</v>
      </c>
      <c r="AJ321">
        <v>20</v>
      </c>
      <c r="AK321">
        <v>30</v>
      </c>
      <c r="AL321">
        <v>30</v>
      </c>
      <c r="AM321">
        <v>0</v>
      </c>
      <c r="AN321">
        <v>0</v>
      </c>
      <c r="AO321">
        <v>41</v>
      </c>
      <c r="AP321">
        <v>72</v>
      </c>
      <c r="AQ321">
        <v>10</v>
      </c>
      <c r="AR321">
        <v>51</v>
      </c>
      <c r="AS321">
        <v>10</v>
      </c>
      <c r="AT321">
        <v>0</v>
      </c>
      <c r="AU321">
        <v>30</v>
      </c>
      <c r="AV321">
        <v>30</v>
      </c>
      <c r="AW321">
        <v>41</v>
      </c>
      <c r="AX321">
        <v>87</v>
      </c>
      <c r="AY321" s="11">
        <v>128281.68</v>
      </c>
      <c r="AZ321" s="11">
        <v>38484.5</v>
      </c>
      <c r="BA321" s="11">
        <v>17959.43</v>
      </c>
      <c r="BB321" s="11">
        <v>12828.17</v>
      </c>
      <c r="BC321" s="11">
        <v>16676.62</v>
      </c>
      <c r="BD321" s="11">
        <v>42332.95</v>
      </c>
      <c r="BE321" s="11">
        <v>11500</v>
      </c>
      <c r="BF321" s="11">
        <v>7500</v>
      </c>
      <c r="BG321" s="11">
        <v>7121</v>
      </c>
      <c r="BH321" s="11">
        <v>11073</v>
      </c>
      <c r="BI321" s="11">
        <v>70082</v>
      </c>
      <c r="BJ321" s="11">
        <v>53709</v>
      </c>
      <c r="BK321" s="11">
        <v>45010</v>
      </c>
      <c r="BL321" s="11">
        <v>28681</v>
      </c>
      <c r="BM321">
        <v>204000</v>
      </c>
      <c r="BN321">
        <v>1851</v>
      </c>
    </row>
    <row r="322" spans="1:66" x14ac:dyDescent="0.25">
      <c r="A322" s="3">
        <v>45612</v>
      </c>
      <c r="B322">
        <v>1094</v>
      </c>
      <c r="C322">
        <v>1025</v>
      </c>
      <c r="D322">
        <v>339</v>
      </c>
      <c r="E322">
        <v>591</v>
      </c>
      <c r="F322">
        <v>164</v>
      </c>
      <c r="G322">
        <v>246</v>
      </c>
      <c r="H322">
        <v>687</v>
      </c>
      <c r="I322">
        <v>92</v>
      </c>
      <c r="J322">
        <v>257</v>
      </c>
      <c r="K322">
        <v>40</v>
      </c>
      <c r="L322">
        <v>94</v>
      </c>
      <c r="M322">
        <v>40</v>
      </c>
      <c r="N322">
        <v>13</v>
      </c>
      <c r="O322">
        <v>153</v>
      </c>
      <c r="P322">
        <v>58</v>
      </c>
      <c r="Q322">
        <v>29</v>
      </c>
      <c r="R322">
        <v>37</v>
      </c>
      <c r="S322">
        <v>373</v>
      </c>
      <c r="T322">
        <v>102</v>
      </c>
      <c r="U322">
        <v>10</v>
      </c>
      <c r="V322">
        <v>51</v>
      </c>
      <c r="W322">
        <v>0</v>
      </c>
      <c r="X322">
        <v>92</v>
      </c>
      <c r="Y322">
        <v>61</v>
      </c>
      <c r="Z322">
        <v>30</v>
      </c>
      <c r="AA322">
        <v>20</v>
      </c>
      <c r="AB322">
        <v>20</v>
      </c>
      <c r="AC322">
        <v>0</v>
      </c>
      <c r="AD322">
        <v>0</v>
      </c>
      <c r="AE322">
        <v>20</v>
      </c>
      <c r="AF322">
        <v>10</v>
      </c>
      <c r="AG322">
        <v>20</v>
      </c>
      <c r="AH322">
        <v>20</v>
      </c>
      <c r="AI322">
        <v>61</v>
      </c>
      <c r="AJ322">
        <v>30</v>
      </c>
      <c r="AK322">
        <v>20</v>
      </c>
      <c r="AL322">
        <v>30</v>
      </c>
      <c r="AM322">
        <v>0</v>
      </c>
      <c r="AN322">
        <v>10</v>
      </c>
      <c r="AO322">
        <v>20</v>
      </c>
      <c r="AP322">
        <v>112</v>
      </c>
      <c r="AQ322">
        <v>30</v>
      </c>
      <c r="AR322">
        <v>92</v>
      </c>
      <c r="AS322">
        <v>20</v>
      </c>
      <c r="AT322">
        <v>0</v>
      </c>
      <c r="AU322">
        <v>30</v>
      </c>
      <c r="AV322">
        <v>0</v>
      </c>
      <c r="AW322">
        <v>30</v>
      </c>
      <c r="AX322">
        <v>84</v>
      </c>
      <c r="AY322" s="11">
        <v>131257.28</v>
      </c>
      <c r="AZ322" s="11">
        <v>40689.760000000002</v>
      </c>
      <c r="BA322" s="11">
        <v>32814.32</v>
      </c>
      <c r="BB322" s="11">
        <v>19688.59</v>
      </c>
      <c r="BC322" s="11">
        <v>28876.6</v>
      </c>
      <c r="BD322" s="11">
        <v>9188.01</v>
      </c>
      <c r="BE322" s="11">
        <v>11500</v>
      </c>
      <c r="BF322" s="11">
        <v>7500</v>
      </c>
      <c r="BG322" s="11">
        <v>7121</v>
      </c>
      <c r="BH322" s="11">
        <v>11073</v>
      </c>
      <c r="BI322" s="11">
        <v>70082</v>
      </c>
      <c r="BJ322" s="11">
        <v>53709</v>
      </c>
      <c r="BK322" s="11">
        <v>45010</v>
      </c>
      <c r="BL322" s="11">
        <v>28681</v>
      </c>
      <c r="BM322">
        <v>204000</v>
      </c>
      <c r="BN322">
        <v>8271</v>
      </c>
    </row>
    <row r="323" spans="1:66" x14ac:dyDescent="0.25">
      <c r="A323" s="3">
        <v>45613</v>
      </c>
      <c r="B323">
        <v>1121</v>
      </c>
      <c r="C323">
        <v>1016</v>
      </c>
      <c r="D323">
        <v>325</v>
      </c>
      <c r="E323">
        <v>584</v>
      </c>
      <c r="F323">
        <v>212</v>
      </c>
      <c r="G323">
        <v>274</v>
      </c>
      <c r="H323">
        <v>661</v>
      </c>
      <c r="I323">
        <v>81</v>
      </c>
      <c r="J323">
        <v>305</v>
      </c>
      <c r="K323">
        <v>180</v>
      </c>
      <c r="L323">
        <v>83</v>
      </c>
      <c r="M323">
        <v>69</v>
      </c>
      <c r="N323">
        <v>62</v>
      </c>
      <c r="O323">
        <v>178</v>
      </c>
      <c r="P323">
        <v>59</v>
      </c>
      <c r="Q323">
        <v>34</v>
      </c>
      <c r="R323">
        <v>63</v>
      </c>
      <c r="S323">
        <v>88</v>
      </c>
      <c r="T323">
        <v>40</v>
      </c>
      <c r="U323">
        <v>30</v>
      </c>
      <c r="V323">
        <v>71</v>
      </c>
      <c r="W323">
        <v>20</v>
      </c>
      <c r="X323">
        <v>83</v>
      </c>
      <c r="Y323">
        <v>60</v>
      </c>
      <c r="Z323">
        <v>10</v>
      </c>
      <c r="AA323">
        <v>10</v>
      </c>
      <c r="AB323">
        <v>20</v>
      </c>
      <c r="AC323">
        <v>20</v>
      </c>
      <c r="AD323">
        <v>10</v>
      </c>
      <c r="AE323">
        <v>40</v>
      </c>
      <c r="AF323">
        <v>30</v>
      </c>
      <c r="AG323">
        <v>20</v>
      </c>
      <c r="AH323">
        <v>30</v>
      </c>
      <c r="AI323">
        <v>81</v>
      </c>
      <c r="AJ323">
        <v>30</v>
      </c>
      <c r="AK323">
        <v>30</v>
      </c>
      <c r="AL323">
        <v>30</v>
      </c>
      <c r="AM323">
        <v>0</v>
      </c>
      <c r="AN323">
        <v>10</v>
      </c>
      <c r="AO323">
        <v>40</v>
      </c>
      <c r="AP323">
        <v>101</v>
      </c>
      <c r="AQ323">
        <v>30</v>
      </c>
      <c r="AR323">
        <v>50</v>
      </c>
      <c r="AS323">
        <v>30</v>
      </c>
      <c r="AT323">
        <v>0</v>
      </c>
      <c r="AU323">
        <v>60</v>
      </c>
      <c r="AV323">
        <v>10</v>
      </c>
      <c r="AW323">
        <v>20</v>
      </c>
      <c r="AX323">
        <v>0</v>
      </c>
      <c r="AY323" s="11">
        <v>133315.97</v>
      </c>
      <c r="AZ323" s="11">
        <v>35995.31</v>
      </c>
      <c r="BA323" s="11">
        <v>33328.99</v>
      </c>
      <c r="BB323" s="11">
        <v>17331.080000000002</v>
      </c>
      <c r="BC323" s="11">
        <v>19997.400000000001</v>
      </c>
      <c r="BD323" s="11">
        <v>26663.19</v>
      </c>
      <c r="BE323" s="11">
        <v>11500</v>
      </c>
      <c r="BF323" s="11">
        <v>7500</v>
      </c>
      <c r="BG323" s="11">
        <v>7121</v>
      </c>
      <c r="BH323" s="11">
        <v>11073</v>
      </c>
      <c r="BI323" s="11">
        <v>70082</v>
      </c>
      <c r="BJ323" s="11">
        <v>53709</v>
      </c>
      <c r="BK323" s="11">
        <v>45010</v>
      </c>
      <c r="BL323" s="11">
        <v>28681</v>
      </c>
      <c r="BM323">
        <v>204000</v>
      </c>
      <c r="BN323">
        <v>1440</v>
      </c>
    </row>
    <row r="324" spans="1:66" x14ac:dyDescent="0.25">
      <c r="A324" s="3">
        <v>45614</v>
      </c>
      <c r="B324">
        <v>1148</v>
      </c>
      <c r="C324">
        <v>1004</v>
      </c>
      <c r="D324">
        <v>562</v>
      </c>
      <c r="E324">
        <v>403</v>
      </c>
      <c r="F324">
        <v>183</v>
      </c>
      <c r="G324">
        <v>481</v>
      </c>
      <c r="H324">
        <v>453</v>
      </c>
      <c r="I324">
        <v>70</v>
      </c>
      <c r="J324">
        <v>313</v>
      </c>
      <c r="K324">
        <v>106</v>
      </c>
      <c r="L324">
        <v>85</v>
      </c>
      <c r="M324">
        <v>56</v>
      </c>
      <c r="N324">
        <v>49</v>
      </c>
      <c r="O324">
        <v>152</v>
      </c>
      <c r="P324">
        <v>95</v>
      </c>
      <c r="Q324">
        <v>34</v>
      </c>
      <c r="R324">
        <v>61</v>
      </c>
      <c r="S324">
        <v>197</v>
      </c>
      <c r="T324">
        <v>120</v>
      </c>
      <c r="U324">
        <v>20</v>
      </c>
      <c r="V324">
        <v>50</v>
      </c>
      <c r="W324">
        <v>30</v>
      </c>
      <c r="X324">
        <v>110</v>
      </c>
      <c r="Y324">
        <v>50</v>
      </c>
      <c r="Z324">
        <v>0</v>
      </c>
      <c r="AA324">
        <v>30</v>
      </c>
      <c r="AB324">
        <v>60</v>
      </c>
      <c r="AC324">
        <v>0</v>
      </c>
      <c r="AD324">
        <v>0</v>
      </c>
      <c r="AE324">
        <v>10</v>
      </c>
      <c r="AF324">
        <v>10</v>
      </c>
      <c r="AG324">
        <v>20</v>
      </c>
      <c r="AH324">
        <v>30</v>
      </c>
      <c r="AI324">
        <v>50</v>
      </c>
      <c r="AJ324">
        <v>70</v>
      </c>
      <c r="AK324">
        <v>10</v>
      </c>
      <c r="AL324">
        <v>0</v>
      </c>
      <c r="AM324">
        <v>0</v>
      </c>
      <c r="AN324">
        <v>20</v>
      </c>
      <c r="AO324">
        <v>10</v>
      </c>
      <c r="AP324">
        <v>80</v>
      </c>
      <c r="AQ324">
        <v>10</v>
      </c>
      <c r="AR324">
        <v>40</v>
      </c>
      <c r="AS324">
        <v>10</v>
      </c>
      <c r="AT324">
        <v>10</v>
      </c>
      <c r="AU324">
        <v>70</v>
      </c>
      <c r="AV324">
        <v>40</v>
      </c>
      <c r="AW324">
        <v>20</v>
      </c>
      <c r="AX324">
        <v>24</v>
      </c>
      <c r="AY324" s="11">
        <v>134160.39000000001</v>
      </c>
      <c r="AZ324" s="11">
        <v>45614.53</v>
      </c>
      <c r="BA324" s="11">
        <v>17440.849999999999</v>
      </c>
      <c r="BB324" s="11">
        <v>26832.080000000002</v>
      </c>
      <c r="BC324" s="11">
        <v>14757.64</v>
      </c>
      <c r="BD324" s="11">
        <v>29515.29</v>
      </c>
      <c r="BE324" s="11">
        <v>11500</v>
      </c>
      <c r="BF324" s="11">
        <v>7500</v>
      </c>
      <c r="BG324" s="11">
        <v>7121</v>
      </c>
      <c r="BH324" s="11">
        <v>11073</v>
      </c>
      <c r="BI324" s="11">
        <v>70082</v>
      </c>
      <c r="BJ324" s="11">
        <v>53709</v>
      </c>
      <c r="BK324" s="11">
        <v>45010</v>
      </c>
      <c r="BL324" s="11">
        <v>28681</v>
      </c>
      <c r="BM324">
        <v>204000</v>
      </c>
      <c r="BN324">
        <v>4720</v>
      </c>
    </row>
    <row r="325" spans="1:66" x14ac:dyDescent="0.25">
      <c r="A325" s="3">
        <v>45615</v>
      </c>
      <c r="B325">
        <v>1175</v>
      </c>
      <c r="C325">
        <v>985</v>
      </c>
      <c r="D325">
        <v>587</v>
      </c>
      <c r="E325">
        <v>506</v>
      </c>
      <c r="F325">
        <v>82</v>
      </c>
      <c r="G325">
        <v>226</v>
      </c>
      <c r="H325">
        <v>543</v>
      </c>
      <c r="I325">
        <v>216</v>
      </c>
      <c r="J325">
        <v>247</v>
      </c>
      <c r="K325">
        <v>247</v>
      </c>
      <c r="L325">
        <v>58</v>
      </c>
      <c r="M325">
        <v>80</v>
      </c>
      <c r="N325">
        <v>21</v>
      </c>
      <c r="O325">
        <v>191</v>
      </c>
      <c r="P325">
        <v>133</v>
      </c>
      <c r="Q325">
        <v>53</v>
      </c>
      <c r="R325">
        <v>62</v>
      </c>
      <c r="S325">
        <v>83</v>
      </c>
      <c r="T325">
        <v>108</v>
      </c>
      <c r="U325">
        <v>9</v>
      </c>
      <c r="V325">
        <v>68</v>
      </c>
      <c r="W325">
        <v>9</v>
      </c>
      <c r="X325">
        <v>57</v>
      </c>
      <c r="Y325">
        <v>68</v>
      </c>
      <c r="Z325">
        <v>19</v>
      </c>
      <c r="AA325">
        <v>19</v>
      </c>
      <c r="AB325">
        <v>39</v>
      </c>
      <c r="AC325">
        <v>0</v>
      </c>
      <c r="AD325">
        <v>0</v>
      </c>
      <c r="AE325">
        <v>49</v>
      </c>
      <c r="AF325">
        <v>9</v>
      </c>
      <c r="AG325">
        <v>9</v>
      </c>
      <c r="AH325">
        <v>29</v>
      </c>
      <c r="AI325">
        <v>78</v>
      </c>
      <c r="AJ325">
        <v>39</v>
      </c>
      <c r="AK325">
        <v>49</v>
      </c>
      <c r="AL325">
        <v>19</v>
      </c>
      <c r="AM325">
        <v>9</v>
      </c>
      <c r="AN325">
        <v>0</v>
      </c>
      <c r="AO325">
        <v>9</v>
      </c>
      <c r="AP325">
        <v>88</v>
      </c>
      <c r="AQ325">
        <v>29</v>
      </c>
      <c r="AR325">
        <v>68</v>
      </c>
      <c r="AS325">
        <v>19</v>
      </c>
      <c r="AT325">
        <v>9</v>
      </c>
      <c r="AU325">
        <v>49</v>
      </c>
      <c r="AV325">
        <v>9</v>
      </c>
      <c r="AW325">
        <v>19</v>
      </c>
      <c r="AX325">
        <v>0</v>
      </c>
      <c r="AY325" s="11">
        <v>131601.26999999999</v>
      </c>
      <c r="AZ325" s="11">
        <v>36848.35</v>
      </c>
      <c r="BA325" s="11">
        <v>31584.3</v>
      </c>
      <c r="BB325" s="11">
        <v>14476.14</v>
      </c>
      <c r="BC325" s="11">
        <v>27636.27</v>
      </c>
      <c r="BD325" s="11">
        <v>21056.2</v>
      </c>
      <c r="BE325" s="11">
        <v>11500</v>
      </c>
      <c r="BF325" s="11">
        <v>7500</v>
      </c>
      <c r="BG325" s="11">
        <v>7121</v>
      </c>
      <c r="BH325" s="11">
        <v>11073</v>
      </c>
      <c r="BI325" s="11">
        <v>70082</v>
      </c>
      <c r="BJ325" s="11">
        <v>53709</v>
      </c>
      <c r="BK325" s="11">
        <v>45010</v>
      </c>
      <c r="BL325" s="11">
        <v>28681</v>
      </c>
      <c r="BM325">
        <v>204000</v>
      </c>
      <c r="BN325">
        <v>1203</v>
      </c>
    </row>
    <row r="326" spans="1:66" x14ac:dyDescent="0.25">
      <c r="A326" s="3">
        <v>45616</v>
      </c>
      <c r="B326">
        <v>1193</v>
      </c>
      <c r="C326">
        <v>963</v>
      </c>
      <c r="D326">
        <v>584</v>
      </c>
      <c r="E326">
        <v>454</v>
      </c>
      <c r="F326">
        <v>155</v>
      </c>
      <c r="G326">
        <v>404</v>
      </c>
      <c r="H326">
        <v>328</v>
      </c>
      <c r="I326">
        <v>231</v>
      </c>
      <c r="J326">
        <v>377</v>
      </c>
      <c r="K326">
        <v>199</v>
      </c>
      <c r="L326">
        <v>66</v>
      </c>
      <c r="M326">
        <v>44</v>
      </c>
      <c r="N326">
        <v>44</v>
      </c>
      <c r="O326">
        <v>163</v>
      </c>
      <c r="P326">
        <v>104</v>
      </c>
      <c r="Q326">
        <v>45</v>
      </c>
      <c r="R326">
        <v>36</v>
      </c>
      <c r="S326">
        <v>115</v>
      </c>
      <c r="T326">
        <v>86</v>
      </c>
      <c r="U326">
        <v>19</v>
      </c>
      <c r="V326">
        <v>67</v>
      </c>
      <c r="W326">
        <v>19</v>
      </c>
      <c r="X326">
        <v>86</v>
      </c>
      <c r="Y326">
        <v>67</v>
      </c>
      <c r="Z326">
        <v>9</v>
      </c>
      <c r="AA326">
        <v>28</v>
      </c>
      <c r="AB326">
        <v>19</v>
      </c>
      <c r="AC326">
        <v>9</v>
      </c>
      <c r="AD326">
        <v>9</v>
      </c>
      <c r="AE326">
        <v>38</v>
      </c>
      <c r="AF326">
        <v>9</v>
      </c>
      <c r="AG326">
        <v>19</v>
      </c>
      <c r="AH326">
        <v>9</v>
      </c>
      <c r="AI326">
        <v>38</v>
      </c>
      <c r="AJ326">
        <v>57</v>
      </c>
      <c r="AK326">
        <v>28</v>
      </c>
      <c r="AL326">
        <v>0</v>
      </c>
      <c r="AM326">
        <v>9</v>
      </c>
      <c r="AN326">
        <v>28</v>
      </c>
      <c r="AO326">
        <v>38</v>
      </c>
      <c r="AP326">
        <v>77</v>
      </c>
      <c r="AQ326">
        <v>19</v>
      </c>
      <c r="AR326">
        <v>38</v>
      </c>
      <c r="AS326">
        <v>28</v>
      </c>
      <c r="AT326">
        <v>0</v>
      </c>
      <c r="AU326">
        <v>19</v>
      </c>
      <c r="AV326">
        <v>19</v>
      </c>
      <c r="AW326">
        <v>9</v>
      </c>
      <c r="AX326">
        <v>63</v>
      </c>
      <c r="AY326" s="11">
        <v>126638.02</v>
      </c>
      <c r="AZ326" s="11">
        <v>43056.93</v>
      </c>
      <c r="BA326" s="11">
        <v>27860.36</v>
      </c>
      <c r="BB326" s="11">
        <v>16462.939999999999</v>
      </c>
      <c r="BC326" s="11">
        <v>10131.040000000001</v>
      </c>
      <c r="BD326" s="11">
        <v>29126.74</v>
      </c>
      <c r="BE326" s="11">
        <v>11500</v>
      </c>
      <c r="BF326" s="11">
        <v>7500</v>
      </c>
      <c r="BG326" s="11">
        <v>7121</v>
      </c>
      <c r="BH326" s="11">
        <v>11073</v>
      </c>
      <c r="BI326" s="11">
        <v>70082</v>
      </c>
      <c r="BJ326" s="11">
        <v>53709</v>
      </c>
      <c r="BK326" s="11">
        <v>45010</v>
      </c>
      <c r="BL326" s="11">
        <v>28681</v>
      </c>
      <c r="BM326">
        <v>204000</v>
      </c>
      <c r="BN326">
        <v>2608</v>
      </c>
    </row>
    <row r="327" spans="1:66" x14ac:dyDescent="0.25">
      <c r="A327" s="3">
        <v>45617</v>
      </c>
      <c r="B327">
        <v>1204</v>
      </c>
      <c r="C327">
        <v>936</v>
      </c>
      <c r="D327">
        <v>325</v>
      </c>
      <c r="E327">
        <v>771</v>
      </c>
      <c r="F327">
        <v>108</v>
      </c>
      <c r="G327">
        <v>196</v>
      </c>
      <c r="H327">
        <v>563</v>
      </c>
      <c r="I327">
        <v>177</v>
      </c>
      <c r="J327">
        <v>306</v>
      </c>
      <c r="K327">
        <v>82</v>
      </c>
      <c r="L327">
        <v>111</v>
      </c>
      <c r="M327">
        <v>97</v>
      </c>
      <c r="N327">
        <v>22</v>
      </c>
      <c r="O327">
        <v>233</v>
      </c>
      <c r="P327">
        <v>123</v>
      </c>
      <c r="Q327">
        <v>50</v>
      </c>
      <c r="R327">
        <v>36</v>
      </c>
      <c r="S327">
        <v>144</v>
      </c>
      <c r="T327">
        <v>131</v>
      </c>
      <c r="U327">
        <v>0</v>
      </c>
      <c r="V327">
        <v>65</v>
      </c>
      <c r="W327">
        <v>9</v>
      </c>
      <c r="X327">
        <v>102</v>
      </c>
      <c r="Y327">
        <v>46</v>
      </c>
      <c r="Z327">
        <v>0</v>
      </c>
      <c r="AA327">
        <v>28</v>
      </c>
      <c r="AB327">
        <v>56</v>
      </c>
      <c r="AC327">
        <v>28</v>
      </c>
      <c r="AD327">
        <v>9</v>
      </c>
      <c r="AE327">
        <v>9</v>
      </c>
      <c r="AF327">
        <v>0</v>
      </c>
      <c r="AG327">
        <v>0</v>
      </c>
      <c r="AH327">
        <v>28</v>
      </c>
      <c r="AI327">
        <v>37</v>
      </c>
      <c r="AJ327">
        <v>46</v>
      </c>
      <c r="AK327">
        <v>9</v>
      </c>
      <c r="AL327">
        <v>0</v>
      </c>
      <c r="AM327">
        <v>9</v>
      </c>
      <c r="AN327">
        <v>9</v>
      </c>
      <c r="AO327">
        <v>18</v>
      </c>
      <c r="AP327">
        <v>65</v>
      </c>
      <c r="AQ327">
        <v>18</v>
      </c>
      <c r="AR327">
        <v>28</v>
      </c>
      <c r="AS327">
        <v>28</v>
      </c>
      <c r="AT327">
        <v>9</v>
      </c>
      <c r="AU327">
        <v>9</v>
      </c>
      <c r="AV327">
        <v>0</v>
      </c>
      <c r="AW327">
        <v>37</v>
      </c>
      <c r="AX327">
        <v>103</v>
      </c>
      <c r="AY327" s="11">
        <v>123525.13</v>
      </c>
      <c r="AZ327" s="11">
        <v>38292.79</v>
      </c>
      <c r="BA327" s="11">
        <v>25940.28</v>
      </c>
      <c r="BB327" s="11">
        <v>28410.78</v>
      </c>
      <c r="BC327" s="11">
        <v>29646.03</v>
      </c>
      <c r="BD327" s="11">
        <v>1235.25</v>
      </c>
      <c r="BE327" s="11">
        <v>11500</v>
      </c>
      <c r="BF327" s="11">
        <v>7500</v>
      </c>
      <c r="BG327" s="11">
        <v>7121</v>
      </c>
      <c r="BH327" s="11">
        <v>11073</v>
      </c>
      <c r="BI327" s="11">
        <v>70082</v>
      </c>
      <c r="BJ327" s="11">
        <v>53709</v>
      </c>
      <c r="BK327" s="11">
        <v>45010</v>
      </c>
      <c r="BL327" s="11">
        <v>28681</v>
      </c>
      <c r="BM327">
        <v>204000</v>
      </c>
      <c r="BN327">
        <v>3126</v>
      </c>
    </row>
    <row r="328" spans="1:66" x14ac:dyDescent="0.25">
      <c r="A328" s="3">
        <v>45618</v>
      </c>
      <c r="B328">
        <v>1213</v>
      </c>
      <c r="C328">
        <v>903</v>
      </c>
      <c r="D328">
        <v>509</v>
      </c>
      <c r="E328">
        <v>607</v>
      </c>
      <c r="F328">
        <v>97</v>
      </c>
      <c r="G328">
        <v>316</v>
      </c>
      <c r="H328">
        <v>380</v>
      </c>
      <c r="I328">
        <v>207</v>
      </c>
      <c r="J328">
        <v>376</v>
      </c>
      <c r="K328">
        <v>195</v>
      </c>
      <c r="L328">
        <v>112</v>
      </c>
      <c r="M328">
        <v>75</v>
      </c>
      <c r="N328">
        <v>37</v>
      </c>
      <c r="O328">
        <v>198</v>
      </c>
      <c r="P328">
        <v>78</v>
      </c>
      <c r="Q328">
        <v>64</v>
      </c>
      <c r="R328">
        <v>23</v>
      </c>
      <c r="S328">
        <v>55</v>
      </c>
      <c r="T328">
        <v>45</v>
      </c>
      <c r="U328">
        <v>9</v>
      </c>
      <c r="V328">
        <v>54</v>
      </c>
      <c r="W328">
        <v>0</v>
      </c>
      <c r="X328">
        <v>135</v>
      </c>
      <c r="Y328">
        <v>72</v>
      </c>
      <c r="Z328">
        <v>9</v>
      </c>
      <c r="AA328">
        <v>9</v>
      </c>
      <c r="AB328">
        <v>18</v>
      </c>
      <c r="AC328">
        <v>18</v>
      </c>
      <c r="AD328">
        <v>0</v>
      </c>
      <c r="AE328">
        <v>36</v>
      </c>
      <c r="AF328">
        <v>9</v>
      </c>
      <c r="AG328">
        <v>9</v>
      </c>
      <c r="AH328">
        <v>18</v>
      </c>
      <c r="AI328">
        <v>36</v>
      </c>
      <c r="AJ328">
        <v>9</v>
      </c>
      <c r="AK328">
        <v>27</v>
      </c>
      <c r="AL328">
        <v>0</v>
      </c>
      <c r="AM328">
        <v>0</v>
      </c>
      <c r="AN328">
        <v>36</v>
      </c>
      <c r="AO328">
        <v>27</v>
      </c>
      <c r="AP328">
        <v>63</v>
      </c>
      <c r="AQ328">
        <v>9</v>
      </c>
      <c r="AR328">
        <v>54</v>
      </c>
      <c r="AS328">
        <v>45</v>
      </c>
      <c r="AT328">
        <v>0</v>
      </c>
      <c r="AU328">
        <v>18</v>
      </c>
      <c r="AV328">
        <v>18</v>
      </c>
      <c r="AW328">
        <v>9</v>
      </c>
      <c r="AX328">
        <v>111</v>
      </c>
      <c r="AY328" s="11">
        <v>123151.15</v>
      </c>
      <c r="AZ328" s="11">
        <v>40639.879999999997</v>
      </c>
      <c r="BA328" s="11">
        <v>19704.18</v>
      </c>
      <c r="BB328" s="11">
        <v>20935.7</v>
      </c>
      <c r="BC328" s="11">
        <v>17241.16</v>
      </c>
      <c r="BD328" s="11">
        <v>24630.23</v>
      </c>
      <c r="BE328" s="11">
        <v>11500</v>
      </c>
      <c r="BF328" s="11">
        <v>7500</v>
      </c>
      <c r="BG328" s="11">
        <v>7121</v>
      </c>
      <c r="BH328" s="11">
        <v>8058</v>
      </c>
      <c r="BI328" s="11">
        <v>70082</v>
      </c>
      <c r="BJ328" s="11">
        <v>53709</v>
      </c>
      <c r="BK328" s="11">
        <v>45010</v>
      </c>
      <c r="BL328" s="11">
        <v>28681</v>
      </c>
      <c r="BM328">
        <v>204000</v>
      </c>
      <c r="BN328">
        <v>2995</v>
      </c>
    </row>
    <row r="329" spans="1:66" x14ac:dyDescent="0.25">
      <c r="A329" s="3">
        <v>45619</v>
      </c>
      <c r="B329">
        <v>1215</v>
      </c>
      <c r="C329">
        <v>870</v>
      </c>
      <c r="D329">
        <v>473</v>
      </c>
      <c r="E329">
        <v>670</v>
      </c>
      <c r="F329">
        <v>72</v>
      </c>
      <c r="G329">
        <v>182</v>
      </c>
      <c r="H329">
        <v>471</v>
      </c>
      <c r="I329">
        <v>217</v>
      </c>
      <c r="J329">
        <v>308</v>
      </c>
      <c r="K329">
        <v>60</v>
      </c>
      <c r="L329">
        <v>112</v>
      </c>
      <c r="M329">
        <v>52</v>
      </c>
      <c r="N329">
        <v>22</v>
      </c>
      <c r="O329">
        <v>221</v>
      </c>
      <c r="P329">
        <v>106</v>
      </c>
      <c r="Q329">
        <v>64</v>
      </c>
      <c r="R329">
        <v>64</v>
      </c>
      <c r="S329">
        <v>206</v>
      </c>
      <c r="T329">
        <v>104</v>
      </c>
      <c r="U329">
        <v>26</v>
      </c>
      <c r="V329">
        <v>26</v>
      </c>
      <c r="W329">
        <v>26</v>
      </c>
      <c r="X329">
        <v>69</v>
      </c>
      <c r="Y329">
        <v>78</v>
      </c>
      <c r="Z329">
        <v>8</v>
      </c>
      <c r="AA329">
        <v>8</v>
      </c>
      <c r="AB329">
        <v>34</v>
      </c>
      <c r="AC329">
        <v>17</v>
      </c>
      <c r="AD329">
        <v>0</v>
      </c>
      <c r="AE329">
        <v>17</v>
      </c>
      <c r="AF329">
        <v>8</v>
      </c>
      <c r="AG329">
        <v>26</v>
      </c>
      <c r="AH329">
        <v>8</v>
      </c>
      <c r="AI329">
        <v>43</v>
      </c>
      <c r="AJ329">
        <v>17</v>
      </c>
      <c r="AK329">
        <v>26</v>
      </c>
      <c r="AL329">
        <v>17</v>
      </c>
      <c r="AM329">
        <v>0</v>
      </c>
      <c r="AN329">
        <v>8</v>
      </c>
      <c r="AO329">
        <v>8</v>
      </c>
      <c r="AP329">
        <v>69</v>
      </c>
      <c r="AQ329">
        <v>26</v>
      </c>
      <c r="AR329">
        <v>26</v>
      </c>
      <c r="AS329">
        <v>34</v>
      </c>
      <c r="AT329">
        <v>0</v>
      </c>
      <c r="AU329">
        <v>26</v>
      </c>
      <c r="AV329">
        <v>34</v>
      </c>
      <c r="AW329">
        <v>8</v>
      </c>
      <c r="AX329">
        <v>73</v>
      </c>
      <c r="AY329" s="11">
        <v>124639.79</v>
      </c>
      <c r="AZ329" s="11">
        <v>43623.93</v>
      </c>
      <c r="BA329" s="11">
        <v>17449.57</v>
      </c>
      <c r="BB329" s="11">
        <v>19942.37</v>
      </c>
      <c r="BC329" s="11">
        <v>31159.95</v>
      </c>
      <c r="BD329" s="11">
        <v>12463.98</v>
      </c>
      <c r="BE329" s="11">
        <v>11500</v>
      </c>
      <c r="BF329" s="11">
        <v>7500</v>
      </c>
      <c r="BG329" s="11">
        <v>7121</v>
      </c>
      <c r="BH329" s="11">
        <v>8058</v>
      </c>
      <c r="BI329" s="11">
        <v>70082</v>
      </c>
      <c r="BJ329" s="11">
        <v>53709</v>
      </c>
      <c r="BK329" s="11">
        <v>45010</v>
      </c>
      <c r="BL329" s="11">
        <v>28681</v>
      </c>
      <c r="BM329">
        <v>204000</v>
      </c>
      <c r="BN329">
        <v>5064</v>
      </c>
    </row>
    <row r="330" spans="1:66" x14ac:dyDescent="0.25">
      <c r="A330" s="3">
        <v>45620</v>
      </c>
      <c r="B330">
        <v>1216</v>
      </c>
      <c r="C330">
        <v>834</v>
      </c>
      <c r="D330">
        <v>425</v>
      </c>
      <c r="E330">
        <v>609</v>
      </c>
      <c r="F330">
        <v>182</v>
      </c>
      <c r="G330">
        <v>425</v>
      </c>
      <c r="H330">
        <v>268</v>
      </c>
      <c r="I330">
        <v>141</v>
      </c>
      <c r="J330">
        <v>271</v>
      </c>
      <c r="K330">
        <v>113</v>
      </c>
      <c r="L330">
        <v>82</v>
      </c>
      <c r="M330">
        <v>105</v>
      </c>
      <c r="N330">
        <v>37</v>
      </c>
      <c r="O330">
        <v>240</v>
      </c>
      <c r="P330">
        <v>73</v>
      </c>
      <c r="Q330">
        <v>55</v>
      </c>
      <c r="R330">
        <v>55</v>
      </c>
      <c r="S330">
        <v>185</v>
      </c>
      <c r="T330">
        <v>75</v>
      </c>
      <c r="U330">
        <v>16</v>
      </c>
      <c r="V330">
        <v>50</v>
      </c>
      <c r="W330">
        <v>16</v>
      </c>
      <c r="X330">
        <v>1</v>
      </c>
      <c r="Y330">
        <v>75</v>
      </c>
      <c r="Z330">
        <v>16</v>
      </c>
      <c r="AA330">
        <v>8</v>
      </c>
      <c r="AB330">
        <v>41</v>
      </c>
      <c r="AC330">
        <v>16</v>
      </c>
      <c r="AD330">
        <v>8</v>
      </c>
      <c r="AE330">
        <v>8</v>
      </c>
      <c r="AF330">
        <v>0</v>
      </c>
      <c r="AG330">
        <v>16</v>
      </c>
      <c r="AH330">
        <v>25</v>
      </c>
      <c r="AI330">
        <v>50</v>
      </c>
      <c r="AJ330">
        <v>58</v>
      </c>
      <c r="AK330">
        <v>16</v>
      </c>
      <c r="AL330">
        <v>25</v>
      </c>
      <c r="AM330">
        <v>8</v>
      </c>
      <c r="AN330">
        <v>25</v>
      </c>
      <c r="AO330">
        <v>16</v>
      </c>
      <c r="AP330">
        <v>58</v>
      </c>
      <c r="AQ330">
        <v>16</v>
      </c>
      <c r="AR330">
        <v>75</v>
      </c>
      <c r="AS330">
        <v>33</v>
      </c>
      <c r="AT330">
        <v>0</v>
      </c>
      <c r="AU330">
        <v>50</v>
      </c>
      <c r="AV330">
        <v>0</v>
      </c>
      <c r="AW330">
        <v>33</v>
      </c>
      <c r="AX330">
        <v>0</v>
      </c>
      <c r="AY330" s="11">
        <v>127865.02</v>
      </c>
      <c r="AZ330" s="11">
        <v>39638.160000000003</v>
      </c>
      <c r="BA330" s="11">
        <v>25573</v>
      </c>
      <c r="BB330" s="11">
        <v>21737.05</v>
      </c>
      <c r="BC330" s="11">
        <v>12786.5</v>
      </c>
      <c r="BD330" s="11">
        <v>28130.3</v>
      </c>
      <c r="BE330" s="11">
        <v>11500</v>
      </c>
      <c r="BF330" s="11">
        <v>7500</v>
      </c>
      <c r="BG330" s="11">
        <v>6497</v>
      </c>
      <c r="BH330" s="11">
        <v>8058</v>
      </c>
      <c r="BI330" s="11">
        <v>70082</v>
      </c>
      <c r="BJ330" s="11">
        <v>53709</v>
      </c>
      <c r="BK330" s="11">
        <v>45010</v>
      </c>
      <c r="BL330" s="11">
        <v>28681</v>
      </c>
      <c r="BM330">
        <v>204000</v>
      </c>
      <c r="BN330">
        <v>253</v>
      </c>
    </row>
    <row r="331" spans="1:66" x14ac:dyDescent="0.25">
      <c r="A331" s="3">
        <v>45621</v>
      </c>
      <c r="B331">
        <v>1210</v>
      </c>
      <c r="C331">
        <v>797</v>
      </c>
      <c r="D331">
        <v>544</v>
      </c>
      <c r="E331">
        <v>545</v>
      </c>
      <c r="F331">
        <v>121</v>
      </c>
      <c r="G331">
        <v>382</v>
      </c>
      <c r="H331">
        <v>312</v>
      </c>
      <c r="I331">
        <v>103</v>
      </c>
      <c r="J331">
        <v>330</v>
      </c>
      <c r="K331">
        <v>262</v>
      </c>
      <c r="L331">
        <v>90</v>
      </c>
      <c r="M331">
        <v>37</v>
      </c>
      <c r="N331">
        <v>15</v>
      </c>
      <c r="O331">
        <v>252</v>
      </c>
      <c r="P331">
        <v>156</v>
      </c>
      <c r="Q331">
        <v>36</v>
      </c>
      <c r="R331">
        <v>32</v>
      </c>
      <c r="S331">
        <v>0</v>
      </c>
      <c r="T331">
        <v>79</v>
      </c>
      <c r="U331">
        <v>7</v>
      </c>
      <c r="V331">
        <v>47</v>
      </c>
      <c r="W331">
        <v>7</v>
      </c>
      <c r="X331">
        <v>79</v>
      </c>
      <c r="Y331">
        <v>63</v>
      </c>
      <c r="Z331">
        <v>23</v>
      </c>
      <c r="AA331">
        <v>15</v>
      </c>
      <c r="AB331">
        <v>47</v>
      </c>
      <c r="AC331">
        <v>0</v>
      </c>
      <c r="AD331">
        <v>0</v>
      </c>
      <c r="AE331">
        <v>31</v>
      </c>
      <c r="AF331">
        <v>0</v>
      </c>
      <c r="AG331">
        <v>15</v>
      </c>
      <c r="AH331">
        <v>7</v>
      </c>
      <c r="AI331">
        <v>79</v>
      </c>
      <c r="AJ331">
        <v>15</v>
      </c>
      <c r="AK331">
        <v>23</v>
      </c>
      <c r="AL331">
        <v>23</v>
      </c>
      <c r="AM331">
        <v>7</v>
      </c>
      <c r="AN331">
        <v>15</v>
      </c>
      <c r="AO331">
        <v>7</v>
      </c>
      <c r="AP331">
        <v>0</v>
      </c>
      <c r="AQ331">
        <v>23</v>
      </c>
      <c r="AR331">
        <v>55</v>
      </c>
      <c r="AS331">
        <v>31</v>
      </c>
      <c r="AT331">
        <v>7</v>
      </c>
      <c r="AU331">
        <v>46</v>
      </c>
      <c r="AV331">
        <v>23</v>
      </c>
      <c r="AW331">
        <v>23</v>
      </c>
      <c r="AX331">
        <v>0</v>
      </c>
      <c r="AY331" s="11">
        <v>132610.53</v>
      </c>
      <c r="AZ331" s="11">
        <v>45087.58</v>
      </c>
      <c r="BA331" s="11">
        <v>17239.37</v>
      </c>
      <c r="BB331" s="11">
        <v>25196</v>
      </c>
      <c r="BC331" s="11">
        <v>23869.89</v>
      </c>
      <c r="BD331" s="11">
        <v>21217.68</v>
      </c>
      <c r="BE331" s="11">
        <v>11500</v>
      </c>
      <c r="BF331" s="11">
        <v>7500</v>
      </c>
      <c r="BG331" s="11">
        <v>6497</v>
      </c>
      <c r="BH331" s="11">
        <v>8058</v>
      </c>
      <c r="BI331" s="11">
        <v>70082</v>
      </c>
      <c r="BJ331" s="11">
        <v>53709</v>
      </c>
      <c r="BK331" s="11">
        <v>45010</v>
      </c>
      <c r="BL331" s="11">
        <v>28681</v>
      </c>
      <c r="BM331">
        <v>204000</v>
      </c>
      <c r="BN331">
        <v>5356</v>
      </c>
    </row>
    <row r="332" spans="1:66" x14ac:dyDescent="0.25">
      <c r="A332" s="3">
        <v>45622</v>
      </c>
      <c r="B332">
        <v>1193</v>
      </c>
      <c r="C332">
        <v>761</v>
      </c>
      <c r="D332">
        <v>381</v>
      </c>
      <c r="E332">
        <v>717</v>
      </c>
      <c r="F332">
        <v>95</v>
      </c>
      <c r="G332">
        <v>403</v>
      </c>
      <c r="H332">
        <v>244</v>
      </c>
      <c r="I332">
        <v>114</v>
      </c>
      <c r="J332">
        <v>406</v>
      </c>
      <c r="K332">
        <v>207</v>
      </c>
      <c r="L332">
        <v>103</v>
      </c>
      <c r="M332">
        <v>36</v>
      </c>
      <c r="N332">
        <v>44</v>
      </c>
      <c r="O332">
        <v>222</v>
      </c>
      <c r="P332">
        <v>54</v>
      </c>
      <c r="Q332">
        <v>36</v>
      </c>
      <c r="R332">
        <v>54</v>
      </c>
      <c r="S332">
        <v>31</v>
      </c>
      <c r="T332">
        <v>76</v>
      </c>
      <c r="U332">
        <v>22</v>
      </c>
      <c r="V332">
        <v>45</v>
      </c>
      <c r="W332">
        <v>22</v>
      </c>
      <c r="X332">
        <v>91</v>
      </c>
      <c r="Y332">
        <v>45</v>
      </c>
      <c r="Z332">
        <v>22</v>
      </c>
      <c r="AA332">
        <v>0</v>
      </c>
      <c r="AB332">
        <v>15</v>
      </c>
      <c r="AC332">
        <v>7</v>
      </c>
      <c r="AD332">
        <v>7</v>
      </c>
      <c r="AE332">
        <v>15</v>
      </c>
      <c r="AF332">
        <v>7</v>
      </c>
      <c r="AG332">
        <v>0</v>
      </c>
      <c r="AH332">
        <v>7</v>
      </c>
      <c r="AI332">
        <v>30</v>
      </c>
      <c r="AJ332">
        <v>38</v>
      </c>
      <c r="AK332">
        <v>7</v>
      </c>
      <c r="AL332">
        <v>22</v>
      </c>
      <c r="AM332">
        <v>7</v>
      </c>
      <c r="AN332">
        <v>15</v>
      </c>
      <c r="AO332">
        <v>30</v>
      </c>
      <c r="AP332">
        <v>53</v>
      </c>
      <c r="AQ332">
        <v>15</v>
      </c>
      <c r="AR332">
        <v>30</v>
      </c>
      <c r="AS332">
        <v>38</v>
      </c>
      <c r="AT332">
        <v>0</v>
      </c>
      <c r="AU332">
        <v>38</v>
      </c>
      <c r="AV332">
        <v>22</v>
      </c>
      <c r="AW332">
        <v>0</v>
      </c>
      <c r="AX332">
        <v>35</v>
      </c>
      <c r="AY332" s="11">
        <v>137855.19</v>
      </c>
      <c r="AZ332" s="11">
        <v>44113.66</v>
      </c>
      <c r="BA332" s="11">
        <v>34463.800000000003</v>
      </c>
      <c r="BB332" s="11">
        <v>19299.73</v>
      </c>
      <c r="BC332" s="11">
        <v>20678.28</v>
      </c>
      <c r="BD332" s="11">
        <v>19299.73</v>
      </c>
      <c r="BE332" s="11">
        <v>11500</v>
      </c>
      <c r="BF332" s="11">
        <v>7500</v>
      </c>
      <c r="BG332" s="11">
        <v>6497</v>
      </c>
      <c r="BH332" s="11">
        <v>8058</v>
      </c>
      <c r="BI332" s="11">
        <v>70082</v>
      </c>
      <c r="BJ332" s="11">
        <v>53709</v>
      </c>
      <c r="BK332" s="11">
        <v>45010</v>
      </c>
      <c r="BL332" s="11">
        <v>28681</v>
      </c>
      <c r="BM332">
        <v>204000</v>
      </c>
      <c r="BN332">
        <v>7722</v>
      </c>
    </row>
    <row r="333" spans="1:66" x14ac:dyDescent="0.25">
      <c r="A333" s="3">
        <v>45623</v>
      </c>
      <c r="B333">
        <v>1172</v>
      </c>
      <c r="C333">
        <v>739</v>
      </c>
      <c r="D333">
        <v>550</v>
      </c>
      <c r="E333">
        <v>494</v>
      </c>
      <c r="F333">
        <v>128</v>
      </c>
      <c r="G333">
        <v>147</v>
      </c>
      <c r="H333">
        <v>445</v>
      </c>
      <c r="I333">
        <v>147</v>
      </c>
      <c r="J333">
        <v>356</v>
      </c>
      <c r="K333">
        <v>43</v>
      </c>
      <c r="L333">
        <v>72</v>
      </c>
      <c r="M333">
        <v>101</v>
      </c>
      <c r="N333">
        <v>43</v>
      </c>
      <c r="O333">
        <v>195</v>
      </c>
      <c r="P333">
        <v>146</v>
      </c>
      <c r="Q333">
        <v>53</v>
      </c>
      <c r="R333">
        <v>53</v>
      </c>
      <c r="S333">
        <v>110</v>
      </c>
      <c r="T333">
        <v>73</v>
      </c>
      <c r="U333">
        <v>7</v>
      </c>
      <c r="V333">
        <v>22</v>
      </c>
      <c r="W333">
        <v>0</v>
      </c>
      <c r="X333">
        <v>103</v>
      </c>
      <c r="Y333">
        <v>66</v>
      </c>
      <c r="Z333">
        <v>22</v>
      </c>
      <c r="AA333">
        <v>14</v>
      </c>
      <c r="AB333">
        <v>14</v>
      </c>
      <c r="AC333">
        <v>7</v>
      </c>
      <c r="AD333">
        <v>7</v>
      </c>
      <c r="AE333">
        <v>7</v>
      </c>
      <c r="AF333">
        <v>14</v>
      </c>
      <c r="AG333">
        <v>0</v>
      </c>
      <c r="AH333">
        <v>22</v>
      </c>
      <c r="AI333">
        <v>44</v>
      </c>
      <c r="AJ333">
        <v>36</v>
      </c>
      <c r="AK333">
        <v>7</v>
      </c>
      <c r="AL333">
        <v>0</v>
      </c>
      <c r="AM333">
        <v>0</v>
      </c>
      <c r="AN333">
        <v>14</v>
      </c>
      <c r="AO333">
        <v>7</v>
      </c>
      <c r="AP333">
        <v>59</v>
      </c>
      <c r="AQ333">
        <v>22</v>
      </c>
      <c r="AR333">
        <v>22</v>
      </c>
      <c r="AS333">
        <v>22</v>
      </c>
      <c r="AT333">
        <v>0</v>
      </c>
      <c r="AU333">
        <v>22</v>
      </c>
      <c r="AV333">
        <v>29</v>
      </c>
      <c r="AW333">
        <v>7</v>
      </c>
      <c r="AX333">
        <v>70</v>
      </c>
      <c r="AY333" s="11">
        <v>142323.97</v>
      </c>
      <c r="AZ333" s="11">
        <v>46966.91</v>
      </c>
      <c r="BA333" s="11">
        <v>19925.36</v>
      </c>
      <c r="BB333" s="11">
        <v>18502.12</v>
      </c>
      <c r="BC333" s="11">
        <v>22771.84</v>
      </c>
      <c r="BD333" s="11">
        <v>34157.75</v>
      </c>
      <c r="BE333" s="11">
        <v>11500</v>
      </c>
      <c r="BF333" s="11">
        <v>7500</v>
      </c>
      <c r="BG333" s="11">
        <v>6497</v>
      </c>
      <c r="BH333" s="11">
        <v>8058</v>
      </c>
      <c r="BI333" s="11">
        <v>70082</v>
      </c>
      <c r="BJ333" s="11">
        <v>53709</v>
      </c>
      <c r="BK333" s="11">
        <v>45010</v>
      </c>
      <c r="BL333" s="11">
        <v>28681</v>
      </c>
      <c r="BM333">
        <v>204000</v>
      </c>
      <c r="BN333">
        <v>2936</v>
      </c>
    </row>
    <row r="334" spans="1:66" x14ac:dyDescent="0.25">
      <c r="A334" s="3">
        <v>45624</v>
      </c>
      <c r="B334">
        <v>1146</v>
      </c>
      <c r="C334">
        <v>712</v>
      </c>
      <c r="D334">
        <v>263</v>
      </c>
      <c r="E334">
        <v>826</v>
      </c>
      <c r="F334">
        <v>57</v>
      </c>
      <c r="G334">
        <v>213</v>
      </c>
      <c r="H334">
        <v>321</v>
      </c>
      <c r="I334">
        <v>178</v>
      </c>
      <c r="J334">
        <v>241</v>
      </c>
      <c r="K334">
        <v>206</v>
      </c>
      <c r="L334">
        <v>63</v>
      </c>
      <c r="M334">
        <v>85</v>
      </c>
      <c r="N334">
        <v>56</v>
      </c>
      <c r="O334">
        <v>195</v>
      </c>
      <c r="P334">
        <v>65</v>
      </c>
      <c r="Q334">
        <v>60</v>
      </c>
      <c r="R334">
        <v>30</v>
      </c>
      <c r="S334">
        <v>145</v>
      </c>
      <c r="T334">
        <v>28</v>
      </c>
      <c r="U334">
        <v>7</v>
      </c>
      <c r="V334">
        <v>35</v>
      </c>
      <c r="W334">
        <v>7</v>
      </c>
      <c r="X334">
        <v>59</v>
      </c>
      <c r="Y334">
        <v>64</v>
      </c>
      <c r="Z334">
        <v>0</v>
      </c>
      <c r="AA334">
        <v>21</v>
      </c>
      <c r="AB334">
        <v>28</v>
      </c>
      <c r="AC334">
        <v>14</v>
      </c>
      <c r="AD334">
        <v>0</v>
      </c>
      <c r="AE334">
        <v>35</v>
      </c>
      <c r="AF334">
        <v>21</v>
      </c>
      <c r="AG334">
        <v>21</v>
      </c>
      <c r="AH334">
        <v>14</v>
      </c>
      <c r="AI334">
        <v>35</v>
      </c>
      <c r="AJ334">
        <v>49</v>
      </c>
      <c r="AK334">
        <v>28</v>
      </c>
      <c r="AL334">
        <v>14</v>
      </c>
      <c r="AM334">
        <v>7</v>
      </c>
      <c r="AN334">
        <v>14</v>
      </c>
      <c r="AO334">
        <v>14</v>
      </c>
      <c r="AP334">
        <v>78</v>
      </c>
      <c r="AQ334">
        <v>7</v>
      </c>
      <c r="AR334">
        <v>21</v>
      </c>
      <c r="AS334">
        <v>21</v>
      </c>
      <c r="AT334">
        <v>7</v>
      </c>
      <c r="AU334">
        <v>21</v>
      </c>
      <c r="AV334">
        <v>28</v>
      </c>
      <c r="AW334">
        <v>14</v>
      </c>
      <c r="AX334">
        <v>0</v>
      </c>
      <c r="AY334" s="11">
        <v>143971.10999999999</v>
      </c>
      <c r="AZ334" s="11">
        <v>38872.199999999997</v>
      </c>
      <c r="BA334" s="11">
        <v>21595.67</v>
      </c>
      <c r="BB334" s="11">
        <v>21595.67</v>
      </c>
      <c r="BC334" s="11">
        <v>31673.64</v>
      </c>
      <c r="BD334" s="11">
        <v>30233.93</v>
      </c>
      <c r="BE334" s="11">
        <v>11500</v>
      </c>
      <c r="BF334" s="11">
        <v>7500</v>
      </c>
      <c r="BG334" s="11">
        <v>6497</v>
      </c>
      <c r="BH334" s="11">
        <v>8058</v>
      </c>
      <c r="BI334" s="11">
        <v>70082</v>
      </c>
      <c r="BJ334" s="11">
        <v>53709</v>
      </c>
      <c r="BK334" s="11">
        <v>45010</v>
      </c>
      <c r="BL334" s="11">
        <v>28681</v>
      </c>
      <c r="BM334">
        <v>204000</v>
      </c>
      <c r="BN334">
        <v>7635</v>
      </c>
    </row>
    <row r="335" spans="1:66" x14ac:dyDescent="0.25">
      <c r="A335" s="3">
        <v>45625</v>
      </c>
      <c r="B335">
        <v>1123</v>
      </c>
      <c r="C335">
        <v>697</v>
      </c>
      <c r="D335">
        <v>404</v>
      </c>
      <c r="E335">
        <v>596</v>
      </c>
      <c r="F335">
        <v>123</v>
      </c>
      <c r="G335">
        <v>285</v>
      </c>
      <c r="H335">
        <v>350</v>
      </c>
      <c r="I335">
        <v>62</v>
      </c>
      <c r="J335">
        <v>316</v>
      </c>
      <c r="K335">
        <v>222</v>
      </c>
      <c r="L335">
        <v>62</v>
      </c>
      <c r="M335">
        <v>90</v>
      </c>
      <c r="N335">
        <v>69</v>
      </c>
      <c r="O335">
        <v>221</v>
      </c>
      <c r="P335">
        <v>46</v>
      </c>
      <c r="Q335">
        <v>46</v>
      </c>
      <c r="R335">
        <v>51</v>
      </c>
      <c r="S335">
        <v>0</v>
      </c>
      <c r="T335">
        <v>76</v>
      </c>
      <c r="U335">
        <v>0</v>
      </c>
      <c r="V335">
        <v>48</v>
      </c>
      <c r="W335">
        <v>13</v>
      </c>
      <c r="X335">
        <v>76</v>
      </c>
      <c r="Y335">
        <v>55</v>
      </c>
      <c r="Z335">
        <v>6</v>
      </c>
      <c r="AA335">
        <v>0</v>
      </c>
      <c r="AB335">
        <v>34</v>
      </c>
      <c r="AC335">
        <v>20</v>
      </c>
      <c r="AD335">
        <v>0</v>
      </c>
      <c r="AE335">
        <v>13</v>
      </c>
      <c r="AF335">
        <v>6</v>
      </c>
      <c r="AG335">
        <v>13</v>
      </c>
      <c r="AH335">
        <v>6</v>
      </c>
      <c r="AI335">
        <v>27</v>
      </c>
      <c r="AJ335">
        <v>20</v>
      </c>
      <c r="AK335">
        <v>27</v>
      </c>
      <c r="AL335">
        <v>6</v>
      </c>
      <c r="AM335">
        <v>6</v>
      </c>
      <c r="AN335">
        <v>27</v>
      </c>
      <c r="AO335">
        <v>20</v>
      </c>
      <c r="AP335">
        <v>69</v>
      </c>
      <c r="AQ335">
        <v>13</v>
      </c>
      <c r="AR335">
        <v>27</v>
      </c>
      <c r="AS335">
        <v>20</v>
      </c>
      <c r="AT335">
        <v>6</v>
      </c>
      <c r="AU335">
        <v>13</v>
      </c>
      <c r="AV335">
        <v>13</v>
      </c>
      <c r="AW335">
        <v>6</v>
      </c>
      <c r="AX335">
        <v>31</v>
      </c>
      <c r="AY335" s="11">
        <v>143971.10999999999</v>
      </c>
      <c r="AZ335" s="11">
        <v>43191.33</v>
      </c>
      <c r="BA335" s="11">
        <v>28794.22</v>
      </c>
      <c r="BB335" s="11">
        <v>24475.09</v>
      </c>
      <c r="BC335" s="11">
        <v>34553.07</v>
      </c>
      <c r="BD335" s="11">
        <v>12957.4</v>
      </c>
      <c r="BE335" s="11">
        <v>11500</v>
      </c>
      <c r="BF335" s="11">
        <v>7500</v>
      </c>
      <c r="BG335" s="11">
        <v>5935</v>
      </c>
      <c r="BH335" s="11">
        <v>8058</v>
      </c>
      <c r="BI335" s="11">
        <v>70082</v>
      </c>
      <c r="BJ335" s="11">
        <v>53709</v>
      </c>
      <c r="BK335" s="11">
        <v>45010</v>
      </c>
      <c r="BL335" s="11">
        <v>28681</v>
      </c>
      <c r="BM335">
        <v>204000</v>
      </c>
      <c r="BN335">
        <v>6185</v>
      </c>
    </row>
    <row r="336" spans="1:66" x14ac:dyDescent="0.25">
      <c r="A336" s="3">
        <v>45626</v>
      </c>
      <c r="B336">
        <v>1105</v>
      </c>
      <c r="C336">
        <v>684</v>
      </c>
      <c r="D336">
        <v>265</v>
      </c>
      <c r="E336">
        <v>564</v>
      </c>
      <c r="F336">
        <v>276</v>
      </c>
      <c r="G336">
        <v>259</v>
      </c>
      <c r="H336">
        <v>275</v>
      </c>
      <c r="I336">
        <v>150</v>
      </c>
      <c r="J336">
        <v>267</v>
      </c>
      <c r="K336">
        <v>239</v>
      </c>
      <c r="L336">
        <v>89</v>
      </c>
      <c r="M336">
        <v>89</v>
      </c>
      <c r="N336">
        <v>27</v>
      </c>
      <c r="O336">
        <v>197</v>
      </c>
      <c r="P336">
        <v>46</v>
      </c>
      <c r="Q336">
        <v>62</v>
      </c>
      <c r="R336">
        <v>58</v>
      </c>
      <c r="S336">
        <v>31</v>
      </c>
      <c r="T336">
        <v>88</v>
      </c>
      <c r="U336">
        <v>0</v>
      </c>
      <c r="V336">
        <v>47</v>
      </c>
      <c r="W336">
        <v>13</v>
      </c>
      <c r="X336">
        <v>61</v>
      </c>
      <c r="Y336">
        <v>47</v>
      </c>
      <c r="Z336">
        <v>20</v>
      </c>
      <c r="AA336">
        <v>6</v>
      </c>
      <c r="AB336">
        <v>20</v>
      </c>
      <c r="AC336">
        <v>20</v>
      </c>
      <c r="AD336">
        <v>6</v>
      </c>
      <c r="AE336">
        <v>20</v>
      </c>
      <c r="AF336">
        <v>6</v>
      </c>
      <c r="AG336">
        <v>0</v>
      </c>
      <c r="AH336">
        <v>20</v>
      </c>
      <c r="AI336">
        <v>61</v>
      </c>
      <c r="AJ336">
        <v>47</v>
      </c>
      <c r="AK336">
        <v>34</v>
      </c>
      <c r="AL336">
        <v>13</v>
      </c>
      <c r="AM336">
        <v>6</v>
      </c>
      <c r="AN336">
        <v>20</v>
      </c>
      <c r="AO336">
        <v>20</v>
      </c>
      <c r="AP336">
        <v>0</v>
      </c>
      <c r="AQ336">
        <v>13</v>
      </c>
      <c r="AR336">
        <v>43</v>
      </c>
      <c r="AS336">
        <v>20</v>
      </c>
      <c r="AT336">
        <v>0</v>
      </c>
      <c r="AU336">
        <v>13</v>
      </c>
      <c r="AV336">
        <v>20</v>
      </c>
      <c r="AW336">
        <v>0</v>
      </c>
      <c r="AX336">
        <v>0</v>
      </c>
      <c r="AY336" s="11">
        <v>140000</v>
      </c>
      <c r="AZ336" s="11">
        <v>39200</v>
      </c>
      <c r="BA336" s="11">
        <v>22400</v>
      </c>
      <c r="BB336" s="11">
        <v>16800</v>
      </c>
      <c r="BC336" s="11">
        <v>19600</v>
      </c>
      <c r="BD336" s="11">
        <v>42000</v>
      </c>
      <c r="BE336" s="11">
        <v>11500</v>
      </c>
      <c r="BF336" s="11">
        <v>7500</v>
      </c>
      <c r="BG336" s="11">
        <v>5935</v>
      </c>
      <c r="BH336" s="11">
        <v>8058</v>
      </c>
      <c r="BI336" s="11">
        <v>70082</v>
      </c>
      <c r="BJ336" s="11">
        <v>53709</v>
      </c>
      <c r="BK336" s="11">
        <v>45010</v>
      </c>
      <c r="BL336" s="11">
        <v>28681</v>
      </c>
      <c r="BM336">
        <v>204000</v>
      </c>
      <c r="BN336">
        <v>1557</v>
      </c>
    </row>
    <row r="337" spans="1:66" x14ac:dyDescent="0.25">
      <c r="A337" s="3">
        <v>45627</v>
      </c>
      <c r="B337">
        <v>1195</v>
      </c>
      <c r="C337">
        <v>678</v>
      </c>
      <c r="D337">
        <v>394</v>
      </c>
      <c r="E337">
        <v>718</v>
      </c>
      <c r="F337">
        <v>83</v>
      </c>
      <c r="G337">
        <v>196</v>
      </c>
      <c r="H337">
        <v>313</v>
      </c>
      <c r="I337">
        <v>169</v>
      </c>
      <c r="J337">
        <v>370</v>
      </c>
      <c r="K337">
        <v>133</v>
      </c>
      <c r="L337">
        <v>59</v>
      </c>
      <c r="M337">
        <v>51</v>
      </c>
      <c r="N337">
        <v>14</v>
      </c>
      <c r="O337">
        <v>181</v>
      </c>
      <c r="P337">
        <v>95</v>
      </c>
      <c r="Q337">
        <v>45</v>
      </c>
      <c r="R337">
        <v>36</v>
      </c>
      <c r="S337">
        <v>211</v>
      </c>
      <c r="T337">
        <v>47</v>
      </c>
      <c r="U337">
        <v>6</v>
      </c>
      <c r="V337">
        <v>27</v>
      </c>
      <c r="W337">
        <v>20</v>
      </c>
      <c r="X337">
        <v>101</v>
      </c>
      <c r="Y337">
        <v>54</v>
      </c>
      <c r="Z337">
        <v>0</v>
      </c>
      <c r="AA337">
        <v>20</v>
      </c>
      <c r="AB337">
        <v>33</v>
      </c>
      <c r="AC337">
        <v>13</v>
      </c>
      <c r="AD337">
        <v>6</v>
      </c>
      <c r="AE337">
        <v>13</v>
      </c>
      <c r="AF337">
        <v>6</v>
      </c>
      <c r="AG337">
        <v>20</v>
      </c>
      <c r="AH337">
        <v>0</v>
      </c>
      <c r="AI337">
        <v>47</v>
      </c>
      <c r="AJ337">
        <v>40</v>
      </c>
      <c r="AK337">
        <v>13</v>
      </c>
      <c r="AL337">
        <v>6</v>
      </c>
      <c r="AM337">
        <v>0</v>
      </c>
      <c r="AN337">
        <v>0</v>
      </c>
      <c r="AO337">
        <v>27</v>
      </c>
      <c r="AP337">
        <v>54</v>
      </c>
      <c r="AQ337">
        <v>20</v>
      </c>
      <c r="AR337">
        <v>27</v>
      </c>
      <c r="AS337">
        <v>6</v>
      </c>
      <c r="AT337">
        <v>6</v>
      </c>
      <c r="AU337">
        <v>33</v>
      </c>
      <c r="AV337">
        <v>0</v>
      </c>
      <c r="AW337">
        <v>13</v>
      </c>
      <c r="AX337">
        <v>20</v>
      </c>
      <c r="AY337" s="11">
        <v>140868.96</v>
      </c>
      <c r="AZ337" s="11">
        <v>40852</v>
      </c>
      <c r="BA337" s="11">
        <v>33808.550000000003</v>
      </c>
      <c r="BB337" s="11">
        <v>28173.79</v>
      </c>
      <c r="BC337" s="11">
        <v>21130.34</v>
      </c>
      <c r="BD337" s="11">
        <v>16904.27</v>
      </c>
      <c r="BE337" s="11">
        <v>11500</v>
      </c>
      <c r="BF337" s="11">
        <v>6250</v>
      </c>
      <c r="BG337" s="11">
        <v>5935</v>
      </c>
      <c r="BH337" s="11">
        <v>8058</v>
      </c>
      <c r="BI337" s="11">
        <v>75603</v>
      </c>
      <c r="BJ337" s="11">
        <v>63201</v>
      </c>
      <c r="BK337" s="11">
        <v>55501</v>
      </c>
      <c r="BL337" s="11">
        <v>30000</v>
      </c>
      <c r="BM337">
        <v>230000</v>
      </c>
      <c r="BN337">
        <v>6812</v>
      </c>
    </row>
    <row r="338" spans="1:66" x14ac:dyDescent="0.25">
      <c r="A338" s="3">
        <v>45628</v>
      </c>
      <c r="B338">
        <v>1194</v>
      </c>
      <c r="C338">
        <v>675</v>
      </c>
      <c r="D338">
        <v>501</v>
      </c>
      <c r="E338">
        <v>455</v>
      </c>
      <c r="F338">
        <v>238</v>
      </c>
      <c r="G338">
        <v>202</v>
      </c>
      <c r="H338">
        <v>419</v>
      </c>
      <c r="I338">
        <v>54</v>
      </c>
      <c r="J338">
        <v>266</v>
      </c>
      <c r="K338">
        <v>44</v>
      </c>
      <c r="L338">
        <v>66</v>
      </c>
      <c r="M338">
        <v>44</v>
      </c>
      <c r="N338">
        <v>66</v>
      </c>
      <c r="O338">
        <v>154</v>
      </c>
      <c r="P338">
        <v>31</v>
      </c>
      <c r="Q338">
        <v>31</v>
      </c>
      <c r="R338">
        <v>40</v>
      </c>
      <c r="S338">
        <v>452</v>
      </c>
      <c r="T338">
        <v>94</v>
      </c>
      <c r="U338">
        <v>6</v>
      </c>
      <c r="V338">
        <v>40</v>
      </c>
      <c r="W338">
        <v>6</v>
      </c>
      <c r="X338">
        <v>19</v>
      </c>
      <c r="Y338">
        <v>54</v>
      </c>
      <c r="Z338">
        <v>13</v>
      </c>
      <c r="AA338">
        <v>13</v>
      </c>
      <c r="AB338">
        <v>27</v>
      </c>
      <c r="AC338">
        <v>20</v>
      </c>
      <c r="AD338">
        <v>0</v>
      </c>
      <c r="AE338">
        <v>33</v>
      </c>
      <c r="AF338">
        <v>6</v>
      </c>
      <c r="AG338">
        <v>6</v>
      </c>
      <c r="AH338">
        <v>13</v>
      </c>
      <c r="AI338">
        <v>54</v>
      </c>
      <c r="AJ338">
        <v>40</v>
      </c>
      <c r="AK338">
        <v>13</v>
      </c>
      <c r="AL338">
        <v>20</v>
      </c>
      <c r="AM338">
        <v>0</v>
      </c>
      <c r="AN338">
        <v>13</v>
      </c>
      <c r="AO338">
        <v>6</v>
      </c>
      <c r="AP338">
        <v>54</v>
      </c>
      <c r="AQ338">
        <v>13</v>
      </c>
      <c r="AR338">
        <v>40</v>
      </c>
      <c r="AS338">
        <v>6</v>
      </c>
      <c r="AT338">
        <v>6</v>
      </c>
      <c r="AU338">
        <v>40</v>
      </c>
      <c r="AV338">
        <v>0</v>
      </c>
      <c r="AW338">
        <v>20</v>
      </c>
      <c r="AX338">
        <v>0</v>
      </c>
      <c r="AY338" s="11">
        <v>140000</v>
      </c>
      <c r="AZ338" s="11">
        <v>39200</v>
      </c>
      <c r="BA338" s="11">
        <v>22400</v>
      </c>
      <c r="BB338" s="11">
        <v>16800</v>
      </c>
      <c r="BC338" s="11">
        <v>19600</v>
      </c>
      <c r="BD338" s="11">
        <v>42000</v>
      </c>
      <c r="BE338" s="11">
        <v>11500</v>
      </c>
      <c r="BF338" s="11">
        <v>6250</v>
      </c>
      <c r="BG338" s="11">
        <v>5935</v>
      </c>
      <c r="BH338" s="11">
        <v>8058</v>
      </c>
      <c r="BI338" s="11">
        <v>75603</v>
      </c>
      <c r="BJ338" s="11">
        <v>63201</v>
      </c>
      <c r="BK338" s="11">
        <v>55501</v>
      </c>
      <c r="BL338" s="11">
        <v>30000</v>
      </c>
      <c r="BM338">
        <v>230000</v>
      </c>
      <c r="BN338">
        <v>6198</v>
      </c>
    </row>
    <row r="339" spans="1:66" x14ac:dyDescent="0.25">
      <c r="A339" s="3">
        <v>45629</v>
      </c>
      <c r="B339">
        <v>1201</v>
      </c>
      <c r="C339">
        <v>674</v>
      </c>
      <c r="D339">
        <v>300</v>
      </c>
      <c r="E339">
        <v>673</v>
      </c>
      <c r="F339">
        <v>228</v>
      </c>
      <c r="G339">
        <v>215</v>
      </c>
      <c r="H339">
        <v>406</v>
      </c>
      <c r="I339">
        <v>53</v>
      </c>
      <c r="J339">
        <v>260</v>
      </c>
      <c r="K339">
        <v>186</v>
      </c>
      <c r="L339">
        <v>104</v>
      </c>
      <c r="M339">
        <v>104</v>
      </c>
      <c r="N339">
        <v>44</v>
      </c>
      <c r="O339">
        <v>219</v>
      </c>
      <c r="P339">
        <v>59</v>
      </c>
      <c r="Q339">
        <v>63</v>
      </c>
      <c r="R339">
        <v>31</v>
      </c>
      <c r="S339">
        <v>131</v>
      </c>
      <c r="T339">
        <v>47</v>
      </c>
      <c r="U339">
        <v>6</v>
      </c>
      <c r="V339">
        <v>33</v>
      </c>
      <c r="W339">
        <v>20</v>
      </c>
      <c r="X339">
        <v>95</v>
      </c>
      <c r="Y339">
        <v>47</v>
      </c>
      <c r="Z339">
        <v>0</v>
      </c>
      <c r="AA339">
        <v>6</v>
      </c>
      <c r="AB339">
        <v>20</v>
      </c>
      <c r="AC339">
        <v>20</v>
      </c>
      <c r="AD339">
        <v>6</v>
      </c>
      <c r="AE339">
        <v>13</v>
      </c>
      <c r="AF339">
        <v>13</v>
      </c>
      <c r="AG339">
        <v>0</v>
      </c>
      <c r="AH339">
        <v>13</v>
      </c>
      <c r="AI339">
        <v>67</v>
      </c>
      <c r="AJ339">
        <v>26</v>
      </c>
      <c r="AK339">
        <v>20</v>
      </c>
      <c r="AL339">
        <v>6</v>
      </c>
      <c r="AM339">
        <v>6</v>
      </c>
      <c r="AN339">
        <v>0</v>
      </c>
      <c r="AO339">
        <v>6</v>
      </c>
      <c r="AP339">
        <v>60</v>
      </c>
      <c r="AQ339">
        <v>6</v>
      </c>
      <c r="AR339">
        <v>26</v>
      </c>
      <c r="AS339">
        <v>13</v>
      </c>
      <c r="AT339">
        <v>0</v>
      </c>
      <c r="AU339">
        <v>47</v>
      </c>
      <c r="AV339">
        <v>26</v>
      </c>
      <c r="AW339">
        <v>26</v>
      </c>
      <c r="AX339">
        <v>0</v>
      </c>
      <c r="AY339" s="11">
        <v>154327.49</v>
      </c>
      <c r="AZ339" s="11">
        <v>49384.800000000003</v>
      </c>
      <c r="BA339" s="11">
        <v>33952.050000000003</v>
      </c>
      <c r="BB339" s="11">
        <v>30865.5</v>
      </c>
      <c r="BC339" s="11">
        <v>13889.47</v>
      </c>
      <c r="BD339" s="11">
        <v>26235.67</v>
      </c>
      <c r="BE339" s="11">
        <v>11500</v>
      </c>
      <c r="BF339" s="11">
        <v>6250</v>
      </c>
      <c r="BG339" s="11">
        <v>5935</v>
      </c>
      <c r="BH339" s="11">
        <v>8058</v>
      </c>
      <c r="BI339" s="11">
        <v>75603</v>
      </c>
      <c r="BJ339" s="11">
        <v>63201</v>
      </c>
      <c r="BK339" s="11">
        <v>55501</v>
      </c>
      <c r="BL339" s="11">
        <v>30000</v>
      </c>
      <c r="BM339">
        <v>230000</v>
      </c>
      <c r="BN339">
        <v>3350</v>
      </c>
    </row>
    <row r="340" spans="1:66" x14ac:dyDescent="0.25">
      <c r="A340" s="3">
        <v>45630</v>
      </c>
      <c r="B340">
        <v>1221</v>
      </c>
      <c r="C340">
        <v>683</v>
      </c>
      <c r="D340">
        <v>415</v>
      </c>
      <c r="E340">
        <v>611</v>
      </c>
      <c r="F340">
        <v>195</v>
      </c>
      <c r="G340">
        <v>300</v>
      </c>
      <c r="H340">
        <v>336</v>
      </c>
      <c r="I340">
        <v>47</v>
      </c>
      <c r="J340">
        <v>416</v>
      </c>
      <c r="K340">
        <v>128</v>
      </c>
      <c r="L340">
        <v>90</v>
      </c>
      <c r="M340">
        <v>45</v>
      </c>
      <c r="N340">
        <v>45</v>
      </c>
      <c r="O340">
        <v>255</v>
      </c>
      <c r="P340">
        <v>125</v>
      </c>
      <c r="Q340">
        <v>37</v>
      </c>
      <c r="R340">
        <v>46</v>
      </c>
      <c r="S340">
        <v>34</v>
      </c>
      <c r="T340">
        <v>88</v>
      </c>
      <c r="U340">
        <v>13</v>
      </c>
      <c r="V340">
        <v>47</v>
      </c>
      <c r="W340">
        <v>6</v>
      </c>
      <c r="X340">
        <v>54</v>
      </c>
      <c r="Y340">
        <v>47</v>
      </c>
      <c r="Z340">
        <v>6</v>
      </c>
      <c r="AA340">
        <v>0</v>
      </c>
      <c r="AB340">
        <v>27</v>
      </c>
      <c r="AC340">
        <v>6</v>
      </c>
      <c r="AD340">
        <v>0</v>
      </c>
      <c r="AE340">
        <v>13</v>
      </c>
      <c r="AF340">
        <v>20</v>
      </c>
      <c r="AG340">
        <v>6</v>
      </c>
      <c r="AH340">
        <v>13</v>
      </c>
      <c r="AI340">
        <v>68</v>
      </c>
      <c r="AJ340">
        <v>27</v>
      </c>
      <c r="AK340">
        <v>34</v>
      </c>
      <c r="AL340">
        <v>6</v>
      </c>
      <c r="AM340">
        <v>6</v>
      </c>
      <c r="AN340">
        <v>20</v>
      </c>
      <c r="AO340">
        <v>20</v>
      </c>
      <c r="AP340">
        <v>47</v>
      </c>
      <c r="AQ340">
        <v>6</v>
      </c>
      <c r="AR340">
        <v>34</v>
      </c>
      <c r="AS340">
        <v>13</v>
      </c>
      <c r="AT340">
        <v>0</v>
      </c>
      <c r="AU340">
        <v>34</v>
      </c>
      <c r="AV340">
        <v>13</v>
      </c>
      <c r="AW340">
        <v>0</v>
      </c>
      <c r="AX340">
        <v>9</v>
      </c>
      <c r="AY340" s="11">
        <v>170362.27</v>
      </c>
      <c r="AZ340" s="11">
        <v>56219.55</v>
      </c>
      <c r="BA340" s="11">
        <v>22147.1</v>
      </c>
      <c r="BB340" s="11">
        <v>25554.34</v>
      </c>
      <c r="BC340" s="11">
        <v>27257.96</v>
      </c>
      <c r="BD340" s="11">
        <v>39183.32</v>
      </c>
      <c r="BE340" s="11">
        <v>11500</v>
      </c>
      <c r="BF340" s="11">
        <v>6250</v>
      </c>
      <c r="BG340" s="11">
        <v>5935</v>
      </c>
      <c r="BH340" s="11">
        <v>8058</v>
      </c>
      <c r="BI340" s="11">
        <v>75603</v>
      </c>
      <c r="BJ340" s="11">
        <v>63201</v>
      </c>
      <c r="BK340" s="11">
        <v>55501</v>
      </c>
      <c r="BL340" s="11">
        <v>30000</v>
      </c>
      <c r="BM340">
        <v>230000</v>
      </c>
      <c r="BN340">
        <v>4118</v>
      </c>
    </row>
    <row r="341" spans="1:66" x14ac:dyDescent="0.25">
      <c r="A341" s="3">
        <v>45631</v>
      </c>
      <c r="B341">
        <v>1247</v>
      </c>
      <c r="C341">
        <v>704</v>
      </c>
      <c r="D341">
        <v>498</v>
      </c>
      <c r="E341">
        <v>538</v>
      </c>
      <c r="F341">
        <v>211</v>
      </c>
      <c r="G341">
        <v>183</v>
      </c>
      <c r="H341">
        <v>430</v>
      </c>
      <c r="I341">
        <v>91</v>
      </c>
      <c r="J341">
        <v>425</v>
      </c>
      <c r="K341">
        <v>108</v>
      </c>
      <c r="L341">
        <v>100</v>
      </c>
      <c r="M341">
        <v>92</v>
      </c>
      <c r="N341">
        <v>69</v>
      </c>
      <c r="O341">
        <v>175</v>
      </c>
      <c r="P341">
        <v>28</v>
      </c>
      <c r="Q341">
        <v>61</v>
      </c>
      <c r="R341">
        <v>47</v>
      </c>
      <c r="S341">
        <v>142</v>
      </c>
      <c r="T341">
        <v>28</v>
      </c>
      <c r="U341">
        <v>14</v>
      </c>
      <c r="V341">
        <v>42</v>
      </c>
      <c r="W341">
        <v>21</v>
      </c>
      <c r="X341">
        <v>95</v>
      </c>
      <c r="Y341">
        <v>56</v>
      </c>
      <c r="Z341">
        <v>0</v>
      </c>
      <c r="AA341">
        <v>0</v>
      </c>
      <c r="AB341">
        <v>28</v>
      </c>
      <c r="AC341">
        <v>21</v>
      </c>
      <c r="AD341">
        <v>7</v>
      </c>
      <c r="AE341">
        <v>7</v>
      </c>
      <c r="AF341">
        <v>7</v>
      </c>
      <c r="AG341">
        <v>21</v>
      </c>
      <c r="AH341">
        <v>0</v>
      </c>
      <c r="AI341">
        <v>63</v>
      </c>
      <c r="AJ341">
        <v>21</v>
      </c>
      <c r="AK341">
        <v>28</v>
      </c>
      <c r="AL341">
        <v>0</v>
      </c>
      <c r="AM341">
        <v>7</v>
      </c>
      <c r="AN341">
        <v>14</v>
      </c>
      <c r="AO341">
        <v>14</v>
      </c>
      <c r="AP341">
        <v>56</v>
      </c>
      <c r="AQ341">
        <v>14</v>
      </c>
      <c r="AR341">
        <v>56</v>
      </c>
      <c r="AS341">
        <v>21</v>
      </c>
      <c r="AT341">
        <v>7</v>
      </c>
      <c r="AU341">
        <v>49</v>
      </c>
      <c r="AV341">
        <v>0</v>
      </c>
      <c r="AW341">
        <v>7</v>
      </c>
      <c r="AX341">
        <v>0</v>
      </c>
      <c r="AY341" s="11">
        <v>183649.58</v>
      </c>
      <c r="AZ341" s="11">
        <v>49585.39</v>
      </c>
      <c r="BA341" s="11">
        <v>23874.45</v>
      </c>
      <c r="BB341" s="11">
        <v>31220.43</v>
      </c>
      <c r="BC341" s="11">
        <v>18364.96</v>
      </c>
      <c r="BD341" s="11">
        <v>60604.36</v>
      </c>
      <c r="BE341" s="11">
        <v>11500</v>
      </c>
      <c r="BF341" s="11">
        <v>6250</v>
      </c>
      <c r="BG341" s="11">
        <v>5935</v>
      </c>
      <c r="BH341" s="11">
        <v>8058</v>
      </c>
      <c r="BI341" s="11">
        <v>75603</v>
      </c>
      <c r="BJ341" s="11">
        <v>63201</v>
      </c>
      <c r="BK341" s="11">
        <v>55501</v>
      </c>
      <c r="BL341" s="11">
        <v>30000</v>
      </c>
      <c r="BM341">
        <v>230000</v>
      </c>
      <c r="BN341">
        <v>3479</v>
      </c>
    </row>
    <row r="342" spans="1:66" x14ac:dyDescent="0.25">
      <c r="A342" s="3">
        <v>45632</v>
      </c>
      <c r="B342">
        <v>1256</v>
      </c>
      <c r="C342">
        <v>734</v>
      </c>
      <c r="D342">
        <v>401</v>
      </c>
      <c r="E342">
        <v>642</v>
      </c>
      <c r="F342">
        <v>213</v>
      </c>
      <c r="G342">
        <v>337</v>
      </c>
      <c r="H342">
        <v>251</v>
      </c>
      <c r="I342">
        <v>146</v>
      </c>
      <c r="J342">
        <v>400</v>
      </c>
      <c r="K342">
        <v>225</v>
      </c>
      <c r="L342">
        <v>109</v>
      </c>
      <c r="M342">
        <v>116</v>
      </c>
      <c r="N342">
        <v>70</v>
      </c>
      <c r="O342">
        <v>195</v>
      </c>
      <c r="P342">
        <v>66</v>
      </c>
      <c r="Q342">
        <v>52</v>
      </c>
      <c r="R342">
        <v>23</v>
      </c>
      <c r="S342">
        <v>0</v>
      </c>
      <c r="T342">
        <v>36</v>
      </c>
      <c r="U342">
        <v>7</v>
      </c>
      <c r="V342">
        <v>51</v>
      </c>
      <c r="W342">
        <v>22</v>
      </c>
      <c r="X342">
        <v>3</v>
      </c>
      <c r="Y342">
        <v>58</v>
      </c>
      <c r="Z342">
        <v>14</v>
      </c>
      <c r="AA342">
        <v>22</v>
      </c>
      <c r="AB342">
        <v>36</v>
      </c>
      <c r="AC342">
        <v>14</v>
      </c>
      <c r="AD342">
        <v>7</v>
      </c>
      <c r="AE342">
        <v>36</v>
      </c>
      <c r="AF342">
        <v>0</v>
      </c>
      <c r="AG342">
        <v>22</v>
      </c>
      <c r="AH342">
        <v>14</v>
      </c>
      <c r="AI342">
        <v>58</v>
      </c>
      <c r="AJ342">
        <v>44</v>
      </c>
      <c r="AK342">
        <v>29</v>
      </c>
      <c r="AL342">
        <v>22</v>
      </c>
      <c r="AM342">
        <v>7</v>
      </c>
      <c r="AN342">
        <v>0</v>
      </c>
      <c r="AO342">
        <v>7</v>
      </c>
      <c r="AP342">
        <v>80</v>
      </c>
      <c r="AQ342">
        <v>22</v>
      </c>
      <c r="AR342">
        <v>29</v>
      </c>
      <c r="AS342">
        <v>7</v>
      </c>
      <c r="AT342">
        <v>7</v>
      </c>
      <c r="AU342">
        <v>44</v>
      </c>
      <c r="AV342">
        <v>29</v>
      </c>
      <c r="AW342">
        <v>7</v>
      </c>
      <c r="AX342">
        <v>0</v>
      </c>
      <c r="AY342" s="11">
        <v>192087.08</v>
      </c>
      <c r="AZ342" s="11">
        <v>51863.51</v>
      </c>
      <c r="BA342" s="11">
        <v>30733.93</v>
      </c>
      <c r="BB342" s="11">
        <v>48021.77</v>
      </c>
      <c r="BC342" s="11">
        <v>46100.9</v>
      </c>
      <c r="BD342" s="11">
        <v>15366.97</v>
      </c>
      <c r="BE342" s="11">
        <v>11500</v>
      </c>
      <c r="BF342" s="11">
        <v>6250</v>
      </c>
      <c r="BG342" s="11">
        <v>4578</v>
      </c>
      <c r="BH342" s="11">
        <v>8058</v>
      </c>
      <c r="BI342" s="11">
        <v>75603</v>
      </c>
      <c r="BJ342" s="11">
        <v>63201</v>
      </c>
      <c r="BK342" s="11">
        <v>55501</v>
      </c>
      <c r="BL342" s="11">
        <v>30000</v>
      </c>
      <c r="BM342">
        <v>230000</v>
      </c>
      <c r="BN342">
        <v>850</v>
      </c>
    </row>
    <row r="343" spans="1:66" x14ac:dyDescent="0.25">
      <c r="A343" s="3">
        <v>45633</v>
      </c>
      <c r="B343">
        <v>1258</v>
      </c>
      <c r="C343">
        <v>767</v>
      </c>
      <c r="D343">
        <v>490</v>
      </c>
      <c r="E343">
        <v>655</v>
      </c>
      <c r="F343">
        <v>113</v>
      </c>
      <c r="G343">
        <v>322</v>
      </c>
      <c r="H343">
        <v>376</v>
      </c>
      <c r="I343">
        <v>69</v>
      </c>
      <c r="J343">
        <v>280</v>
      </c>
      <c r="K343">
        <v>179</v>
      </c>
      <c r="L343">
        <v>77</v>
      </c>
      <c r="M343">
        <v>77</v>
      </c>
      <c r="N343">
        <v>46</v>
      </c>
      <c r="O343">
        <v>210</v>
      </c>
      <c r="P343">
        <v>57</v>
      </c>
      <c r="Q343">
        <v>47</v>
      </c>
      <c r="R343">
        <v>33</v>
      </c>
      <c r="S343">
        <v>252</v>
      </c>
      <c r="T343">
        <v>69</v>
      </c>
      <c r="U343">
        <v>23</v>
      </c>
      <c r="V343">
        <v>46</v>
      </c>
      <c r="W343">
        <v>15</v>
      </c>
      <c r="X343">
        <v>122</v>
      </c>
      <c r="Y343">
        <v>38</v>
      </c>
      <c r="Z343">
        <v>23</v>
      </c>
      <c r="AA343">
        <v>23</v>
      </c>
      <c r="AB343">
        <v>15</v>
      </c>
      <c r="AC343">
        <v>7</v>
      </c>
      <c r="AD343">
        <v>7</v>
      </c>
      <c r="AE343">
        <v>15</v>
      </c>
      <c r="AF343">
        <v>0</v>
      </c>
      <c r="AG343">
        <v>7</v>
      </c>
      <c r="AH343">
        <v>0</v>
      </c>
      <c r="AI343">
        <v>76</v>
      </c>
      <c r="AJ343">
        <v>7</v>
      </c>
      <c r="AK343">
        <v>15</v>
      </c>
      <c r="AL343">
        <v>15</v>
      </c>
      <c r="AM343">
        <v>0</v>
      </c>
      <c r="AN343">
        <v>15</v>
      </c>
      <c r="AO343">
        <v>7</v>
      </c>
      <c r="AP343">
        <v>76</v>
      </c>
      <c r="AQ343">
        <v>7</v>
      </c>
      <c r="AR343">
        <v>61</v>
      </c>
      <c r="AS343">
        <v>23</v>
      </c>
      <c r="AT343">
        <v>0</v>
      </c>
      <c r="AU343">
        <v>7</v>
      </c>
      <c r="AV343">
        <v>15</v>
      </c>
      <c r="AW343">
        <v>30</v>
      </c>
      <c r="AX343">
        <v>3</v>
      </c>
      <c r="AY343" s="11">
        <v>194269.5</v>
      </c>
      <c r="AZ343" s="11">
        <v>60223.54</v>
      </c>
      <c r="BA343" s="11">
        <v>44681.98</v>
      </c>
      <c r="BB343" s="11">
        <v>44681.98</v>
      </c>
      <c r="BC343" s="11">
        <v>22681.98</v>
      </c>
      <c r="BD343" s="11">
        <v>22000</v>
      </c>
      <c r="BE343" s="11">
        <v>11500</v>
      </c>
      <c r="BF343" s="11">
        <v>6250</v>
      </c>
      <c r="BG343" s="11">
        <v>4578</v>
      </c>
      <c r="BH343" s="11">
        <v>8058</v>
      </c>
      <c r="BI343" s="11">
        <v>75603</v>
      </c>
      <c r="BJ343" s="11">
        <v>63201</v>
      </c>
      <c r="BK343" s="11">
        <v>55501</v>
      </c>
      <c r="BL343" s="11">
        <v>30000</v>
      </c>
      <c r="BM343">
        <v>230000</v>
      </c>
      <c r="BN343">
        <v>2367</v>
      </c>
    </row>
    <row r="344" spans="1:66" x14ac:dyDescent="0.25">
      <c r="A344" s="3">
        <v>45634</v>
      </c>
      <c r="B344">
        <v>1250</v>
      </c>
      <c r="C344">
        <v>799</v>
      </c>
      <c r="D344">
        <v>350</v>
      </c>
      <c r="E344">
        <v>588</v>
      </c>
      <c r="F344">
        <v>312</v>
      </c>
      <c r="G344">
        <v>207</v>
      </c>
      <c r="H344">
        <v>441</v>
      </c>
      <c r="I344">
        <v>151</v>
      </c>
      <c r="J344">
        <v>410</v>
      </c>
      <c r="K344">
        <v>139</v>
      </c>
      <c r="L344">
        <v>69</v>
      </c>
      <c r="M344">
        <v>46</v>
      </c>
      <c r="N344">
        <v>54</v>
      </c>
      <c r="O344">
        <v>166</v>
      </c>
      <c r="P344">
        <v>61</v>
      </c>
      <c r="Q344">
        <v>61</v>
      </c>
      <c r="R344">
        <v>52</v>
      </c>
      <c r="S344">
        <v>192</v>
      </c>
      <c r="T344">
        <v>71</v>
      </c>
      <c r="U344">
        <v>15</v>
      </c>
      <c r="V344">
        <v>55</v>
      </c>
      <c r="W344">
        <v>7</v>
      </c>
      <c r="X344">
        <v>71</v>
      </c>
      <c r="Y344">
        <v>39</v>
      </c>
      <c r="Z344">
        <v>7</v>
      </c>
      <c r="AA344">
        <v>7</v>
      </c>
      <c r="AB344">
        <v>39</v>
      </c>
      <c r="AC344">
        <v>0</v>
      </c>
      <c r="AD344">
        <v>7</v>
      </c>
      <c r="AE344">
        <v>7</v>
      </c>
      <c r="AF344">
        <v>0</v>
      </c>
      <c r="AG344">
        <v>0</v>
      </c>
      <c r="AH344">
        <v>7</v>
      </c>
      <c r="AI344">
        <v>63</v>
      </c>
      <c r="AJ344">
        <v>23</v>
      </c>
      <c r="AK344">
        <v>7</v>
      </c>
      <c r="AL344">
        <v>0</v>
      </c>
      <c r="AM344">
        <v>7</v>
      </c>
      <c r="AN344">
        <v>7</v>
      </c>
      <c r="AO344">
        <v>31</v>
      </c>
      <c r="AP344">
        <v>63</v>
      </c>
      <c r="AQ344">
        <v>7</v>
      </c>
      <c r="AR344">
        <v>71</v>
      </c>
      <c r="AS344">
        <v>7</v>
      </c>
      <c r="AT344">
        <v>0</v>
      </c>
      <c r="AU344">
        <v>15</v>
      </c>
      <c r="AV344">
        <v>31</v>
      </c>
      <c r="AW344">
        <v>7</v>
      </c>
      <c r="AX344">
        <v>128</v>
      </c>
      <c r="AY344" s="11">
        <v>195737</v>
      </c>
      <c r="AZ344" s="11">
        <v>50891.62</v>
      </c>
      <c r="BA344" s="11">
        <v>41104.769999999997</v>
      </c>
      <c r="BB344" s="11">
        <v>25445.81</v>
      </c>
      <c r="BC344" s="11">
        <v>31317.919999999998</v>
      </c>
      <c r="BD344" s="11">
        <v>46976.88</v>
      </c>
      <c r="BE344" s="11">
        <v>11500</v>
      </c>
      <c r="BF344" s="11">
        <v>6250</v>
      </c>
      <c r="BG344" s="11">
        <v>4578</v>
      </c>
      <c r="BH344" s="11">
        <v>8058</v>
      </c>
      <c r="BI344" s="11">
        <v>75603</v>
      </c>
      <c r="BJ344" s="11">
        <v>63201</v>
      </c>
      <c r="BK344" s="11">
        <v>55501</v>
      </c>
      <c r="BL344" s="11">
        <v>30000</v>
      </c>
      <c r="BM344">
        <v>230000</v>
      </c>
      <c r="BN344">
        <v>3996</v>
      </c>
    </row>
    <row r="345" spans="1:66" x14ac:dyDescent="0.25">
      <c r="A345" s="3">
        <v>45635</v>
      </c>
      <c r="B345">
        <v>1239</v>
      </c>
      <c r="C345">
        <v>812</v>
      </c>
      <c r="D345">
        <v>656</v>
      </c>
      <c r="E345">
        <v>472</v>
      </c>
      <c r="F345">
        <v>111</v>
      </c>
      <c r="G345">
        <v>259</v>
      </c>
      <c r="H345">
        <v>497</v>
      </c>
      <c r="I345">
        <v>56</v>
      </c>
      <c r="J345">
        <v>376</v>
      </c>
      <c r="K345">
        <v>238</v>
      </c>
      <c r="L345">
        <v>99</v>
      </c>
      <c r="M345">
        <v>46</v>
      </c>
      <c r="N345">
        <v>15</v>
      </c>
      <c r="O345">
        <v>230</v>
      </c>
      <c r="P345">
        <v>37</v>
      </c>
      <c r="Q345">
        <v>47</v>
      </c>
      <c r="R345">
        <v>32</v>
      </c>
      <c r="S345">
        <v>119</v>
      </c>
      <c r="T345">
        <v>81</v>
      </c>
      <c r="U345">
        <v>0</v>
      </c>
      <c r="V345">
        <v>48</v>
      </c>
      <c r="W345">
        <v>16</v>
      </c>
      <c r="X345">
        <v>31</v>
      </c>
      <c r="Y345">
        <v>73</v>
      </c>
      <c r="Z345">
        <v>16</v>
      </c>
      <c r="AA345">
        <v>8</v>
      </c>
      <c r="AB345">
        <v>16</v>
      </c>
      <c r="AC345">
        <v>0</v>
      </c>
      <c r="AD345">
        <v>0</v>
      </c>
      <c r="AE345">
        <v>40</v>
      </c>
      <c r="AF345">
        <v>16</v>
      </c>
      <c r="AG345">
        <v>8</v>
      </c>
      <c r="AH345">
        <v>24</v>
      </c>
      <c r="AI345">
        <v>81</v>
      </c>
      <c r="AJ345">
        <v>8</v>
      </c>
      <c r="AK345">
        <v>16</v>
      </c>
      <c r="AL345">
        <v>16</v>
      </c>
      <c r="AM345">
        <v>8</v>
      </c>
      <c r="AN345">
        <v>0</v>
      </c>
      <c r="AO345">
        <v>24</v>
      </c>
      <c r="AP345">
        <v>89</v>
      </c>
      <c r="AQ345">
        <v>16</v>
      </c>
      <c r="AR345">
        <v>73</v>
      </c>
      <c r="AS345">
        <v>32</v>
      </c>
      <c r="AT345">
        <v>8</v>
      </c>
      <c r="AU345">
        <v>32</v>
      </c>
      <c r="AV345">
        <v>0</v>
      </c>
      <c r="AW345">
        <v>32</v>
      </c>
      <c r="AX345">
        <v>0</v>
      </c>
      <c r="AY345" s="11">
        <v>186881.39</v>
      </c>
      <c r="AZ345" s="11">
        <v>63539.67</v>
      </c>
      <c r="BA345" s="11">
        <v>24294.58</v>
      </c>
      <c r="BB345" s="11">
        <v>37376.28</v>
      </c>
      <c r="BC345" s="11">
        <v>28032.21</v>
      </c>
      <c r="BD345" s="11">
        <v>33638.65</v>
      </c>
      <c r="BE345" s="11">
        <v>11500</v>
      </c>
      <c r="BF345" s="11">
        <v>6250</v>
      </c>
      <c r="BG345" s="11">
        <v>4578</v>
      </c>
      <c r="BH345" s="11">
        <v>8058</v>
      </c>
      <c r="BI345" s="11">
        <v>75603</v>
      </c>
      <c r="BJ345" s="11">
        <v>63201</v>
      </c>
      <c r="BK345" s="11">
        <v>55501</v>
      </c>
      <c r="BL345" s="11">
        <v>30000</v>
      </c>
      <c r="BM345">
        <v>230000</v>
      </c>
      <c r="BN345">
        <v>1143</v>
      </c>
    </row>
    <row r="346" spans="1:66" x14ac:dyDescent="0.25">
      <c r="A346" s="3">
        <v>45636</v>
      </c>
      <c r="B346">
        <v>1214</v>
      </c>
      <c r="C346">
        <v>814</v>
      </c>
      <c r="D346">
        <v>607</v>
      </c>
      <c r="E346">
        <v>316</v>
      </c>
      <c r="F346">
        <v>291</v>
      </c>
      <c r="G346">
        <v>301</v>
      </c>
      <c r="H346">
        <v>440</v>
      </c>
      <c r="I346">
        <v>73</v>
      </c>
      <c r="J346">
        <v>368</v>
      </c>
      <c r="K346">
        <v>105</v>
      </c>
      <c r="L346">
        <v>105</v>
      </c>
      <c r="M346">
        <v>45</v>
      </c>
      <c r="N346">
        <v>30</v>
      </c>
      <c r="O346">
        <v>221</v>
      </c>
      <c r="P346">
        <v>133</v>
      </c>
      <c r="Q346">
        <v>32</v>
      </c>
      <c r="R346">
        <v>32</v>
      </c>
      <c r="S346">
        <v>143</v>
      </c>
      <c r="T346">
        <v>97</v>
      </c>
      <c r="U346">
        <v>0</v>
      </c>
      <c r="V346">
        <v>32</v>
      </c>
      <c r="W346">
        <v>0</v>
      </c>
      <c r="X346">
        <v>81</v>
      </c>
      <c r="Y346">
        <v>40</v>
      </c>
      <c r="Z346">
        <v>16</v>
      </c>
      <c r="AA346">
        <v>0</v>
      </c>
      <c r="AB346">
        <v>16</v>
      </c>
      <c r="AC346">
        <v>8</v>
      </c>
      <c r="AD346">
        <v>8</v>
      </c>
      <c r="AE346">
        <v>24</v>
      </c>
      <c r="AF346">
        <v>0</v>
      </c>
      <c r="AG346">
        <v>16</v>
      </c>
      <c r="AH346">
        <v>8</v>
      </c>
      <c r="AI346">
        <v>32</v>
      </c>
      <c r="AJ346">
        <v>32</v>
      </c>
      <c r="AK346">
        <v>40</v>
      </c>
      <c r="AL346">
        <v>0</v>
      </c>
      <c r="AM346">
        <v>0</v>
      </c>
      <c r="AN346">
        <v>32</v>
      </c>
      <c r="AO346">
        <v>16</v>
      </c>
      <c r="AP346">
        <v>81</v>
      </c>
      <c r="AQ346">
        <v>24</v>
      </c>
      <c r="AR346">
        <v>48</v>
      </c>
      <c r="AS346">
        <v>32</v>
      </c>
      <c r="AT346">
        <v>8</v>
      </c>
      <c r="AU346">
        <v>16</v>
      </c>
      <c r="AV346">
        <v>32</v>
      </c>
      <c r="AW346">
        <v>32</v>
      </c>
      <c r="AX346">
        <v>43</v>
      </c>
      <c r="AY346" s="11">
        <v>166226.07999999999</v>
      </c>
      <c r="AZ346" s="11">
        <v>44881.04</v>
      </c>
      <c r="BA346" s="11">
        <v>33245.22</v>
      </c>
      <c r="BB346" s="11">
        <v>29920.69</v>
      </c>
      <c r="BC346" s="11">
        <v>34907.480000000003</v>
      </c>
      <c r="BD346" s="11">
        <v>23271.65</v>
      </c>
      <c r="BE346" s="11">
        <v>11500</v>
      </c>
      <c r="BF346" s="11">
        <v>6250</v>
      </c>
      <c r="BG346" s="11">
        <v>4578</v>
      </c>
      <c r="BH346" s="11">
        <v>8058</v>
      </c>
      <c r="BI346" s="11">
        <v>75603</v>
      </c>
      <c r="BJ346" s="11">
        <v>63201</v>
      </c>
      <c r="BK346" s="11">
        <v>55501</v>
      </c>
      <c r="BL346" s="11">
        <v>30000</v>
      </c>
      <c r="BM346">
        <v>230000</v>
      </c>
      <c r="BN346">
        <v>7336</v>
      </c>
    </row>
    <row r="347" spans="1:66" x14ac:dyDescent="0.25">
      <c r="A347" s="3">
        <v>45637</v>
      </c>
      <c r="B347">
        <v>1190</v>
      </c>
      <c r="C347">
        <v>808</v>
      </c>
      <c r="D347">
        <v>523</v>
      </c>
      <c r="E347">
        <v>382</v>
      </c>
      <c r="F347">
        <v>285</v>
      </c>
      <c r="G347">
        <v>404</v>
      </c>
      <c r="H347">
        <v>235</v>
      </c>
      <c r="I347">
        <v>169</v>
      </c>
      <c r="J347">
        <v>250</v>
      </c>
      <c r="K347">
        <v>51</v>
      </c>
      <c r="L347">
        <v>88</v>
      </c>
      <c r="M347">
        <v>59</v>
      </c>
      <c r="N347">
        <v>29</v>
      </c>
      <c r="O347">
        <v>180</v>
      </c>
      <c r="P347">
        <v>45</v>
      </c>
      <c r="Q347">
        <v>54</v>
      </c>
      <c r="R347">
        <v>54</v>
      </c>
      <c r="S347">
        <v>380</v>
      </c>
      <c r="T347">
        <v>56</v>
      </c>
      <c r="U347">
        <v>0</v>
      </c>
      <c r="V347">
        <v>48</v>
      </c>
      <c r="W347">
        <v>16</v>
      </c>
      <c r="X347">
        <v>80</v>
      </c>
      <c r="Y347">
        <v>48</v>
      </c>
      <c r="Z347">
        <v>24</v>
      </c>
      <c r="AA347">
        <v>16</v>
      </c>
      <c r="AB347">
        <v>48</v>
      </c>
      <c r="AC347">
        <v>0</v>
      </c>
      <c r="AD347">
        <v>0</v>
      </c>
      <c r="AE347">
        <v>32</v>
      </c>
      <c r="AF347">
        <v>8</v>
      </c>
      <c r="AG347">
        <v>0</v>
      </c>
      <c r="AH347">
        <v>16</v>
      </c>
      <c r="AI347">
        <v>56</v>
      </c>
      <c r="AJ347">
        <v>32</v>
      </c>
      <c r="AK347">
        <v>32</v>
      </c>
      <c r="AL347">
        <v>24</v>
      </c>
      <c r="AM347">
        <v>0</v>
      </c>
      <c r="AN347">
        <v>24</v>
      </c>
      <c r="AO347">
        <v>8</v>
      </c>
      <c r="AP347">
        <v>64</v>
      </c>
      <c r="AQ347">
        <v>16</v>
      </c>
      <c r="AR347">
        <v>72</v>
      </c>
      <c r="AS347">
        <v>8</v>
      </c>
      <c r="AT347">
        <v>8</v>
      </c>
      <c r="AU347">
        <v>16</v>
      </c>
      <c r="AV347">
        <v>32</v>
      </c>
      <c r="AW347">
        <v>24</v>
      </c>
      <c r="AX347">
        <v>0</v>
      </c>
      <c r="AY347" s="11">
        <v>153863.69</v>
      </c>
      <c r="AZ347" s="11">
        <v>46159.11</v>
      </c>
      <c r="BA347" s="11">
        <v>20002.28</v>
      </c>
      <c r="BB347" s="11">
        <v>35388.65</v>
      </c>
      <c r="BC347" s="11">
        <v>35388.65</v>
      </c>
      <c r="BD347" s="11">
        <v>16925.009999999998</v>
      </c>
      <c r="BE347" s="11">
        <v>11500</v>
      </c>
      <c r="BF347" s="11">
        <v>6250</v>
      </c>
      <c r="BG347" s="11">
        <v>4578</v>
      </c>
      <c r="BH347" s="11">
        <v>8058</v>
      </c>
      <c r="BI347" s="11">
        <v>75603</v>
      </c>
      <c r="BJ347" s="11">
        <v>63201</v>
      </c>
      <c r="BK347" s="11">
        <v>55501</v>
      </c>
      <c r="BL347" s="11">
        <v>30000</v>
      </c>
      <c r="BM347">
        <v>230000</v>
      </c>
      <c r="BN347">
        <v>684</v>
      </c>
    </row>
    <row r="348" spans="1:66" x14ac:dyDescent="0.25">
      <c r="A348" s="3">
        <v>45638</v>
      </c>
      <c r="B348">
        <v>1167</v>
      </c>
      <c r="C348">
        <v>790</v>
      </c>
      <c r="D348">
        <v>291</v>
      </c>
      <c r="E348">
        <v>783</v>
      </c>
      <c r="F348">
        <v>93</v>
      </c>
      <c r="G348">
        <v>229</v>
      </c>
      <c r="H348">
        <v>514</v>
      </c>
      <c r="I348">
        <v>47</v>
      </c>
      <c r="J348">
        <v>253</v>
      </c>
      <c r="K348">
        <v>50</v>
      </c>
      <c r="L348">
        <v>86</v>
      </c>
      <c r="M348">
        <v>86</v>
      </c>
      <c r="N348">
        <v>28</v>
      </c>
      <c r="O348">
        <v>208</v>
      </c>
      <c r="P348">
        <v>22</v>
      </c>
      <c r="Q348">
        <v>48</v>
      </c>
      <c r="R348">
        <v>39</v>
      </c>
      <c r="S348">
        <v>347</v>
      </c>
      <c r="T348">
        <v>79</v>
      </c>
      <c r="U348">
        <v>23</v>
      </c>
      <c r="V348">
        <v>47</v>
      </c>
      <c r="W348">
        <v>0</v>
      </c>
      <c r="X348">
        <v>110</v>
      </c>
      <c r="Y348">
        <v>47</v>
      </c>
      <c r="Z348">
        <v>0</v>
      </c>
      <c r="AA348">
        <v>7</v>
      </c>
      <c r="AB348">
        <v>15</v>
      </c>
      <c r="AC348">
        <v>15</v>
      </c>
      <c r="AD348">
        <v>0</v>
      </c>
      <c r="AE348">
        <v>39</v>
      </c>
      <c r="AF348">
        <v>15</v>
      </c>
      <c r="AG348">
        <v>23</v>
      </c>
      <c r="AH348">
        <v>7</v>
      </c>
      <c r="AI348">
        <v>55</v>
      </c>
      <c r="AJ348">
        <v>39</v>
      </c>
      <c r="AK348">
        <v>23</v>
      </c>
      <c r="AL348">
        <v>0</v>
      </c>
      <c r="AM348">
        <v>0</v>
      </c>
      <c r="AN348">
        <v>7</v>
      </c>
      <c r="AO348">
        <v>7</v>
      </c>
      <c r="AP348">
        <v>79</v>
      </c>
      <c r="AQ348">
        <v>7</v>
      </c>
      <c r="AR348">
        <v>47</v>
      </c>
      <c r="AS348">
        <v>31</v>
      </c>
      <c r="AT348">
        <v>7</v>
      </c>
      <c r="AU348">
        <v>7</v>
      </c>
      <c r="AV348">
        <v>0</v>
      </c>
      <c r="AW348">
        <v>31</v>
      </c>
      <c r="AX348">
        <v>23</v>
      </c>
      <c r="AY348" s="11">
        <v>147732.5</v>
      </c>
      <c r="AZ348" s="11">
        <v>36933.129999999997</v>
      </c>
      <c r="BA348" s="11">
        <v>25114.53</v>
      </c>
      <c r="BB348" s="11">
        <v>36933.129999999997</v>
      </c>
      <c r="BC348" s="11">
        <v>11818.6</v>
      </c>
      <c r="BD348" s="11">
        <v>36933.129999999997</v>
      </c>
      <c r="BE348" s="11">
        <v>11500</v>
      </c>
      <c r="BF348" s="11">
        <v>6250</v>
      </c>
      <c r="BG348" s="11">
        <v>4578</v>
      </c>
      <c r="BH348" s="11">
        <v>8058</v>
      </c>
      <c r="BI348" s="11">
        <v>75603</v>
      </c>
      <c r="BJ348" s="11">
        <v>63201</v>
      </c>
      <c r="BK348" s="11">
        <v>55501</v>
      </c>
      <c r="BL348" s="11">
        <v>30000</v>
      </c>
      <c r="BM348">
        <v>230000</v>
      </c>
      <c r="BN348">
        <v>7382</v>
      </c>
    </row>
    <row r="349" spans="1:66" x14ac:dyDescent="0.25">
      <c r="A349" s="3">
        <v>45639</v>
      </c>
      <c r="B349">
        <v>1155</v>
      </c>
      <c r="C349">
        <v>763</v>
      </c>
      <c r="D349">
        <v>600</v>
      </c>
      <c r="E349">
        <v>394</v>
      </c>
      <c r="F349">
        <v>161</v>
      </c>
      <c r="G349">
        <v>373</v>
      </c>
      <c r="H349">
        <v>223</v>
      </c>
      <c r="I349">
        <v>167</v>
      </c>
      <c r="J349">
        <v>300</v>
      </c>
      <c r="K349">
        <v>157</v>
      </c>
      <c r="L349">
        <v>71</v>
      </c>
      <c r="M349">
        <v>50</v>
      </c>
      <c r="N349">
        <v>71</v>
      </c>
      <c r="O349">
        <v>237</v>
      </c>
      <c r="P349">
        <v>109</v>
      </c>
      <c r="Q349">
        <v>65</v>
      </c>
      <c r="R349">
        <v>61</v>
      </c>
      <c r="S349">
        <v>34</v>
      </c>
      <c r="T349">
        <v>53</v>
      </c>
      <c r="U349">
        <v>7</v>
      </c>
      <c r="V349">
        <v>22</v>
      </c>
      <c r="W349">
        <v>7</v>
      </c>
      <c r="X349">
        <v>45</v>
      </c>
      <c r="Y349">
        <v>53</v>
      </c>
      <c r="Z349">
        <v>15</v>
      </c>
      <c r="AA349">
        <v>0</v>
      </c>
      <c r="AB349">
        <v>30</v>
      </c>
      <c r="AC349">
        <v>22</v>
      </c>
      <c r="AD349">
        <v>0</v>
      </c>
      <c r="AE349">
        <v>7</v>
      </c>
      <c r="AF349">
        <v>22</v>
      </c>
      <c r="AG349">
        <v>0</v>
      </c>
      <c r="AH349">
        <v>7</v>
      </c>
      <c r="AI349">
        <v>45</v>
      </c>
      <c r="AJ349">
        <v>15</v>
      </c>
      <c r="AK349">
        <v>7</v>
      </c>
      <c r="AL349">
        <v>0</v>
      </c>
      <c r="AM349">
        <v>7</v>
      </c>
      <c r="AN349">
        <v>22</v>
      </c>
      <c r="AO349">
        <v>22</v>
      </c>
      <c r="AP349">
        <v>83</v>
      </c>
      <c r="AQ349">
        <v>22</v>
      </c>
      <c r="AR349">
        <v>68</v>
      </c>
      <c r="AS349">
        <v>30</v>
      </c>
      <c r="AT349">
        <v>7</v>
      </c>
      <c r="AU349">
        <v>45</v>
      </c>
      <c r="AV349">
        <v>30</v>
      </c>
      <c r="AW349">
        <v>0</v>
      </c>
      <c r="AX349">
        <v>70</v>
      </c>
      <c r="AY349" s="11">
        <v>147732.5</v>
      </c>
      <c r="AZ349" s="11">
        <v>48751.73</v>
      </c>
      <c r="BA349" s="11">
        <v>20682.55</v>
      </c>
      <c r="BB349" s="11">
        <v>28069.18</v>
      </c>
      <c r="BC349" s="11">
        <v>35455.800000000003</v>
      </c>
      <c r="BD349" s="11">
        <v>14773.25</v>
      </c>
      <c r="BE349" s="11">
        <v>11500</v>
      </c>
      <c r="BF349" s="11">
        <v>6250</v>
      </c>
      <c r="BG349" s="11">
        <v>4578</v>
      </c>
      <c r="BH349" s="11">
        <v>8058</v>
      </c>
      <c r="BI349" s="11">
        <v>75603</v>
      </c>
      <c r="BJ349" s="11">
        <v>63201</v>
      </c>
      <c r="BK349" s="11">
        <v>55501</v>
      </c>
      <c r="BL349" s="11">
        <v>30000</v>
      </c>
      <c r="BM349">
        <v>230000</v>
      </c>
      <c r="BN349">
        <v>2106</v>
      </c>
    </row>
    <row r="350" spans="1:66" x14ac:dyDescent="0.25">
      <c r="A350" s="3">
        <v>45640</v>
      </c>
      <c r="B350">
        <v>1148</v>
      </c>
      <c r="C350">
        <v>733</v>
      </c>
      <c r="D350">
        <v>287</v>
      </c>
      <c r="E350">
        <v>735</v>
      </c>
      <c r="F350">
        <v>126</v>
      </c>
      <c r="G350">
        <v>146</v>
      </c>
      <c r="H350">
        <v>536</v>
      </c>
      <c r="I350">
        <v>51</v>
      </c>
      <c r="J350">
        <v>306</v>
      </c>
      <c r="K350">
        <v>241</v>
      </c>
      <c r="L350">
        <v>99</v>
      </c>
      <c r="M350">
        <v>49</v>
      </c>
      <c r="N350">
        <v>71</v>
      </c>
      <c r="O350">
        <v>157</v>
      </c>
      <c r="P350">
        <v>34</v>
      </c>
      <c r="Q350">
        <v>30</v>
      </c>
      <c r="R350">
        <v>56</v>
      </c>
      <c r="S350">
        <v>105</v>
      </c>
      <c r="T350">
        <v>95</v>
      </c>
      <c r="U350">
        <v>21</v>
      </c>
      <c r="V350">
        <v>51</v>
      </c>
      <c r="W350">
        <v>14</v>
      </c>
      <c r="X350">
        <v>1</v>
      </c>
      <c r="Y350">
        <v>65</v>
      </c>
      <c r="Z350">
        <v>0</v>
      </c>
      <c r="AA350">
        <v>21</v>
      </c>
      <c r="AB350">
        <v>14</v>
      </c>
      <c r="AC350">
        <v>21</v>
      </c>
      <c r="AD350">
        <v>0</v>
      </c>
      <c r="AE350">
        <v>36</v>
      </c>
      <c r="AF350">
        <v>7</v>
      </c>
      <c r="AG350">
        <v>21</v>
      </c>
      <c r="AH350">
        <v>14</v>
      </c>
      <c r="AI350">
        <v>43</v>
      </c>
      <c r="AJ350">
        <v>36</v>
      </c>
      <c r="AK350">
        <v>36</v>
      </c>
      <c r="AL350">
        <v>14</v>
      </c>
      <c r="AM350">
        <v>7</v>
      </c>
      <c r="AN350">
        <v>0</v>
      </c>
      <c r="AO350">
        <v>7</v>
      </c>
      <c r="AP350">
        <v>51</v>
      </c>
      <c r="AQ350">
        <v>7</v>
      </c>
      <c r="AR350">
        <v>65</v>
      </c>
      <c r="AS350">
        <v>36</v>
      </c>
      <c r="AT350">
        <v>7</v>
      </c>
      <c r="AU350">
        <v>43</v>
      </c>
      <c r="AV350">
        <v>0</v>
      </c>
      <c r="AW350">
        <v>0</v>
      </c>
      <c r="AX350">
        <v>0</v>
      </c>
      <c r="AY350" s="11">
        <v>150704.13</v>
      </c>
      <c r="AZ350" s="11">
        <v>45211.24</v>
      </c>
      <c r="BA350" s="11">
        <v>30140.83</v>
      </c>
      <c r="BB350" s="11">
        <v>24112.66</v>
      </c>
      <c r="BC350" s="11">
        <v>18084.5</v>
      </c>
      <c r="BD350" s="11">
        <v>33154.910000000003</v>
      </c>
      <c r="BE350" s="11">
        <v>11500</v>
      </c>
      <c r="BF350" s="11">
        <v>6250</v>
      </c>
      <c r="BG350" s="11">
        <v>4578</v>
      </c>
      <c r="BH350" s="11">
        <v>8058</v>
      </c>
      <c r="BI350" s="11">
        <v>75603</v>
      </c>
      <c r="BJ350" s="11">
        <v>63201</v>
      </c>
      <c r="BK350" s="11">
        <v>55501</v>
      </c>
      <c r="BL350" s="11">
        <v>30000</v>
      </c>
      <c r="BM350">
        <v>230000</v>
      </c>
      <c r="BN350">
        <v>7702</v>
      </c>
    </row>
    <row r="351" spans="1:66" x14ac:dyDescent="0.25">
      <c r="A351" s="3">
        <v>45641</v>
      </c>
      <c r="B351">
        <v>1151</v>
      </c>
      <c r="C351">
        <v>717</v>
      </c>
      <c r="D351">
        <v>460</v>
      </c>
      <c r="E351">
        <v>622</v>
      </c>
      <c r="F351">
        <v>69</v>
      </c>
      <c r="G351">
        <v>272</v>
      </c>
      <c r="H351">
        <v>402</v>
      </c>
      <c r="I351">
        <v>43</v>
      </c>
      <c r="J351">
        <v>349</v>
      </c>
      <c r="K351">
        <v>57</v>
      </c>
      <c r="L351">
        <v>85</v>
      </c>
      <c r="M351">
        <v>99</v>
      </c>
      <c r="N351">
        <v>64</v>
      </c>
      <c r="O351">
        <v>240</v>
      </c>
      <c r="P351">
        <v>148</v>
      </c>
      <c r="Q351">
        <v>56</v>
      </c>
      <c r="R351">
        <v>21</v>
      </c>
      <c r="S351">
        <v>32</v>
      </c>
      <c r="T351">
        <v>64</v>
      </c>
      <c r="U351">
        <v>21</v>
      </c>
      <c r="V351">
        <v>35</v>
      </c>
      <c r="W351">
        <v>0</v>
      </c>
      <c r="X351">
        <v>78</v>
      </c>
      <c r="Y351">
        <v>64</v>
      </c>
      <c r="Z351">
        <v>14</v>
      </c>
      <c r="AA351">
        <v>21</v>
      </c>
      <c r="AB351">
        <v>43</v>
      </c>
      <c r="AC351">
        <v>21</v>
      </c>
      <c r="AD351">
        <v>7</v>
      </c>
      <c r="AE351">
        <v>7</v>
      </c>
      <c r="AF351">
        <v>7</v>
      </c>
      <c r="AG351">
        <v>0</v>
      </c>
      <c r="AH351">
        <v>7</v>
      </c>
      <c r="AI351">
        <v>35</v>
      </c>
      <c r="AJ351">
        <v>7</v>
      </c>
      <c r="AK351">
        <v>21</v>
      </c>
      <c r="AL351">
        <v>7</v>
      </c>
      <c r="AM351">
        <v>0</v>
      </c>
      <c r="AN351">
        <v>21</v>
      </c>
      <c r="AO351">
        <v>21</v>
      </c>
      <c r="AP351">
        <v>57</v>
      </c>
      <c r="AQ351">
        <v>21</v>
      </c>
      <c r="AR351">
        <v>28</v>
      </c>
      <c r="AS351">
        <v>7</v>
      </c>
      <c r="AT351">
        <v>7</v>
      </c>
      <c r="AU351">
        <v>7</v>
      </c>
      <c r="AV351">
        <v>21</v>
      </c>
      <c r="AW351">
        <v>14</v>
      </c>
      <c r="AX351">
        <v>54</v>
      </c>
      <c r="AY351" s="11">
        <v>156738.04999999999</v>
      </c>
      <c r="AZ351" s="11">
        <v>40751.89</v>
      </c>
      <c r="BA351" s="11">
        <v>34482.370000000003</v>
      </c>
      <c r="BB351" s="11">
        <v>26645.47</v>
      </c>
      <c r="BC351" s="11">
        <v>29780.23</v>
      </c>
      <c r="BD351" s="11">
        <v>25078.09</v>
      </c>
      <c r="BE351" s="11">
        <v>8000</v>
      </c>
      <c r="BF351" s="11">
        <v>6250</v>
      </c>
      <c r="BG351" s="11">
        <v>4578</v>
      </c>
      <c r="BH351" s="11">
        <v>7058</v>
      </c>
      <c r="BI351" s="11">
        <v>75603</v>
      </c>
      <c r="BJ351" s="11">
        <v>63201</v>
      </c>
      <c r="BK351" s="11">
        <v>55501</v>
      </c>
      <c r="BL351" s="11">
        <v>30000</v>
      </c>
      <c r="BM351">
        <v>230000</v>
      </c>
      <c r="BN351">
        <v>6147</v>
      </c>
    </row>
    <row r="352" spans="1:66" x14ac:dyDescent="0.25">
      <c r="A352" s="3">
        <v>45642</v>
      </c>
      <c r="B352">
        <v>1172</v>
      </c>
      <c r="C352">
        <v>713</v>
      </c>
      <c r="D352">
        <v>257</v>
      </c>
      <c r="E352">
        <v>833</v>
      </c>
      <c r="F352">
        <v>82</v>
      </c>
      <c r="G352">
        <v>292</v>
      </c>
      <c r="H352">
        <v>329</v>
      </c>
      <c r="I352">
        <v>92</v>
      </c>
      <c r="J352">
        <v>247</v>
      </c>
      <c r="K352">
        <v>247</v>
      </c>
      <c r="L352">
        <v>87</v>
      </c>
      <c r="M352">
        <v>43</v>
      </c>
      <c r="N352">
        <v>50</v>
      </c>
      <c r="O352">
        <v>213</v>
      </c>
      <c r="P352">
        <v>84</v>
      </c>
      <c r="Q352">
        <v>48</v>
      </c>
      <c r="R352">
        <v>57</v>
      </c>
      <c r="S352">
        <v>96</v>
      </c>
      <c r="T352">
        <v>28</v>
      </c>
      <c r="U352">
        <v>21</v>
      </c>
      <c r="V352">
        <v>35</v>
      </c>
      <c r="W352">
        <v>21</v>
      </c>
      <c r="X352">
        <v>71</v>
      </c>
      <c r="Y352">
        <v>57</v>
      </c>
      <c r="Z352">
        <v>14</v>
      </c>
      <c r="AA352">
        <v>7</v>
      </c>
      <c r="AB352">
        <v>14</v>
      </c>
      <c r="AC352">
        <v>7</v>
      </c>
      <c r="AD352">
        <v>7</v>
      </c>
      <c r="AE352">
        <v>14</v>
      </c>
      <c r="AF352">
        <v>21</v>
      </c>
      <c r="AG352">
        <v>0</v>
      </c>
      <c r="AH352">
        <v>14</v>
      </c>
      <c r="AI352">
        <v>35</v>
      </c>
      <c r="AJ352">
        <v>49</v>
      </c>
      <c r="AK352">
        <v>28</v>
      </c>
      <c r="AL352">
        <v>0</v>
      </c>
      <c r="AM352">
        <v>0</v>
      </c>
      <c r="AN352">
        <v>7</v>
      </c>
      <c r="AO352">
        <v>14</v>
      </c>
      <c r="AP352">
        <v>71</v>
      </c>
      <c r="AQ352">
        <v>14</v>
      </c>
      <c r="AR352">
        <v>57</v>
      </c>
      <c r="AS352">
        <v>7</v>
      </c>
      <c r="AT352">
        <v>7</v>
      </c>
      <c r="AU352">
        <v>21</v>
      </c>
      <c r="AV352">
        <v>7</v>
      </c>
      <c r="AW352">
        <v>28</v>
      </c>
      <c r="AX352">
        <v>37</v>
      </c>
      <c r="AY352" s="11">
        <v>166062.41</v>
      </c>
      <c r="AZ352" s="11">
        <v>46497.47</v>
      </c>
      <c r="BA352" s="11">
        <v>26569.99</v>
      </c>
      <c r="BB352" s="11">
        <v>24909.360000000001</v>
      </c>
      <c r="BC352" s="11">
        <v>34873.11</v>
      </c>
      <c r="BD352" s="11">
        <v>33212.480000000003</v>
      </c>
      <c r="BE352" s="11">
        <v>8000</v>
      </c>
      <c r="BF352" s="11">
        <v>6250</v>
      </c>
      <c r="BG352" s="11">
        <v>4578</v>
      </c>
      <c r="BH352" s="11">
        <v>7058</v>
      </c>
      <c r="BI352" s="11">
        <v>75603</v>
      </c>
      <c r="BJ352" s="11">
        <v>63201</v>
      </c>
      <c r="BK352" s="11">
        <v>55501</v>
      </c>
      <c r="BL352" s="11">
        <v>30000</v>
      </c>
      <c r="BM352">
        <v>230000</v>
      </c>
      <c r="BN352">
        <v>8342</v>
      </c>
    </row>
    <row r="353" spans="1:16382" x14ac:dyDescent="0.25">
      <c r="A353" s="3">
        <v>45643</v>
      </c>
      <c r="B353">
        <v>1191</v>
      </c>
      <c r="C353">
        <v>714</v>
      </c>
      <c r="D353">
        <v>357</v>
      </c>
      <c r="E353">
        <v>763</v>
      </c>
      <c r="F353">
        <v>71</v>
      </c>
      <c r="G353">
        <v>292</v>
      </c>
      <c r="H353">
        <v>337</v>
      </c>
      <c r="I353">
        <v>85</v>
      </c>
      <c r="J353">
        <v>280</v>
      </c>
      <c r="K353">
        <v>162</v>
      </c>
      <c r="L353">
        <v>103</v>
      </c>
      <c r="M353">
        <v>110</v>
      </c>
      <c r="N353">
        <v>59</v>
      </c>
      <c r="O353">
        <v>248</v>
      </c>
      <c r="P353">
        <v>99</v>
      </c>
      <c r="Q353">
        <v>31</v>
      </c>
      <c r="R353">
        <v>54</v>
      </c>
      <c r="S353">
        <v>45</v>
      </c>
      <c r="T353">
        <v>49</v>
      </c>
      <c r="U353">
        <v>21</v>
      </c>
      <c r="V353">
        <v>49</v>
      </c>
      <c r="W353">
        <v>7</v>
      </c>
      <c r="X353">
        <v>49</v>
      </c>
      <c r="Y353">
        <v>42</v>
      </c>
      <c r="Z353">
        <v>0</v>
      </c>
      <c r="AA353">
        <v>21</v>
      </c>
      <c r="AB353">
        <v>35</v>
      </c>
      <c r="AC353">
        <v>21</v>
      </c>
      <c r="AD353">
        <v>0</v>
      </c>
      <c r="AE353">
        <v>21</v>
      </c>
      <c r="AF353">
        <v>0</v>
      </c>
      <c r="AG353">
        <v>7</v>
      </c>
      <c r="AH353">
        <v>14</v>
      </c>
      <c r="AI353">
        <v>28</v>
      </c>
      <c r="AJ353">
        <v>35</v>
      </c>
      <c r="AK353">
        <v>35</v>
      </c>
      <c r="AL353">
        <v>7</v>
      </c>
      <c r="AM353">
        <v>0</v>
      </c>
      <c r="AN353">
        <v>14</v>
      </c>
      <c r="AO353">
        <v>14</v>
      </c>
      <c r="AP353">
        <v>71</v>
      </c>
      <c r="AQ353">
        <v>21</v>
      </c>
      <c r="AR353">
        <v>42</v>
      </c>
      <c r="AS353">
        <v>14</v>
      </c>
      <c r="AT353">
        <v>0</v>
      </c>
      <c r="AU353">
        <v>28</v>
      </c>
      <c r="AV353">
        <v>21</v>
      </c>
      <c r="AW353">
        <v>7</v>
      </c>
      <c r="AX353">
        <v>41</v>
      </c>
      <c r="AY353" s="11">
        <v>179050.53</v>
      </c>
      <c r="AZ353" s="11">
        <v>46553.14</v>
      </c>
      <c r="BA353" s="11">
        <v>23276.57</v>
      </c>
      <c r="BB353" s="11">
        <v>41181.620000000003</v>
      </c>
      <c r="BC353" s="11">
        <v>41181.620000000003</v>
      </c>
      <c r="BD353" s="11">
        <v>26857.58</v>
      </c>
      <c r="BE353" s="11">
        <v>8000</v>
      </c>
      <c r="BF353" s="11">
        <v>6250</v>
      </c>
      <c r="BG353" s="11">
        <v>3353</v>
      </c>
      <c r="BH353" s="11">
        <v>7058</v>
      </c>
      <c r="BI353" s="11">
        <v>75603</v>
      </c>
      <c r="BJ353" s="11">
        <v>63201</v>
      </c>
      <c r="BK353" s="11">
        <v>55501</v>
      </c>
      <c r="BL353" s="11">
        <v>30000</v>
      </c>
      <c r="BM353">
        <v>230000</v>
      </c>
      <c r="BN353">
        <v>1640</v>
      </c>
    </row>
    <row r="354" spans="1:16382" x14ac:dyDescent="0.25">
      <c r="A354" s="3">
        <v>45644</v>
      </c>
      <c r="B354">
        <v>1194</v>
      </c>
      <c r="C354">
        <v>719</v>
      </c>
      <c r="D354">
        <v>489</v>
      </c>
      <c r="E354">
        <v>562</v>
      </c>
      <c r="F354">
        <v>143</v>
      </c>
      <c r="G354">
        <v>309</v>
      </c>
      <c r="H354">
        <v>231</v>
      </c>
      <c r="I354">
        <v>179</v>
      </c>
      <c r="J354">
        <v>355</v>
      </c>
      <c r="K354">
        <v>103</v>
      </c>
      <c r="L354">
        <v>66</v>
      </c>
      <c r="M354">
        <v>103</v>
      </c>
      <c r="N354">
        <v>66</v>
      </c>
      <c r="O354">
        <v>172</v>
      </c>
      <c r="P354">
        <v>40</v>
      </c>
      <c r="Q354">
        <v>40</v>
      </c>
      <c r="R354">
        <v>49</v>
      </c>
      <c r="S354">
        <v>200</v>
      </c>
      <c r="T354">
        <v>100</v>
      </c>
      <c r="U354">
        <v>21</v>
      </c>
      <c r="V354">
        <v>28</v>
      </c>
      <c r="W354">
        <v>7</v>
      </c>
      <c r="X354">
        <v>19</v>
      </c>
      <c r="Y354">
        <v>50</v>
      </c>
      <c r="Z354">
        <v>14</v>
      </c>
      <c r="AA354">
        <v>14</v>
      </c>
      <c r="AB354">
        <v>28</v>
      </c>
      <c r="AC354">
        <v>14</v>
      </c>
      <c r="AD354">
        <v>7</v>
      </c>
      <c r="AE354">
        <v>21</v>
      </c>
      <c r="AF354">
        <v>7</v>
      </c>
      <c r="AG354">
        <v>21</v>
      </c>
      <c r="AH354">
        <v>7</v>
      </c>
      <c r="AI354">
        <v>57</v>
      </c>
      <c r="AJ354">
        <v>43</v>
      </c>
      <c r="AK354">
        <v>7</v>
      </c>
      <c r="AL354">
        <v>21</v>
      </c>
      <c r="AM354">
        <v>7</v>
      </c>
      <c r="AN354">
        <v>0</v>
      </c>
      <c r="AO354">
        <v>7</v>
      </c>
      <c r="AP354">
        <v>57</v>
      </c>
      <c r="AQ354">
        <v>14</v>
      </c>
      <c r="AR354">
        <v>43</v>
      </c>
      <c r="AS354">
        <v>35</v>
      </c>
      <c r="AT354">
        <v>7</v>
      </c>
      <c r="AU354">
        <v>14</v>
      </c>
      <c r="AV354">
        <v>28</v>
      </c>
      <c r="AW354">
        <v>21</v>
      </c>
      <c r="AX354">
        <v>0</v>
      </c>
      <c r="AY354" s="11">
        <v>197610.23999999999</v>
      </c>
      <c r="AZ354" s="11">
        <v>67187.48</v>
      </c>
      <c r="BA354" s="11">
        <v>47426.46</v>
      </c>
      <c r="BB354" s="11">
        <v>23713.23</v>
      </c>
      <c r="BC354" s="11">
        <v>15808.82</v>
      </c>
      <c r="BD354" s="11">
        <v>43474.25</v>
      </c>
      <c r="BE354" s="11">
        <v>8000</v>
      </c>
      <c r="BF354" s="11">
        <v>6250</v>
      </c>
      <c r="BG354" s="11">
        <v>3353</v>
      </c>
      <c r="BH354" s="11">
        <v>7058</v>
      </c>
      <c r="BI354" s="11">
        <v>75603</v>
      </c>
      <c r="BJ354" s="11">
        <v>63201</v>
      </c>
      <c r="BK354" s="11">
        <v>55501</v>
      </c>
      <c r="BL354" s="11">
        <v>30000</v>
      </c>
      <c r="BM354">
        <v>230000</v>
      </c>
      <c r="BN354">
        <v>4728</v>
      </c>
    </row>
    <row r="355" spans="1:16382" x14ac:dyDescent="0.25">
      <c r="A355" s="3">
        <v>45645</v>
      </c>
      <c r="B355">
        <v>1188</v>
      </c>
      <c r="C355">
        <v>731</v>
      </c>
      <c r="D355">
        <v>237</v>
      </c>
      <c r="E355">
        <v>690</v>
      </c>
      <c r="F355">
        <v>261</v>
      </c>
      <c r="G355">
        <v>168</v>
      </c>
      <c r="H355">
        <v>432</v>
      </c>
      <c r="I355">
        <v>131</v>
      </c>
      <c r="J355">
        <v>294</v>
      </c>
      <c r="K355">
        <v>58</v>
      </c>
      <c r="L355">
        <v>95</v>
      </c>
      <c r="M355">
        <v>36</v>
      </c>
      <c r="N355">
        <v>51</v>
      </c>
      <c r="O355">
        <v>185</v>
      </c>
      <c r="P355">
        <v>121</v>
      </c>
      <c r="Q355">
        <v>49</v>
      </c>
      <c r="R355">
        <v>40</v>
      </c>
      <c r="S355">
        <v>259</v>
      </c>
      <c r="T355">
        <v>51</v>
      </c>
      <c r="U355">
        <v>21</v>
      </c>
      <c r="V355">
        <v>43</v>
      </c>
      <c r="W355">
        <v>0</v>
      </c>
      <c r="X355">
        <v>109</v>
      </c>
      <c r="Y355">
        <v>36</v>
      </c>
      <c r="Z355">
        <v>21</v>
      </c>
      <c r="AA355">
        <v>0</v>
      </c>
      <c r="AB355">
        <v>14</v>
      </c>
      <c r="AC355">
        <v>0</v>
      </c>
      <c r="AD355">
        <v>7</v>
      </c>
      <c r="AE355">
        <v>21</v>
      </c>
      <c r="AF355">
        <v>0</v>
      </c>
      <c r="AG355">
        <v>0</v>
      </c>
      <c r="AH355">
        <v>21</v>
      </c>
      <c r="AI355">
        <v>43</v>
      </c>
      <c r="AJ355">
        <v>14</v>
      </c>
      <c r="AK355">
        <v>14</v>
      </c>
      <c r="AL355">
        <v>7</v>
      </c>
      <c r="AM355">
        <v>0</v>
      </c>
      <c r="AN355">
        <v>0</v>
      </c>
      <c r="AO355">
        <v>29</v>
      </c>
      <c r="AP355">
        <v>51</v>
      </c>
      <c r="AQ355">
        <v>14</v>
      </c>
      <c r="AR355">
        <v>43</v>
      </c>
      <c r="AS355">
        <v>29</v>
      </c>
      <c r="AT355">
        <v>0</v>
      </c>
      <c r="AU355">
        <v>14</v>
      </c>
      <c r="AV355">
        <v>21</v>
      </c>
      <c r="AW355">
        <v>0</v>
      </c>
      <c r="AX355">
        <v>108</v>
      </c>
      <c r="AY355" s="11">
        <v>217600.43</v>
      </c>
      <c r="AZ355" s="11">
        <v>67456.13</v>
      </c>
      <c r="BA355" s="11">
        <v>52224.1</v>
      </c>
      <c r="BB355" s="11">
        <v>50048.1</v>
      </c>
      <c r="BC355" s="11">
        <v>27872.1</v>
      </c>
      <c r="BD355" s="11">
        <v>20000</v>
      </c>
      <c r="BE355" s="11">
        <v>8000</v>
      </c>
      <c r="BF355" s="11">
        <v>6250</v>
      </c>
      <c r="BG355" s="11">
        <v>3353</v>
      </c>
      <c r="BH355" s="11">
        <v>7058</v>
      </c>
      <c r="BI355" s="11">
        <v>75603</v>
      </c>
      <c r="BJ355" s="11">
        <v>63201</v>
      </c>
      <c r="BK355" s="11">
        <v>55501</v>
      </c>
      <c r="BL355" s="11">
        <v>30000</v>
      </c>
      <c r="BM355">
        <v>230000</v>
      </c>
      <c r="BN355">
        <v>1750</v>
      </c>
    </row>
    <row r="356" spans="1:16382" x14ac:dyDescent="0.25">
      <c r="A356" s="3">
        <v>45646</v>
      </c>
      <c r="B356">
        <v>1173</v>
      </c>
      <c r="C356">
        <v>754</v>
      </c>
      <c r="D356">
        <v>492</v>
      </c>
      <c r="E356">
        <v>517</v>
      </c>
      <c r="F356">
        <v>164</v>
      </c>
      <c r="G356">
        <v>286</v>
      </c>
      <c r="H356">
        <v>333</v>
      </c>
      <c r="I356">
        <v>135</v>
      </c>
      <c r="J356">
        <v>378</v>
      </c>
      <c r="K356">
        <v>232</v>
      </c>
      <c r="L356">
        <v>94</v>
      </c>
      <c r="M356">
        <v>43</v>
      </c>
      <c r="N356">
        <v>50</v>
      </c>
      <c r="O356">
        <v>151</v>
      </c>
      <c r="P356">
        <v>115</v>
      </c>
      <c r="Q356">
        <v>66</v>
      </c>
      <c r="R356">
        <v>44</v>
      </c>
      <c r="S356">
        <v>0</v>
      </c>
      <c r="T356">
        <v>30</v>
      </c>
      <c r="U356">
        <v>22</v>
      </c>
      <c r="V356">
        <v>45</v>
      </c>
      <c r="W356">
        <v>15</v>
      </c>
      <c r="X356">
        <v>60</v>
      </c>
      <c r="Y356">
        <v>37</v>
      </c>
      <c r="Z356">
        <v>0</v>
      </c>
      <c r="AA356">
        <v>7</v>
      </c>
      <c r="AB356">
        <v>22</v>
      </c>
      <c r="AC356">
        <v>15</v>
      </c>
      <c r="AD356">
        <v>0</v>
      </c>
      <c r="AE356">
        <v>15</v>
      </c>
      <c r="AF356">
        <v>15</v>
      </c>
      <c r="AG356">
        <v>22</v>
      </c>
      <c r="AH356">
        <v>0</v>
      </c>
      <c r="AI356">
        <v>67</v>
      </c>
      <c r="AJ356">
        <v>37</v>
      </c>
      <c r="AK356">
        <v>30</v>
      </c>
      <c r="AL356">
        <v>7</v>
      </c>
      <c r="AM356">
        <v>0</v>
      </c>
      <c r="AN356">
        <v>30</v>
      </c>
      <c r="AO356">
        <v>22</v>
      </c>
      <c r="AP356">
        <v>52</v>
      </c>
      <c r="AQ356">
        <v>22</v>
      </c>
      <c r="AR356">
        <v>60</v>
      </c>
      <c r="AS356">
        <v>15</v>
      </c>
      <c r="AT356">
        <v>7</v>
      </c>
      <c r="AU356">
        <v>22</v>
      </c>
      <c r="AV356">
        <v>15</v>
      </c>
      <c r="AW356">
        <v>7</v>
      </c>
      <c r="AX356">
        <v>56</v>
      </c>
      <c r="AY356" s="11">
        <v>239095.11</v>
      </c>
      <c r="AZ356" s="11">
        <v>59773.78</v>
      </c>
      <c r="BA356" s="11">
        <v>40646.17</v>
      </c>
      <c r="BB356" s="11">
        <v>50209.97</v>
      </c>
      <c r="BC356" s="11">
        <v>57382.83</v>
      </c>
      <c r="BD356" s="11">
        <v>31082.36</v>
      </c>
      <c r="BE356" s="11">
        <v>8000</v>
      </c>
      <c r="BF356" s="11">
        <v>6250</v>
      </c>
      <c r="BG356" s="11">
        <v>3353</v>
      </c>
      <c r="BH356" s="11">
        <v>7058</v>
      </c>
      <c r="BI356" s="11">
        <v>75603</v>
      </c>
      <c r="BJ356" s="11">
        <v>63201</v>
      </c>
      <c r="BK356" s="11">
        <v>55501</v>
      </c>
      <c r="BL356" s="11">
        <v>30000</v>
      </c>
      <c r="BM356">
        <v>230000</v>
      </c>
      <c r="BN356">
        <v>3691</v>
      </c>
    </row>
    <row r="357" spans="1:16382" x14ac:dyDescent="0.25">
      <c r="A357" s="3">
        <v>45647</v>
      </c>
      <c r="B357">
        <v>1150</v>
      </c>
      <c r="C357">
        <v>787</v>
      </c>
      <c r="D357">
        <v>230</v>
      </c>
      <c r="E357">
        <v>656</v>
      </c>
      <c r="F357">
        <v>264</v>
      </c>
      <c r="G357">
        <v>228</v>
      </c>
      <c r="H357">
        <v>371</v>
      </c>
      <c r="I357">
        <v>188</v>
      </c>
      <c r="J357">
        <v>336</v>
      </c>
      <c r="K357">
        <v>178</v>
      </c>
      <c r="L357">
        <v>99</v>
      </c>
      <c r="M357">
        <v>106</v>
      </c>
      <c r="N357">
        <v>35</v>
      </c>
      <c r="O357">
        <v>196</v>
      </c>
      <c r="P357">
        <v>96</v>
      </c>
      <c r="Q357">
        <v>43</v>
      </c>
      <c r="R357">
        <v>61</v>
      </c>
      <c r="S357">
        <v>0</v>
      </c>
      <c r="T357">
        <v>55</v>
      </c>
      <c r="U357">
        <v>0</v>
      </c>
      <c r="V357">
        <v>55</v>
      </c>
      <c r="W357">
        <v>7</v>
      </c>
      <c r="X357">
        <v>86</v>
      </c>
      <c r="Y357">
        <v>47</v>
      </c>
      <c r="Z357">
        <v>7</v>
      </c>
      <c r="AA357">
        <v>0</v>
      </c>
      <c r="AB357">
        <v>23</v>
      </c>
      <c r="AC357">
        <v>7</v>
      </c>
      <c r="AD357">
        <v>0</v>
      </c>
      <c r="AE357">
        <v>39</v>
      </c>
      <c r="AF357">
        <v>7</v>
      </c>
      <c r="AG357">
        <v>23</v>
      </c>
      <c r="AH357">
        <v>0</v>
      </c>
      <c r="AI357">
        <v>47</v>
      </c>
      <c r="AJ357">
        <v>47</v>
      </c>
      <c r="AK357">
        <v>39</v>
      </c>
      <c r="AL357">
        <v>7</v>
      </c>
      <c r="AM357">
        <v>7</v>
      </c>
      <c r="AN357">
        <v>7</v>
      </c>
      <c r="AO357">
        <v>31</v>
      </c>
      <c r="AP357">
        <v>86</v>
      </c>
      <c r="AQ357">
        <v>23</v>
      </c>
      <c r="AR357">
        <v>47</v>
      </c>
      <c r="AS357">
        <v>7</v>
      </c>
      <c r="AT357">
        <v>0</v>
      </c>
      <c r="AU357">
        <v>15</v>
      </c>
      <c r="AV357">
        <v>23</v>
      </c>
      <c r="AW357">
        <v>31</v>
      </c>
      <c r="AX357">
        <v>14</v>
      </c>
      <c r="AY357" s="11">
        <v>254478.59</v>
      </c>
      <c r="AZ357" s="11">
        <v>81433.149999999994</v>
      </c>
      <c r="BA357" s="11">
        <v>50895.72</v>
      </c>
      <c r="BB357" s="11">
        <v>61074.86</v>
      </c>
      <c r="BC357" s="11">
        <v>31074.86</v>
      </c>
      <c r="BD357" s="11">
        <v>30000</v>
      </c>
      <c r="BE357" s="11">
        <v>8000</v>
      </c>
      <c r="BF357" s="11">
        <v>6250</v>
      </c>
      <c r="BG357" s="11">
        <v>3353</v>
      </c>
      <c r="BH357" s="11">
        <v>7058</v>
      </c>
      <c r="BI357" s="11">
        <v>75603</v>
      </c>
      <c r="BJ357" s="11">
        <v>63201</v>
      </c>
      <c r="BK357" s="11">
        <v>55501</v>
      </c>
      <c r="BL357" s="11">
        <v>30000</v>
      </c>
      <c r="BM357">
        <v>230000</v>
      </c>
      <c r="BN357">
        <v>6078</v>
      </c>
    </row>
    <row r="358" spans="1:16382" x14ac:dyDescent="0.25">
      <c r="A358" s="3">
        <v>45648</v>
      </c>
      <c r="B358">
        <v>1119</v>
      </c>
      <c r="C358">
        <v>823</v>
      </c>
      <c r="D358">
        <v>537</v>
      </c>
      <c r="E358">
        <v>515</v>
      </c>
      <c r="F358">
        <v>67</v>
      </c>
      <c r="G358">
        <v>378</v>
      </c>
      <c r="H358">
        <v>363</v>
      </c>
      <c r="I358">
        <v>82</v>
      </c>
      <c r="J358">
        <v>242</v>
      </c>
      <c r="K358">
        <v>145</v>
      </c>
      <c r="L358">
        <v>55</v>
      </c>
      <c r="M358">
        <v>62</v>
      </c>
      <c r="N358">
        <v>41</v>
      </c>
      <c r="O358">
        <v>233</v>
      </c>
      <c r="P358">
        <v>25</v>
      </c>
      <c r="Q358">
        <v>46</v>
      </c>
      <c r="R358">
        <v>59</v>
      </c>
      <c r="S358">
        <v>211</v>
      </c>
      <c r="T358">
        <v>49</v>
      </c>
      <c r="U358">
        <v>0</v>
      </c>
      <c r="V358">
        <v>32</v>
      </c>
      <c r="W358">
        <v>16</v>
      </c>
      <c r="X358">
        <v>106</v>
      </c>
      <c r="Y358">
        <v>74</v>
      </c>
      <c r="Z358">
        <v>0</v>
      </c>
      <c r="AA358">
        <v>8</v>
      </c>
      <c r="AB358">
        <v>16</v>
      </c>
      <c r="AC358">
        <v>24</v>
      </c>
      <c r="AD358">
        <v>8</v>
      </c>
      <c r="AE358">
        <v>16</v>
      </c>
      <c r="AF358">
        <v>8</v>
      </c>
      <c r="AG358">
        <v>8</v>
      </c>
      <c r="AH358">
        <v>16</v>
      </c>
      <c r="AI358">
        <v>57</v>
      </c>
      <c r="AJ358">
        <v>24</v>
      </c>
      <c r="AK358">
        <v>16</v>
      </c>
      <c r="AL358">
        <v>8</v>
      </c>
      <c r="AM358">
        <v>8</v>
      </c>
      <c r="AN358">
        <v>24</v>
      </c>
      <c r="AO358">
        <v>32</v>
      </c>
      <c r="AP358">
        <v>90</v>
      </c>
      <c r="AQ358">
        <v>24</v>
      </c>
      <c r="AR358">
        <v>49</v>
      </c>
      <c r="AS358">
        <v>16</v>
      </c>
      <c r="AT358">
        <v>8</v>
      </c>
      <c r="AU358">
        <v>32</v>
      </c>
      <c r="AV358">
        <v>8</v>
      </c>
      <c r="AW358">
        <v>32</v>
      </c>
      <c r="AX358">
        <v>14</v>
      </c>
      <c r="AY358" s="11">
        <v>264333.5</v>
      </c>
      <c r="AZ358" s="11">
        <v>66083.38</v>
      </c>
      <c r="BA358" s="11">
        <v>37006.69</v>
      </c>
      <c r="BB358" s="11">
        <v>26433.35</v>
      </c>
      <c r="BC358" s="11">
        <v>47580.03</v>
      </c>
      <c r="BD358" s="11">
        <v>87230.06</v>
      </c>
      <c r="BE358" s="11">
        <v>8000</v>
      </c>
      <c r="BF358" s="11">
        <v>6250</v>
      </c>
      <c r="BG358" s="11">
        <v>3353</v>
      </c>
      <c r="BH358" s="11">
        <v>7058</v>
      </c>
      <c r="BI358" s="11">
        <v>75603</v>
      </c>
      <c r="BJ358" s="11">
        <v>63201</v>
      </c>
      <c r="BK358" s="11">
        <v>55501</v>
      </c>
      <c r="BL358" s="11">
        <v>30000</v>
      </c>
      <c r="BM358">
        <v>230000</v>
      </c>
      <c r="BN358">
        <v>4153</v>
      </c>
    </row>
    <row r="359" spans="1:16382" x14ac:dyDescent="0.25">
      <c r="A359" s="3">
        <v>45649</v>
      </c>
      <c r="B359">
        <v>1099</v>
      </c>
      <c r="C359">
        <v>856</v>
      </c>
      <c r="D359">
        <v>296</v>
      </c>
      <c r="E359">
        <v>551</v>
      </c>
      <c r="F359">
        <v>252</v>
      </c>
      <c r="G359">
        <v>248</v>
      </c>
      <c r="H359">
        <v>497</v>
      </c>
      <c r="I359">
        <v>111</v>
      </c>
      <c r="J359">
        <v>258</v>
      </c>
      <c r="K359">
        <v>68</v>
      </c>
      <c r="L359">
        <v>81</v>
      </c>
      <c r="M359">
        <v>95</v>
      </c>
      <c r="N359">
        <v>27</v>
      </c>
      <c r="O359">
        <v>200</v>
      </c>
      <c r="P359">
        <v>87</v>
      </c>
      <c r="Q359">
        <v>41</v>
      </c>
      <c r="R359">
        <v>20</v>
      </c>
      <c r="S359">
        <v>222</v>
      </c>
      <c r="T359">
        <v>111</v>
      </c>
      <c r="U359">
        <v>8</v>
      </c>
      <c r="V359">
        <v>25</v>
      </c>
      <c r="W359">
        <v>17</v>
      </c>
      <c r="X359">
        <v>68</v>
      </c>
      <c r="Y359">
        <v>59</v>
      </c>
      <c r="Z359">
        <v>0</v>
      </c>
      <c r="AA359">
        <v>8</v>
      </c>
      <c r="AB359">
        <v>34</v>
      </c>
      <c r="AC359">
        <v>0</v>
      </c>
      <c r="AD359">
        <v>8</v>
      </c>
      <c r="AE359">
        <v>8</v>
      </c>
      <c r="AF359">
        <v>17</v>
      </c>
      <c r="AG359">
        <v>17</v>
      </c>
      <c r="AH359">
        <v>0</v>
      </c>
      <c r="AI359">
        <v>68</v>
      </c>
      <c r="AJ359">
        <v>17</v>
      </c>
      <c r="AK359">
        <v>25</v>
      </c>
      <c r="AL359">
        <v>17</v>
      </c>
      <c r="AM359">
        <v>0</v>
      </c>
      <c r="AN359">
        <v>8</v>
      </c>
      <c r="AO359">
        <v>8</v>
      </c>
      <c r="AP359">
        <v>85</v>
      </c>
      <c r="AQ359">
        <v>8</v>
      </c>
      <c r="AR359">
        <v>34</v>
      </c>
      <c r="AS359">
        <v>42</v>
      </c>
      <c r="AT359">
        <v>0</v>
      </c>
      <c r="AU359">
        <v>25</v>
      </c>
      <c r="AV359">
        <v>0</v>
      </c>
      <c r="AW359">
        <v>17</v>
      </c>
      <c r="AX359">
        <v>122</v>
      </c>
      <c r="AY359" s="11">
        <v>272632.34999999998</v>
      </c>
      <c r="AZ359" s="11">
        <v>92695</v>
      </c>
      <c r="BA359" s="11">
        <v>38168.53</v>
      </c>
      <c r="BB359" s="11">
        <v>32715.88</v>
      </c>
      <c r="BC359" s="11">
        <v>49073.82</v>
      </c>
      <c r="BD359" s="11">
        <v>59979.12</v>
      </c>
      <c r="BE359" s="11">
        <v>8000</v>
      </c>
      <c r="BF359" s="11">
        <v>6250</v>
      </c>
      <c r="BG359" s="11">
        <v>3353</v>
      </c>
      <c r="BH359" s="11">
        <v>7058</v>
      </c>
      <c r="BI359" s="11">
        <v>75603</v>
      </c>
      <c r="BJ359" s="11">
        <v>63201</v>
      </c>
      <c r="BK359" s="11">
        <v>55501</v>
      </c>
      <c r="BL359" s="11">
        <v>30000</v>
      </c>
      <c r="BM359">
        <v>230000</v>
      </c>
      <c r="BN359">
        <v>2524</v>
      </c>
    </row>
    <row r="360" spans="1:16382" x14ac:dyDescent="0.25">
      <c r="A360" s="3">
        <v>45650</v>
      </c>
      <c r="B360">
        <v>1086</v>
      </c>
      <c r="C360">
        <v>880</v>
      </c>
      <c r="D360">
        <v>293</v>
      </c>
      <c r="E360">
        <v>555</v>
      </c>
      <c r="F360">
        <v>238</v>
      </c>
      <c r="G360">
        <v>202</v>
      </c>
      <c r="H360">
        <v>520</v>
      </c>
      <c r="I360">
        <v>158</v>
      </c>
      <c r="J360">
        <v>282</v>
      </c>
      <c r="K360">
        <v>215</v>
      </c>
      <c r="L360">
        <v>60</v>
      </c>
      <c r="M360">
        <v>94</v>
      </c>
      <c r="N360">
        <v>53</v>
      </c>
      <c r="O360">
        <v>198</v>
      </c>
      <c r="P360">
        <v>119</v>
      </c>
      <c r="Q360">
        <v>41</v>
      </c>
      <c r="R360">
        <v>24</v>
      </c>
      <c r="S360">
        <v>0</v>
      </c>
      <c r="T360">
        <v>105</v>
      </c>
      <c r="U360">
        <v>26</v>
      </c>
      <c r="V360">
        <v>44</v>
      </c>
      <c r="W360">
        <v>0</v>
      </c>
      <c r="X360">
        <v>70</v>
      </c>
      <c r="Y360">
        <v>70</v>
      </c>
      <c r="Z360">
        <v>0</v>
      </c>
      <c r="AA360">
        <v>0</v>
      </c>
      <c r="AB360">
        <v>44</v>
      </c>
      <c r="AC360">
        <v>17</v>
      </c>
      <c r="AD360">
        <v>8</v>
      </c>
      <c r="AE360">
        <v>17</v>
      </c>
      <c r="AF360">
        <v>8</v>
      </c>
      <c r="AG360">
        <v>26</v>
      </c>
      <c r="AH360">
        <v>0</v>
      </c>
      <c r="AI360">
        <v>52</v>
      </c>
      <c r="AJ360">
        <v>44</v>
      </c>
      <c r="AK360">
        <v>8</v>
      </c>
      <c r="AL360">
        <v>26</v>
      </c>
      <c r="AM360">
        <v>0</v>
      </c>
      <c r="AN360">
        <v>8</v>
      </c>
      <c r="AO360">
        <v>17</v>
      </c>
      <c r="AP360">
        <v>61</v>
      </c>
      <c r="AQ360">
        <v>17</v>
      </c>
      <c r="AR360">
        <v>26</v>
      </c>
      <c r="AS360">
        <v>35</v>
      </c>
      <c r="AT360">
        <v>8</v>
      </c>
      <c r="AU360">
        <v>52</v>
      </c>
      <c r="AV360">
        <v>35</v>
      </c>
      <c r="AW360">
        <v>26</v>
      </c>
      <c r="AX360">
        <v>30</v>
      </c>
      <c r="AY360" s="11">
        <v>274520.32000000001</v>
      </c>
      <c r="AZ360" s="11">
        <v>96082.11</v>
      </c>
      <c r="BA360" s="11">
        <v>52158.86</v>
      </c>
      <c r="BB360" s="11">
        <v>27452.03</v>
      </c>
      <c r="BC360" s="11">
        <v>52158.86</v>
      </c>
      <c r="BD360" s="11">
        <v>46668.45</v>
      </c>
      <c r="BE360" s="11">
        <v>8000</v>
      </c>
      <c r="BF360" s="11">
        <v>6250</v>
      </c>
      <c r="BG360" s="11">
        <v>3353</v>
      </c>
      <c r="BH360" s="11">
        <v>7058</v>
      </c>
      <c r="BI360" s="11">
        <v>75603</v>
      </c>
      <c r="BJ360" s="11">
        <v>63201</v>
      </c>
      <c r="BK360" s="11">
        <v>55501</v>
      </c>
      <c r="BL360" s="11">
        <v>30000</v>
      </c>
      <c r="BM360">
        <v>230000</v>
      </c>
      <c r="BN360">
        <v>4</v>
      </c>
    </row>
    <row r="361" spans="1:16382" x14ac:dyDescent="0.25">
      <c r="A361" s="3">
        <v>45651</v>
      </c>
      <c r="B361">
        <v>1085</v>
      </c>
      <c r="C361">
        <v>902</v>
      </c>
      <c r="D361">
        <v>260</v>
      </c>
      <c r="E361">
        <v>576</v>
      </c>
      <c r="F361">
        <v>249</v>
      </c>
      <c r="G361">
        <v>423</v>
      </c>
      <c r="H361">
        <v>335</v>
      </c>
      <c r="I361">
        <v>144</v>
      </c>
      <c r="J361">
        <v>269</v>
      </c>
      <c r="K361">
        <v>188</v>
      </c>
      <c r="L361">
        <v>60</v>
      </c>
      <c r="M361">
        <v>33</v>
      </c>
      <c r="N361">
        <v>26</v>
      </c>
      <c r="O361">
        <v>222</v>
      </c>
      <c r="P361">
        <v>119</v>
      </c>
      <c r="Q361">
        <v>45</v>
      </c>
      <c r="R361">
        <v>53</v>
      </c>
      <c r="S361">
        <v>70</v>
      </c>
      <c r="T361">
        <v>90</v>
      </c>
      <c r="U361">
        <v>0</v>
      </c>
      <c r="V361">
        <v>45</v>
      </c>
      <c r="W361">
        <v>0</v>
      </c>
      <c r="X361">
        <v>135</v>
      </c>
      <c r="Y361">
        <v>54</v>
      </c>
      <c r="Z361">
        <v>0</v>
      </c>
      <c r="AA361">
        <v>0</v>
      </c>
      <c r="AB361">
        <v>45</v>
      </c>
      <c r="AC361">
        <v>27</v>
      </c>
      <c r="AD361">
        <v>0</v>
      </c>
      <c r="AE361">
        <v>18</v>
      </c>
      <c r="AF361">
        <v>0</v>
      </c>
      <c r="AG361">
        <v>0</v>
      </c>
      <c r="AH361">
        <v>18</v>
      </c>
      <c r="AI361">
        <v>63</v>
      </c>
      <c r="AJ361">
        <v>27</v>
      </c>
      <c r="AK361">
        <v>27</v>
      </c>
      <c r="AL361">
        <v>0</v>
      </c>
      <c r="AM361">
        <v>0</v>
      </c>
      <c r="AN361">
        <v>0</v>
      </c>
      <c r="AO361">
        <v>36</v>
      </c>
      <c r="AP361">
        <v>99</v>
      </c>
      <c r="AQ361">
        <v>9</v>
      </c>
      <c r="AR361">
        <v>81</v>
      </c>
      <c r="AS361">
        <v>27</v>
      </c>
      <c r="AT361">
        <v>9</v>
      </c>
      <c r="AU361">
        <v>45</v>
      </c>
      <c r="AV361">
        <v>0</v>
      </c>
      <c r="AW361">
        <v>36</v>
      </c>
      <c r="AX361">
        <v>11</v>
      </c>
      <c r="AY361" s="11">
        <v>275469.28000000003</v>
      </c>
      <c r="AZ361" s="11">
        <v>93659.55</v>
      </c>
      <c r="BA361" s="11">
        <v>38565.699999999997</v>
      </c>
      <c r="BB361" s="11">
        <v>60603.24</v>
      </c>
      <c r="BC361" s="11">
        <v>27546.93</v>
      </c>
      <c r="BD361" s="11">
        <v>55093.86</v>
      </c>
      <c r="BE361" s="11">
        <v>8000</v>
      </c>
      <c r="BF361" s="11">
        <v>6250</v>
      </c>
      <c r="BG361" s="11">
        <v>3353</v>
      </c>
      <c r="BH361" s="11">
        <v>7058</v>
      </c>
      <c r="BI361" s="11">
        <v>75603</v>
      </c>
      <c r="BJ361" s="11">
        <v>63201</v>
      </c>
      <c r="BK361" s="11">
        <v>55501</v>
      </c>
      <c r="BL361" s="11">
        <v>30000</v>
      </c>
      <c r="BM361">
        <v>230000</v>
      </c>
      <c r="BN361">
        <v>1629</v>
      </c>
    </row>
    <row r="362" spans="1:16382" x14ac:dyDescent="0.25">
      <c r="A362" s="3">
        <v>45652</v>
      </c>
      <c r="B362">
        <v>1087</v>
      </c>
      <c r="C362">
        <v>911</v>
      </c>
      <c r="D362">
        <v>445</v>
      </c>
      <c r="E362">
        <v>566</v>
      </c>
      <c r="F362">
        <v>76</v>
      </c>
      <c r="G362">
        <v>300</v>
      </c>
      <c r="H362">
        <v>429</v>
      </c>
      <c r="I362">
        <v>182</v>
      </c>
      <c r="J362">
        <v>229</v>
      </c>
      <c r="K362">
        <v>101</v>
      </c>
      <c r="L362">
        <v>94</v>
      </c>
      <c r="M362">
        <v>94</v>
      </c>
      <c r="N362">
        <v>60</v>
      </c>
      <c r="O362">
        <v>144</v>
      </c>
      <c r="P362">
        <v>41</v>
      </c>
      <c r="Q362">
        <v>41</v>
      </c>
      <c r="R362">
        <v>28</v>
      </c>
      <c r="S362">
        <v>255</v>
      </c>
      <c r="T362">
        <v>54</v>
      </c>
      <c r="U362">
        <v>18</v>
      </c>
      <c r="V362">
        <v>27</v>
      </c>
      <c r="W362">
        <v>9</v>
      </c>
      <c r="X362">
        <v>119</v>
      </c>
      <c r="Y362">
        <v>45</v>
      </c>
      <c r="Z362">
        <v>9</v>
      </c>
      <c r="AA362">
        <v>27</v>
      </c>
      <c r="AB362">
        <v>27</v>
      </c>
      <c r="AC362">
        <v>9</v>
      </c>
      <c r="AD362">
        <v>9</v>
      </c>
      <c r="AE362">
        <v>27</v>
      </c>
      <c r="AF362">
        <v>0</v>
      </c>
      <c r="AG362">
        <v>9</v>
      </c>
      <c r="AH362">
        <v>18</v>
      </c>
      <c r="AI362">
        <v>81</v>
      </c>
      <c r="AJ362">
        <v>45</v>
      </c>
      <c r="AK362">
        <v>36</v>
      </c>
      <c r="AL362">
        <v>27</v>
      </c>
      <c r="AM362">
        <v>0</v>
      </c>
      <c r="AN362">
        <v>36</v>
      </c>
      <c r="AO362">
        <v>36</v>
      </c>
      <c r="AP362">
        <v>81</v>
      </c>
      <c r="AQ362">
        <v>9</v>
      </c>
      <c r="AR362">
        <v>36</v>
      </c>
      <c r="AS362">
        <v>45</v>
      </c>
      <c r="AT362">
        <v>0</v>
      </c>
      <c r="AU362">
        <v>45</v>
      </c>
      <c r="AV362">
        <v>0</v>
      </c>
      <c r="AW362">
        <v>27</v>
      </c>
      <c r="AX362">
        <v>0</v>
      </c>
      <c r="AY362" s="11">
        <v>269760.53999999998</v>
      </c>
      <c r="AZ362" s="11">
        <v>91718.58</v>
      </c>
      <c r="BA362" s="11">
        <v>43161.69</v>
      </c>
      <c r="BB362" s="11">
        <v>40464.080000000002</v>
      </c>
      <c r="BC362" s="11">
        <v>40464.080000000002</v>
      </c>
      <c r="BD362" s="11">
        <v>53952.11</v>
      </c>
      <c r="BE362" s="11">
        <v>8000</v>
      </c>
      <c r="BF362" s="11">
        <v>6250</v>
      </c>
      <c r="BG362" s="11">
        <v>3353</v>
      </c>
      <c r="BH362" s="11">
        <v>7058</v>
      </c>
      <c r="BI362" s="11">
        <v>75603</v>
      </c>
      <c r="BJ362" s="11">
        <v>63201</v>
      </c>
      <c r="BK362" s="11">
        <v>55501</v>
      </c>
      <c r="BL362" s="11">
        <v>30000</v>
      </c>
      <c r="BM362">
        <v>230000</v>
      </c>
      <c r="BN362">
        <v>8010</v>
      </c>
    </row>
    <row r="363" spans="1:16382" x14ac:dyDescent="0.25">
      <c r="A363" s="3">
        <v>45653</v>
      </c>
      <c r="B363">
        <v>1094</v>
      </c>
      <c r="C363">
        <v>913</v>
      </c>
      <c r="D363">
        <v>547</v>
      </c>
      <c r="E363">
        <v>416</v>
      </c>
      <c r="F363">
        <v>131</v>
      </c>
      <c r="G363">
        <v>237</v>
      </c>
      <c r="H363">
        <v>476</v>
      </c>
      <c r="I363">
        <v>200</v>
      </c>
      <c r="J363">
        <v>230</v>
      </c>
      <c r="K363">
        <v>203</v>
      </c>
      <c r="L363">
        <v>81</v>
      </c>
      <c r="M363">
        <v>94</v>
      </c>
      <c r="N363">
        <v>40</v>
      </c>
      <c r="O363">
        <v>216</v>
      </c>
      <c r="P363">
        <v>33</v>
      </c>
      <c r="Q363">
        <v>45</v>
      </c>
      <c r="R363">
        <v>45</v>
      </c>
      <c r="S363">
        <v>107</v>
      </c>
      <c r="T363">
        <v>36</v>
      </c>
      <c r="U363">
        <v>18</v>
      </c>
      <c r="V363">
        <v>54</v>
      </c>
      <c r="W363">
        <v>18</v>
      </c>
      <c r="X363">
        <v>102</v>
      </c>
      <c r="Y363">
        <v>73</v>
      </c>
      <c r="Z363">
        <v>9</v>
      </c>
      <c r="AA363">
        <v>9</v>
      </c>
      <c r="AB363">
        <v>18</v>
      </c>
      <c r="AC363">
        <v>18</v>
      </c>
      <c r="AD363">
        <v>0</v>
      </c>
      <c r="AE363">
        <v>9</v>
      </c>
      <c r="AF363">
        <v>27</v>
      </c>
      <c r="AG363">
        <v>27</v>
      </c>
      <c r="AH363">
        <v>27</v>
      </c>
      <c r="AI363">
        <v>45</v>
      </c>
      <c r="AJ363">
        <v>54</v>
      </c>
      <c r="AK363">
        <v>36</v>
      </c>
      <c r="AL363">
        <v>27</v>
      </c>
      <c r="AM363">
        <v>9</v>
      </c>
      <c r="AN363">
        <v>27</v>
      </c>
      <c r="AO363">
        <v>9</v>
      </c>
      <c r="AP363">
        <v>63</v>
      </c>
      <c r="AQ363">
        <v>18</v>
      </c>
      <c r="AR363">
        <v>54</v>
      </c>
      <c r="AS363">
        <v>45</v>
      </c>
      <c r="AT363">
        <v>9</v>
      </c>
      <c r="AU363">
        <v>45</v>
      </c>
      <c r="AV363">
        <v>0</v>
      </c>
      <c r="AW363">
        <v>27</v>
      </c>
      <c r="AX363">
        <v>0</v>
      </c>
      <c r="AY363" s="11">
        <v>253842.44</v>
      </c>
      <c r="AZ363" s="11">
        <v>68537.460000000006</v>
      </c>
      <c r="BA363" s="11">
        <v>55845.34</v>
      </c>
      <c r="BB363" s="11">
        <v>45691.64</v>
      </c>
      <c r="BC363" s="11">
        <v>35537.94</v>
      </c>
      <c r="BD363" s="11">
        <v>48230.06</v>
      </c>
      <c r="BE363" s="11">
        <v>8000</v>
      </c>
      <c r="BF363" s="11">
        <v>6250</v>
      </c>
      <c r="BG363" s="11">
        <v>3353</v>
      </c>
      <c r="BH363" s="11">
        <v>7058</v>
      </c>
      <c r="BI363" s="11">
        <v>75603</v>
      </c>
      <c r="BJ363" s="11">
        <v>63201</v>
      </c>
      <c r="BK363" s="11">
        <v>55501</v>
      </c>
      <c r="BL363" s="11">
        <v>30000</v>
      </c>
      <c r="BM363">
        <v>230000</v>
      </c>
      <c r="BN363">
        <v>5764</v>
      </c>
    </row>
    <row r="364" spans="1:16382" x14ac:dyDescent="0.25">
      <c r="A364" s="3">
        <v>45654</v>
      </c>
      <c r="B364">
        <v>1106</v>
      </c>
      <c r="C364">
        <v>907</v>
      </c>
      <c r="D364">
        <v>409</v>
      </c>
      <c r="E364">
        <v>576</v>
      </c>
      <c r="F364">
        <v>121</v>
      </c>
      <c r="G364">
        <v>444</v>
      </c>
      <c r="H364">
        <v>391</v>
      </c>
      <c r="I364">
        <v>72</v>
      </c>
      <c r="J364">
        <v>246</v>
      </c>
      <c r="K364">
        <v>61</v>
      </c>
      <c r="L364">
        <v>54</v>
      </c>
      <c r="M364">
        <v>75</v>
      </c>
      <c r="N364">
        <v>41</v>
      </c>
      <c r="O364">
        <v>201</v>
      </c>
      <c r="P364">
        <v>147</v>
      </c>
      <c r="Q364">
        <v>42</v>
      </c>
      <c r="R364">
        <v>25</v>
      </c>
      <c r="S364">
        <v>214</v>
      </c>
      <c r="T364">
        <v>90</v>
      </c>
      <c r="U364">
        <v>0</v>
      </c>
      <c r="V364">
        <v>63</v>
      </c>
      <c r="W364">
        <v>0</v>
      </c>
      <c r="X364">
        <v>126</v>
      </c>
      <c r="Y364">
        <v>45</v>
      </c>
      <c r="Z364">
        <v>9</v>
      </c>
      <c r="AA364">
        <v>27</v>
      </c>
      <c r="AB364">
        <v>36</v>
      </c>
      <c r="AC364">
        <v>0</v>
      </c>
      <c r="AD364">
        <v>9</v>
      </c>
      <c r="AE364">
        <v>9</v>
      </c>
      <c r="AF364">
        <v>9</v>
      </c>
      <c r="AG364">
        <v>27</v>
      </c>
      <c r="AH364">
        <v>27</v>
      </c>
      <c r="AI364">
        <v>45</v>
      </c>
      <c r="AJ364">
        <v>9</v>
      </c>
      <c r="AK364">
        <v>45</v>
      </c>
      <c r="AL364">
        <v>0</v>
      </c>
      <c r="AM364">
        <v>9</v>
      </c>
      <c r="AN364">
        <v>27</v>
      </c>
      <c r="AO364">
        <v>27</v>
      </c>
      <c r="AP364">
        <v>72</v>
      </c>
      <c r="AQ364">
        <v>27</v>
      </c>
      <c r="AR364">
        <v>45</v>
      </c>
      <c r="AS364">
        <v>36</v>
      </c>
      <c r="AT364">
        <v>0</v>
      </c>
      <c r="AU364">
        <v>27</v>
      </c>
      <c r="AV364">
        <v>9</v>
      </c>
      <c r="AW364">
        <v>0</v>
      </c>
      <c r="AX364">
        <v>52</v>
      </c>
      <c r="AY364" s="11">
        <v>235075.55</v>
      </c>
      <c r="AZ364" s="11">
        <v>77574.929999999993</v>
      </c>
      <c r="BA364" s="11">
        <v>44664.35</v>
      </c>
      <c r="BB364" s="11">
        <v>32910.58</v>
      </c>
      <c r="BC364" s="11">
        <v>23507.55</v>
      </c>
      <c r="BD364" s="11">
        <v>56418.13</v>
      </c>
      <c r="BE364" s="11">
        <v>8000</v>
      </c>
      <c r="BF364" s="11">
        <v>6250</v>
      </c>
      <c r="BG364" s="11">
        <v>3353</v>
      </c>
      <c r="BH364" s="11">
        <v>7058</v>
      </c>
      <c r="BI364" s="11">
        <v>75603</v>
      </c>
      <c r="BJ364" s="11">
        <v>63201</v>
      </c>
      <c r="BK364" s="11">
        <v>55501</v>
      </c>
      <c r="BL364" s="11">
        <v>30000</v>
      </c>
      <c r="BM364">
        <v>230000</v>
      </c>
      <c r="BN364">
        <v>8636</v>
      </c>
    </row>
    <row r="365" spans="1:16382" x14ac:dyDescent="0.25">
      <c r="A365" s="3">
        <v>45655</v>
      </c>
      <c r="B365">
        <v>1121</v>
      </c>
      <c r="C365">
        <v>896</v>
      </c>
      <c r="D365">
        <v>459</v>
      </c>
      <c r="E365">
        <v>584</v>
      </c>
      <c r="F365">
        <v>78</v>
      </c>
      <c r="G365">
        <v>295</v>
      </c>
      <c r="H365">
        <v>431</v>
      </c>
      <c r="I365">
        <v>170</v>
      </c>
      <c r="J365">
        <v>284</v>
      </c>
      <c r="K365">
        <v>90</v>
      </c>
      <c r="L365">
        <v>55</v>
      </c>
      <c r="M365">
        <v>83</v>
      </c>
      <c r="N365">
        <v>55</v>
      </c>
      <c r="O365">
        <v>230</v>
      </c>
      <c r="P365">
        <v>85</v>
      </c>
      <c r="Q365">
        <v>42</v>
      </c>
      <c r="R365">
        <v>46</v>
      </c>
      <c r="S365">
        <v>151</v>
      </c>
      <c r="T365">
        <v>125</v>
      </c>
      <c r="U365">
        <v>17</v>
      </c>
      <c r="V365">
        <v>53</v>
      </c>
      <c r="W365">
        <v>17</v>
      </c>
      <c r="X365">
        <v>13</v>
      </c>
      <c r="Y365">
        <v>53</v>
      </c>
      <c r="Z365">
        <v>8</v>
      </c>
      <c r="AA365">
        <v>26</v>
      </c>
      <c r="AB365">
        <v>26</v>
      </c>
      <c r="AC365">
        <v>8</v>
      </c>
      <c r="AD365">
        <v>0</v>
      </c>
      <c r="AE365">
        <v>35</v>
      </c>
      <c r="AF365">
        <v>8</v>
      </c>
      <c r="AG365">
        <v>17</v>
      </c>
      <c r="AH365">
        <v>17</v>
      </c>
      <c r="AI365">
        <v>53</v>
      </c>
      <c r="AJ365">
        <v>44</v>
      </c>
      <c r="AK365">
        <v>35</v>
      </c>
      <c r="AL365">
        <v>8</v>
      </c>
      <c r="AM365">
        <v>0</v>
      </c>
      <c r="AN365">
        <v>35</v>
      </c>
      <c r="AO365">
        <v>35</v>
      </c>
      <c r="AP365">
        <v>98</v>
      </c>
      <c r="AQ365">
        <v>8</v>
      </c>
      <c r="AR365">
        <v>62</v>
      </c>
      <c r="AS365">
        <v>35</v>
      </c>
      <c r="AT365">
        <v>0</v>
      </c>
      <c r="AU365">
        <v>17</v>
      </c>
      <c r="AV365">
        <v>17</v>
      </c>
      <c r="AW365">
        <v>26</v>
      </c>
      <c r="AX365">
        <v>0</v>
      </c>
      <c r="AY365" s="11">
        <v>213172.6</v>
      </c>
      <c r="AZ365" s="11">
        <v>57556.6</v>
      </c>
      <c r="BA365" s="11">
        <v>36239.339999999997</v>
      </c>
      <c r="BB365" s="11">
        <v>25580.71</v>
      </c>
      <c r="BC365" s="11">
        <v>36239.339999999997</v>
      </c>
      <c r="BD365" s="11">
        <v>57556.6</v>
      </c>
      <c r="BE365" s="11">
        <v>8000</v>
      </c>
      <c r="BF365" s="11">
        <v>6250</v>
      </c>
      <c r="BG365" s="11">
        <v>3353</v>
      </c>
      <c r="BH365" s="11">
        <v>7058</v>
      </c>
      <c r="BI365" s="11">
        <v>75603</v>
      </c>
      <c r="BJ365" s="11">
        <v>63201</v>
      </c>
      <c r="BK365" s="11">
        <v>55501</v>
      </c>
      <c r="BL365" s="11">
        <v>30000</v>
      </c>
      <c r="BM365">
        <v>230000</v>
      </c>
      <c r="BN365">
        <v>1531</v>
      </c>
    </row>
    <row r="366" spans="1:16382" x14ac:dyDescent="0.25">
      <c r="A366" s="3">
        <v>45656</v>
      </c>
      <c r="B366">
        <v>1140</v>
      </c>
      <c r="C366">
        <v>881</v>
      </c>
      <c r="D366">
        <v>342</v>
      </c>
      <c r="E366">
        <v>741</v>
      </c>
      <c r="F366">
        <v>57</v>
      </c>
      <c r="G366">
        <v>387</v>
      </c>
      <c r="H366">
        <v>406</v>
      </c>
      <c r="I366">
        <v>88</v>
      </c>
      <c r="J366">
        <v>381</v>
      </c>
      <c r="K366">
        <v>155</v>
      </c>
      <c r="L366">
        <v>56</v>
      </c>
      <c r="M366">
        <v>63</v>
      </c>
      <c r="N366">
        <v>14</v>
      </c>
      <c r="O366">
        <v>207</v>
      </c>
      <c r="P366">
        <v>112</v>
      </c>
      <c r="Q366">
        <v>51</v>
      </c>
      <c r="R366">
        <v>25</v>
      </c>
      <c r="S366">
        <v>76</v>
      </c>
      <c r="T366">
        <v>79</v>
      </c>
      <c r="U366">
        <v>17</v>
      </c>
      <c r="V366">
        <v>52</v>
      </c>
      <c r="W366">
        <v>0</v>
      </c>
      <c r="X366">
        <v>56</v>
      </c>
      <c r="Y366">
        <v>70</v>
      </c>
      <c r="Z366">
        <v>26</v>
      </c>
      <c r="AA366">
        <v>26</v>
      </c>
      <c r="AB366">
        <v>44</v>
      </c>
      <c r="AC366">
        <v>8</v>
      </c>
      <c r="AD366">
        <v>8</v>
      </c>
      <c r="AE366">
        <v>35</v>
      </c>
      <c r="AF366">
        <v>8</v>
      </c>
      <c r="AG366">
        <v>17</v>
      </c>
      <c r="AH366">
        <v>26</v>
      </c>
      <c r="AI366">
        <v>35</v>
      </c>
      <c r="AJ366">
        <v>8</v>
      </c>
      <c r="AK366">
        <v>17</v>
      </c>
      <c r="AL366">
        <v>0</v>
      </c>
      <c r="AM366">
        <v>0</v>
      </c>
      <c r="AN366">
        <v>0</v>
      </c>
      <c r="AO366">
        <v>26</v>
      </c>
      <c r="AP366">
        <v>96</v>
      </c>
      <c r="AQ366">
        <v>17</v>
      </c>
      <c r="AR366">
        <v>44</v>
      </c>
      <c r="AS366">
        <v>44</v>
      </c>
      <c r="AT366">
        <v>0</v>
      </c>
      <c r="AU366">
        <v>52</v>
      </c>
      <c r="AV366">
        <v>35</v>
      </c>
      <c r="AW366">
        <v>35</v>
      </c>
      <c r="AX366">
        <v>0</v>
      </c>
      <c r="AY366" s="11">
        <v>195203.6</v>
      </c>
      <c r="AZ366" s="11">
        <v>66369.23</v>
      </c>
      <c r="BA366" s="11">
        <v>46848.86</v>
      </c>
      <c r="BB366" s="11">
        <v>31232.58</v>
      </c>
      <c r="BC366" s="11">
        <v>27328.5</v>
      </c>
      <c r="BD366" s="11">
        <v>23424.43</v>
      </c>
      <c r="BE366" s="11">
        <v>8000</v>
      </c>
      <c r="BF366" s="11">
        <v>6250</v>
      </c>
      <c r="BG366" s="11">
        <v>3353</v>
      </c>
      <c r="BH366" s="11">
        <v>7058</v>
      </c>
      <c r="BI366" s="11">
        <v>75603</v>
      </c>
      <c r="BJ366" s="11">
        <v>63201</v>
      </c>
      <c r="BK366" s="11">
        <v>55501</v>
      </c>
      <c r="BL366" s="11">
        <v>30000</v>
      </c>
      <c r="BM366">
        <v>230000</v>
      </c>
      <c r="BN366">
        <v>494</v>
      </c>
    </row>
    <row r="367" spans="1:16382" x14ac:dyDescent="0.25">
      <c r="A367" s="3">
        <v>45657</v>
      </c>
      <c r="B367">
        <v>1140</v>
      </c>
      <c r="C367">
        <v>881</v>
      </c>
      <c r="D367">
        <v>319</v>
      </c>
      <c r="E367">
        <v>628</v>
      </c>
      <c r="F367">
        <v>193</v>
      </c>
      <c r="G367">
        <v>308</v>
      </c>
      <c r="H367">
        <v>415</v>
      </c>
      <c r="I367">
        <v>158</v>
      </c>
      <c r="J367">
        <v>348</v>
      </c>
      <c r="K367">
        <v>226</v>
      </c>
      <c r="L367">
        <v>63</v>
      </c>
      <c r="M367">
        <v>84</v>
      </c>
      <c r="N367">
        <v>35</v>
      </c>
      <c r="O367">
        <v>186</v>
      </c>
      <c r="P367">
        <v>95</v>
      </c>
      <c r="Q367">
        <v>60</v>
      </c>
      <c r="R367">
        <v>43</v>
      </c>
      <c r="S367">
        <v>0</v>
      </c>
      <c r="T367">
        <v>35</v>
      </c>
      <c r="U367">
        <v>0</v>
      </c>
      <c r="V367">
        <v>26</v>
      </c>
      <c r="W367">
        <v>0</v>
      </c>
      <c r="X367">
        <v>61</v>
      </c>
      <c r="Y367">
        <v>79</v>
      </c>
      <c r="Z367">
        <v>0</v>
      </c>
      <c r="AA367">
        <v>17</v>
      </c>
      <c r="AB367">
        <v>44</v>
      </c>
      <c r="AC367">
        <v>0</v>
      </c>
      <c r="AD367">
        <v>8</v>
      </c>
      <c r="AE367">
        <v>26</v>
      </c>
      <c r="AF367">
        <v>0</v>
      </c>
      <c r="AG367">
        <v>17</v>
      </c>
      <c r="AH367">
        <v>17</v>
      </c>
      <c r="AI367">
        <v>79</v>
      </c>
      <c r="AJ367">
        <v>61</v>
      </c>
      <c r="AK367">
        <v>17</v>
      </c>
      <c r="AL367">
        <v>0</v>
      </c>
      <c r="AM367">
        <v>0</v>
      </c>
      <c r="AN367">
        <v>8</v>
      </c>
      <c r="AO367">
        <v>26</v>
      </c>
      <c r="AP367">
        <v>61</v>
      </c>
      <c r="AQ367">
        <v>26</v>
      </c>
      <c r="AR367">
        <v>35</v>
      </c>
      <c r="AS367">
        <v>17</v>
      </c>
      <c r="AT367">
        <v>8</v>
      </c>
      <c r="AU367">
        <v>61</v>
      </c>
      <c r="AV367">
        <v>35</v>
      </c>
      <c r="AW367">
        <v>26</v>
      </c>
      <c r="AX367">
        <v>91</v>
      </c>
      <c r="AY367" s="11">
        <v>182062.56</v>
      </c>
      <c r="AZ367" s="11">
        <v>47336.27</v>
      </c>
      <c r="BA367" s="11">
        <v>41874.39</v>
      </c>
      <c r="BB367" s="11">
        <v>45515.64</v>
      </c>
      <c r="BC367" s="11">
        <v>45515.64</v>
      </c>
      <c r="BD367" s="11">
        <v>1820.63</v>
      </c>
      <c r="BE367" s="11">
        <v>8000</v>
      </c>
      <c r="BF367" s="11">
        <v>6250</v>
      </c>
      <c r="BG367" s="11">
        <v>3353</v>
      </c>
      <c r="BH367" s="11">
        <v>7058</v>
      </c>
      <c r="BI367" s="11">
        <v>75603</v>
      </c>
      <c r="BJ367" s="11">
        <v>63201</v>
      </c>
      <c r="BK367" s="11">
        <v>55501</v>
      </c>
      <c r="BL367" s="11">
        <v>30000</v>
      </c>
      <c r="BM367">
        <v>230000</v>
      </c>
      <c r="BN367">
        <v>8202</v>
      </c>
    </row>
    <row r="368" spans="1:16382" x14ac:dyDescent="0.25">
      <c r="A368">
        <v>0</v>
      </c>
      <c r="B368">
        <v>0</v>
      </c>
      <c r="C368">
        <v>0</v>
      </c>
      <c r="D368">
        <v>0</v>
      </c>
      <c r="E368">
        <v>0</v>
      </c>
      <c r="F368">
        <v>0</v>
      </c>
      <c r="G368">
        <v>0</v>
      </c>
      <c r="H368">
        <v>0</v>
      </c>
      <c r="I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8000</v>
      </c>
      <c r="BF368">
        <v>750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v>0</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0</v>
      </c>
      <c r="GD368">
        <v>0</v>
      </c>
      <c r="GE368">
        <v>0</v>
      </c>
      <c r="GF368">
        <v>0</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c r="IL368">
        <v>0</v>
      </c>
      <c r="IM368">
        <v>0</v>
      </c>
      <c r="IN368">
        <v>0</v>
      </c>
      <c r="IO368">
        <v>0</v>
      </c>
      <c r="IP368">
        <v>0</v>
      </c>
      <c r="IQ368">
        <v>0</v>
      </c>
      <c r="IR368">
        <v>0</v>
      </c>
      <c r="IS368">
        <v>0</v>
      </c>
      <c r="IT368">
        <v>0</v>
      </c>
      <c r="IU368">
        <v>0</v>
      </c>
      <c r="IV368">
        <v>0</v>
      </c>
      <c r="IW368">
        <v>0</v>
      </c>
      <c r="IX368">
        <v>0</v>
      </c>
      <c r="IY368">
        <v>0</v>
      </c>
      <c r="IZ368">
        <v>0</v>
      </c>
      <c r="JA368">
        <v>0</v>
      </c>
      <c r="JB368">
        <v>0</v>
      </c>
      <c r="JC368">
        <v>0</v>
      </c>
      <c r="JD368">
        <v>0</v>
      </c>
      <c r="JE368">
        <v>0</v>
      </c>
      <c r="JF368">
        <v>0</v>
      </c>
      <c r="JG368">
        <v>0</v>
      </c>
      <c r="JH368">
        <v>0</v>
      </c>
      <c r="JI368">
        <v>0</v>
      </c>
      <c r="JJ368">
        <v>0</v>
      </c>
      <c r="JK368">
        <v>0</v>
      </c>
      <c r="JL368">
        <v>0</v>
      </c>
      <c r="JM368">
        <v>0</v>
      </c>
      <c r="JN368">
        <v>0</v>
      </c>
      <c r="JO368">
        <v>0</v>
      </c>
      <c r="JP368">
        <v>0</v>
      </c>
      <c r="JQ368">
        <v>0</v>
      </c>
      <c r="JR368">
        <v>0</v>
      </c>
      <c r="JS368">
        <v>0</v>
      </c>
      <c r="JT368">
        <v>0</v>
      </c>
      <c r="JU368">
        <v>0</v>
      </c>
      <c r="JV368">
        <v>0</v>
      </c>
      <c r="JW368">
        <v>0</v>
      </c>
      <c r="JX368">
        <v>0</v>
      </c>
      <c r="JY368">
        <v>0</v>
      </c>
      <c r="JZ368">
        <v>0</v>
      </c>
      <c r="KA368">
        <v>0</v>
      </c>
      <c r="KB368">
        <v>0</v>
      </c>
      <c r="KC368">
        <v>0</v>
      </c>
      <c r="KD368">
        <v>0</v>
      </c>
      <c r="KE368">
        <v>0</v>
      </c>
      <c r="KF368">
        <v>0</v>
      </c>
      <c r="KG368">
        <v>0</v>
      </c>
      <c r="KH368">
        <v>0</v>
      </c>
      <c r="KI368">
        <v>0</v>
      </c>
      <c r="KJ368">
        <v>0</v>
      </c>
      <c r="KK368">
        <v>0</v>
      </c>
      <c r="KL368">
        <v>0</v>
      </c>
      <c r="KM368">
        <v>0</v>
      </c>
      <c r="KN368">
        <v>0</v>
      </c>
      <c r="KO368">
        <v>0</v>
      </c>
      <c r="KP368">
        <v>0</v>
      </c>
      <c r="KQ368">
        <v>0</v>
      </c>
      <c r="KR368">
        <v>0</v>
      </c>
      <c r="KS368">
        <v>0</v>
      </c>
      <c r="KT368">
        <v>0</v>
      </c>
      <c r="KU368">
        <v>0</v>
      </c>
      <c r="KV368">
        <v>0</v>
      </c>
      <c r="KW368">
        <v>0</v>
      </c>
      <c r="KX368">
        <v>0</v>
      </c>
      <c r="KY368">
        <v>0</v>
      </c>
      <c r="KZ368">
        <v>0</v>
      </c>
      <c r="LA368">
        <v>0</v>
      </c>
      <c r="LB368">
        <v>0</v>
      </c>
      <c r="LC368">
        <v>0</v>
      </c>
      <c r="LD368">
        <v>0</v>
      </c>
      <c r="LE368">
        <v>0</v>
      </c>
      <c r="LF368">
        <v>0</v>
      </c>
      <c r="LG368">
        <v>0</v>
      </c>
      <c r="LH368">
        <v>0</v>
      </c>
      <c r="LI368">
        <v>0</v>
      </c>
      <c r="LJ368">
        <v>0</v>
      </c>
      <c r="LK368">
        <v>0</v>
      </c>
      <c r="LL368">
        <v>0</v>
      </c>
      <c r="LM368">
        <v>0</v>
      </c>
      <c r="LN368">
        <v>0</v>
      </c>
      <c r="LO368">
        <v>0</v>
      </c>
      <c r="LP368">
        <v>0</v>
      </c>
      <c r="LQ368">
        <v>0</v>
      </c>
      <c r="LR368">
        <v>0</v>
      </c>
      <c r="LS368">
        <v>0</v>
      </c>
      <c r="LT368">
        <v>0</v>
      </c>
      <c r="LU368">
        <v>0</v>
      </c>
      <c r="LV368">
        <v>0</v>
      </c>
      <c r="LW368">
        <v>0</v>
      </c>
      <c r="LX368">
        <v>0</v>
      </c>
      <c r="LY368">
        <v>0</v>
      </c>
      <c r="LZ368">
        <v>0</v>
      </c>
      <c r="MA368">
        <v>0</v>
      </c>
      <c r="MB368">
        <v>0</v>
      </c>
      <c r="MC368">
        <v>0</v>
      </c>
      <c r="MD368">
        <v>0</v>
      </c>
      <c r="ME368">
        <v>0</v>
      </c>
      <c r="MF368">
        <v>0</v>
      </c>
      <c r="MG368">
        <v>0</v>
      </c>
      <c r="MH368">
        <v>0</v>
      </c>
      <c r="MI368">
        <v>0</v>
      </c>
      <c r="MJ368">
        <v>0</v>
      </c>
      <c r="MK368">
        <v>0</v>
      </c>
      <c r="ML368">
        <v>0</v>
      </c>
      <c r="MM368">
        <v>0</v>
      </c>
      <c r="MN368">
        <v>0</v>
      </c>
      <c r="MO368">
        <v>0</v>
      </c>
      <c r="MP368">
        <v>0</v>
      </c>
      <c r="MQ368">
        <v>0</v>
      </c>
      <c r="MR368">
        <v>0</v>
      </c>
      <c r="MS368">
        <v>0</v>
      </c>
      <c r="MT368">
        <v>0</v>
      </c>
      <c r="MU368">
        <v>0</v>
      </c>
      <c r="MV368">
        <v>0</v>
      </c>
      <c r="MW368">
        <v>0</v>
      </c>
      <c r="MX368">
        <v>0</v>
      </c>
      <c r="MY368">
        <v>0</v>
      </c>
      <c r="MZ368">
        <v>0</v>
      </c>
      <c r="NA368">
        <v>0</v>
      </c>
      <c r="NB368">
        <v>0</v>
      </c>
      <c r="NC368">
        <v>0</v>
      </c>
      <c r="ND368">
        <v>0</v>
      </c>
      <c r="NE368">
        <v>0</v>
      </c>
      <c r="NF368">
        <v>0</v>
      </c>
      <c r="NG368">
        <v>0</v>
      </c>
      <c r="NH368">
        <v>0</v>
      </c>
      <c r="NI368">
        <v>0</v>
      </c>
      <c r="NJ368">
        <v>0</v>
      </c>
      <c r="NK368">
        <v>0</v>
      </c>
      <c r="NL368">
        <v>0</v>
      </c>
      <c r="NM368">
        <v>0</v>
      </c>
      <c r="NN368">
        <v>0</v>
      </c>
      <c r="NO368">
        <v>0</v>
      </c>
      <c r="NP368">
        <v>0</v>
      </c>
      <c r="NQ368">
        <v>0</v>
      </c>
      <c r="NR368">
        <v>0</v>
      </c>
      <c r="NS368">
        <v>0</v>
      </c>
      <c r="NT368">
        <v>0</v>
      </c>
      <c r="NU368">
        <v>0</v>
      </c>
      <c r="NV368">
        <v>0</v>
      </c>
      <c r="NW368">
        <v>0</v>
      </c>
      <c r="NX368">
        <v>0</v>
      </c>
      <c r="NY368">
        <v>0</v>
      </c>
      <c r="NZ368">
        <v>0</v>
      </c>
      <c r="OA368">
        <v>0</v>
      </c>
      <c r="OB368">
        <v>0</v>
      </c>
      <c r="OC368">
        <v>0</v>
      </c>
      <c r="OD368">
        <v>0</v>
      </c>
      <c r="OE368">
        <v>0</v>
      </c>
      <c r="OF368">
        <v>0</v>
      </c>
      <c r="OG368">
        <v>0</v>
      </c>
      <c r="OH368">
        <v>0</v>
      </c>
      <c r="OI368">
        <v>0</v>
      </c>
      <c r="OJ368">
        <v>0</v>
      </c>
      <c r="OK368">
        <v>0</v>
      </c>
      <c r="OL368">
        <v>0</v>
      </c>
      <c r="OM368">
        <v>0</v>
      </c>
      <c r="ON368">
        <v>0</v>
      </c>
      <c r="OO368">
        <v>0</v>
      </c>
      <c r="OP368">
        <v>0</v>
      </c>
      <c r="OQ368">
        <v>0</v>
      </c>
      <c r="OR368">
        <v>0</v>
      </c>
      <c r="OS368">
        <v>0</v>
      </c>
      <c r="OT368">
        <v>0</v>
      </c>
      <c r="OU368">
        <v>0</v>
      </c>
      <c r="OV368">
        <v>0</v>
      </c>
      <c r="OW368">
        <v>0</v>
      </c>
      <c r="OX368">
        <v>0</v>
      </c>
      <c r="OY368">
        <v>0</v>
      </c>
      <c r="OZ368">
        <v>0</v>
      </c>
      <c r="PA368">
        <v>0</v>
      </c>
      <c r="PB368">
        <v>0</v>
      </c>
      <c r="PC368">
        <v>0</v>
      </c>
      <c r="PD368">
        <v>0</v>
      </c>
      <c r="PE368">
        <v>0</v>
      </c>
      <c r="PF368">
        <v>0</v>
      </c>
      <c r="PG368">
        <v>0</v>
      </c>
      <c r="PH368">
        <v>0</v>
      </c>
      <c r="PI368">
        <v>0</v>
      </c>
      <c r="PJ368">
        <v>0</v>
      </c>
      <c r="PK368">
        <v>0</v>
      </c>
      <c r="PL368">
        <v>0</v>
      </c>
      <c r="PM368">
        <v>0</v>
      </c>
      <c r="PN368">
        <v>0</v>
      </c>
      <c r="PO368">
        <v>0</v>
      </c>
      <c r="PP368">
        <v>0</v>
      </c>
      <c r="PQ368">
        <v>0</v>
      </c>
      <c r="PR368">
        <v>0</v>
      </c>
      <c r="PS368">
        <v>0</v>
      </c>
      <c r="PT368">
        <v>0</v>
      </c>
      <c r="PU368">
        <v>0</v>
      </c>
      <c r="PV368">
        <v>0</v>
      </c>
      <c r="PW368">
        <v>0</v>
      </c>
      <c r="PX368">
        <v>0</v>
      </c>
      <c r="PY368">
        <v>0</v>
      </c>
      <c r="PZ368">
        <v>0</v>
      </c>
      <c r="QA368">
        <v>0</v>
      </c>
      <c r="QB368">
        <v>0</v>
      </c>
      <c r="QC368">
        <v>0</v>
      </c>
      <c r="QD368">
        <v>0</v>
      </c>
      <c r="QE368">
        <v>0</v>
      </c>
      <c r="QF368">
        <v>0</v>
      </c>
      <c r="QG368">
        <v>0</v>
      </c>
      <c r="QH368">
        <v>0</v>
      </c>
      <c r="QI368">
        <v>0</v>
      </c>
      <c r="QJ368">
        <v>0</v>
      </c>
      <c r="QK368">
        <v>0</v>
      </c>
      <c r="QL368">
        <v>0</v>
      </c>
      <c r="QM368">
        <v>0</v>
      </c>
      <c r="QN368">
        <v>0</v>
      </c>
      <c r="QO368">
        <v>0</v>
      </c>
      <c r="QP368">
        <v>0</v>
      </c>
      <c r="QQ368">
        <v>0</v>
      </c>
      <c r="QR368">
        <v>0</v>
      </c>
      <c r="QS368">
        <v>0</v>
      </c>
      <c r="QT368">
        <v>0</v>
      </c>
      <c r="QU368">
        <v>0</v>
      </c>
      <c r="QV368">
        <v>0</v>
      </c>
      <c r="QW368">
        <v>0</v>
      </c>
      <c r="QX368">
        <v>0</v>
      </c>
      <c r="QY368">
        <v>0</v>
      </c>
      <c r="QZ368">
        <v>0</v>
      </c>
      <c r="RA368">
        <v>0</v>
      </c>
      <c r="RB368">
        <v>0</v>
      </c>
      <c r="RC368">
        <v>0</v>
      </c>
      <c r="RD368">
        <v>0</v>
      </c>
      <c r="RE368">
        <v>0</v>
      </c>
      <c r="RF368">
        <v>0</v>
      </c>
      <c r="RG368">
        <v>0</v>
      </c>
      <c r="RH368">
        <v>0</v>
      </c>
      <c r="RI368">
        <v>0</v>
      </c>
      <c r="RJ368">
        <v>0</v>
      </c>
      <c r="RK368">
        <v>0</v>
      </c>
      <c r="RL368">
        <v>0</v>
      </c>
      <c r="RM368">
        <v>0</v>
      </c>
      <c r="RN368">
        <v>0</v>
      </c>
      <c r="RO368">
        <v>0</v>
      </c>
      <c r="RP368">
        <v>0</v>
      </c>
      <c r="RQ368">
        <v>0</v>
      </c>
      <c r="RR368">
        <v>0</v>
      </c>
      <c r="RS368">
        <v>0</v>
      </c>
      <c r="RT368">
        <v>0</v>
      </c>
      <c r="RU368">
        <v>0</v>
      </c>
      <c r="RV368">
        <v>0</v>
      </c>
      <c r="RW368">
        <v>0</v>
      </c>
      <c r="RX368">
        <v>0</v>
      </c>
      <c r="RY368">
        <v>0</v>
      </c>
      <c r="RZ368">
        <v>0</v>
      </c>
      <c r="SA368">
        <v>0</v>
      </c>
      <c r="SB368">
        <v>0</v>
      </c>
      <c r="SC368">
        <v>0</v>
      </c>
      <c r="SD368">
        <v>0</v>
      </c>
      <c r="SE368">
        <v>0</v>
      </c>
      <c r="SF368">
        <v>0</v>
      </c>
      <c r="SG368">
        <v>0</v>
      </c>
      <c r="SH368">
        <v>0</v>
      </c>
      <c r="SI368">
        <v>0</v>
      </c>
      <c r="SJ368">
        <v>0</v>
      </c>
      <c r="SK368">
        <v>0</v>
      </c>
      <c r="SL368">
        <v>0</v>
      </c>
      <c r="SM368">
        <v>0</v>
      </c>
      <c r="SN368">
        <v>0</v>
      </c>
      <c r="SO368">
        <v>0</v>
      </c>
      <c r="SP368">
        <v>0</v>
      </c>
      <c r="SQ368">
        <v>0</v>
      </c>
      <c r="SR368">
        <v>0</v>
      </c>
      <c r="SS368">
        <v>0</v>
      </c>
      <c r="ST368">
        <v>0</v>
      </c>
      <c r="SU368">
        <v>0</v>
      </c>
      <c r="SV368">
        <v>0</v>
      </c>
      <c r="SW368">
        <v>0</v>
      </c>
      <c r="SX368">
        <v>0</v>
      </c>
      <c r="SY368">
        <v>0</v>
      </c>
      <c r="SZ368">
        <v>0</v>
      </c>
      <c r="TA368">
        <v>0</v>
      </c>
      <c r="TB368">
        <v>0</v>
      </c>
      <c r="TC368">
        <v>0</v>
      </c>
      <c r="TD368">
        <v>0</v>
      </c>
      <c r="TE368">
        <v>0</v>
      </c>
      <c r="TF368">
        <v>0</v>
      </c>
      <c r="TG368">
        <v>0</v>
      </c>
      <c r="TH368">
        <v>0</v>
      </c>
      <c r="TI368">
        <v>0</v>
      </c>
      <c r="TJ368">
        <v>0</v>
      </c>
      <c r="TK368">
        <v>0</v>
      </c>
      <c r="TL368">
        <v>0</v>
      </c>
      <c r="TM368">
        <v>0</v>
      </c>
      <c r="TN368">
        <v>0</v>
      </c>
      <c r="TO368">
        <v>0</v>
      </c>
      <c r="TP368">
        <v>0</v>
      </c>
      <c r="TQ368">
        <v>0</v>
      </c>
      <c r="TR368">
        <v>0</v>
      </c>
      <c r="TS368">
        <v>0</v>
      </c>
      <c r="TT368">
        <v>0</v>
      </c>
      <c r="TU368">
        <v>0</v>
      </c>
      <c r="TV368">
        <v>0</v>
      </c>
      <c r="TW368">
        <v>0</v>
      </c>
      <c r="TX368">
        <v>0</v>
      </c>
      <c r="TY368">
        <v>0</v>
      </c>
      <c r="TZ368">
        <v>0</v>
      </c>
      <c r="UA368">
        <v>0</v>
      </c>
      <c r="UB368">
        <v>0</v>
      </c>
      <c r="UC368">
        <v>0</v>
      </c>
      <c r="UD368">
        <v>0</v>
      </c>
      <c r="UE368">
        <v>0</v>
      </c>
      <c r="UF368">
        <v>0</v>
      </c>
      <c r="UG368">
        <v>0</v>
      </c>
      <c r="UH368">
        <v>0</v>
      </c>
      <c r="UI368">
        <v>0</v>
      </c>
      <c r="UJ368">
        <v>0</v>
      </c>
      <c r="UK368">
        <v>0</v>
      </c>
      <c r="UL368">
        <v>0</v>
      </c>
      <c r="UM368">
        <v>0</v>
      </c>
      <c r="UN368">
        <v>0</v>
      </c>
      <c r="UO368">
        <v>0</v>
      </c>
      <c r="UP368">
        <v>0</v>
      </c>
      <c r="UQ368">
        <v>0</v>
      </c>
      <c r="UR368">
        <v>0</v>
      </c>
      <c r="US368">
        <v>0</v>
      </c>
      <c r="UT368">
        <v>0</v>
      </c>
      <c r="UU368">
        <v>0</v>
      </c>
      <c r="UV368">
        <v>0</v>
      </c>
      <c r="UW368">
        <v>0</v>
      </c>
      <c r="UX368">
        <v>0</v>
      </c>
      <c r="UY368">
        <v>0</v>
      </c>
      <c r="UZ368">
        <v>0</v>
      </c>
      <c r="VA368">
        <v>0</v>
      </c>
      <c r="VB368">
        <v>0</v>
      </c>
      <c r="VC368">
        <v>0</v>
      </c>
      <c r="VD368">
        <v>0</v>
      </c>
      <c r="VE368">
        <v>0</v>
      </c>
      <c r="VF368">
        <v>0</v>
      </c>
      <c r="VG368">
        <v>0</v>
      </c>
      <c r="VH368">
        <v>0</v>
      </c>
      <c r="VI368">
        <v>0</v>
      </c>
      <c r="VJ368">
        <v>0</v>
      </c>
      <c r="VK368">
        <v>0</v>
      </c>
      <c r="VL368">
        <v>0</v>
      </c>
      <c r="VM368">
        <v>0</v>
      </c>
      <c r="VN368">
        <v>0</v>
      </c>
      <c r="VO368">
        <v>0</v>
      </c>
      <c r="VP368">
        <v>0</v>
      </c>
      <c r="VQ368">
        <v>0</v>
      </c>
      <c r="VR368">
        <v>0</v>
      </c>
      <c r="VS368">
        <v>0</v>
      </c>
      <c r="VT368">
        <v>0</v>
      </c>
      <c r="VU368">
        <v>0</v>
      </c>
      <c r="VV368">
        <v>0</v>
      </c>
      <c r="VW368">
        <v>0</v>
      </c>
      <c r="VX368">
        <v>0</v>
      </c>
      <c r="VY368">
        <v>0</v>
      </c>
      <c r="VZ368">
        <v>0</v>
      </c>
      <c r="WA368">
        <v>0</v>
      </c>
      <c r="WB368">
        <v>0</v>
      </c>
      <c r="WC368">
        <v>0</v>
      </c>
      <c r="WD368">
        <v>0</v>
      </c>
      <c r="WE368">
        <v>0</v>
      </c>
      <c r="WF368">
        <v>0</v>
      </c>
      <c r="WG368">
        <v>0</v>
      </c>
      <c r="WH368">
        <v>0</v>
      </c>
      <c r="WI368">
        <v>0</v>
      </c>
      <c r="WJ368">
        <v>0</v>
      </c>
      <c r="WK368">
        <v>0</v>
      </c>
      <c r="WL368">
        <v>0</v>
      </c>
      <c r="WM368">
        <v>0</v>
      </c>
      <c r="WN368">
        <v>0</v>
      </c>
      <c r="WO368">
        <v>0</v>
      </c>
      <c r="WP368">
        <v>0</v>
      </c>
      <c r="WQ368">
        <v>0</v>
      </c>
      <c r="WR368">
        <v>0</v>
      </c>
      <c r="WS368">
        <v>0</v>
      </c>
      <c r="WT368">
        <v>0</v>
      </c>
      <c r="WU368">
        <v>0</v>
      </c>
      <c r="WV368">
        <v>0</v>
      </c>
      <c r="WW368">
        <v>0</v>
      </c>
      <c r="WX368">
        <v>0</v>
      </c>
      <c r="WY368">
        <v>0</v>
      </c>
      <c r="WZ368">
        <v>0</v>
      </c>
      <c r="XA368">
        <v>0</v>
      </c>
      <c r="XB368">
        <v>0</v>
      </c>
      <c r="XC368">
        <v>0</v>
      </c>
      <c r="XD368">
        <v>0</v>
      </c>
      <c r="XE368">
        <v>0</v>
      </c>
      <c r="XF368">
        <v>0</v>
      </c>
      <c r="XG368">
        <v>0</v>
      </c>
      <c r="XH368">
        <v>0</v>
      </c>
      <c r="XI368">
        <v>0</v>
      </c>
      <c r="XJ368">
        <v>0</v>
      </c>
      <c r="XK368">
        <v>0</v>
      </c>
      <c r="XL368">
        <v>0</v>
      </c>
      <c r="XM368">
        <v>0</v>
      </c>
      <c r="XN368">
        <v>0</v>
      </c>
      <c r="XO368">
        <v>0</v>
      </c>
      <c r="XP368">
        <v>0</v>
      </c>
      <c r="XQ368">
        <v>0</v>
      </c>
      <c r="XR368">
        <v>0</v>
      </c>
      <c r="XS368">
        <v>0</v>
      </c>
      <c r="XT368">
        <v>0</v>
      </c>
      <c r="XU368">
        <v>0</v>
      </c>
      <c r="XV368">
        <v>0</v>
      </c>
      <c r="XW368">
        <v>0</v>
      </c>
      <c r="XX368">
        <v>0</v>
      </c>
      <c r="XY368">
        <v>0</v>
      </c>
      <c r="XZ368">
        <v>0</v>
      </c>
      <c r="YA368">
        <v>0</v>
      </c>
      <c r="YB368">
        <v>0</v>
      </c>
      <c r="YC368">
        <v>0</v>
      </c>
      <c r="YD368">
        <v>0</v>
      </c>
      <c r="YE368">
        <v>0</v>
      </c>
      <c r="YF368">
        <v>0</v>
      </c>
      <c r="YG368">
        <v>0</v>
      </c>
      <c r="YH368">
        <v>0</v>
      </c>
      <c r="YI368">
        <v>0</v>
      </c>
      <c r="YJ368">
        <v>0</v>
      </c>
      <c r="YK368">
        <v>0</v>
      </c>
      <c r="YL368">
        <v>0</v>
      </c>
      <c r="YM368">
        <v>0</v>
      </c>
      <c r="YN368">
        <v>0</v>
      </c>
      <c r="YO368">
        <v>0</v>
      </c>
      <c r="YP368">
        <v>0</v>
      </c>
      <c r="YQ368">
        <v>0</v>
      </c>
      <c r="YR368">
        <v>0</v>
      </c>
      <c r="YS368">
        <v>0</v>
      </c>
      <c r="YT368">
        <v>0</v>
      </c>
      <c r="YU368">
        <v>0</v>
      </c>
      <c r="YV368">
        <v>0</v>
      </c>
      <c r="YW368">
        <v>0</v>
      </c>
      <c r="YX368">
        <v>0</v>
      </c>
      <c r="YY368">
        <v>0</v>
      </c>
      <c r="YZ368">
        <v>0</v>
      </c>
      <c r="ZA368">
        <v>0</v>
      </c>
      <c r="ZB368">
        <v>0</v>
      </c>
      <c r="ZC368">
        <v>0</v>
      </c>
      <c r="ZD368">
        <v>0</v>
      </c>
      <c r="ZE368">
        <v>0</v>
      </c>
      <c r="ZF368">
        <v>0</v>
      </c>
      <c r="ZG368">
        <v>0</v>
      </c>
      <c r="ZH368">
        <v>0</v>
      </c>
      <c r="ZI368">
        <v>0</v>
      </c>
      <c r="ZJ368">
        <v>0</v>
      </c>
      <c r="ZK368">
        <v>0</v>
      </c>
      <c r="ZL368">
        <v>0</v>
      </c>
      <c r="ZM368">
        <v>0</v>
      </c>
      <c r="ZN368">
        <v>0</v>
      </c>
      <c r="ZO368">
        <v>0</v>
      </c>
      <c r="ZP368">
        <v>0</v>
      </c>
      <c r="ZQ368">
        <v>0</v>
      </c>
      <c r="ZR368">
        <v>0</v>
      </c>
      <c r="ZS368">
        <v>0</v>
      </c>
      <c r="ZT368">
        <v>0</v>
      </c>
      <c r="ZU368">
        <v>0</v>
      </c>
      <c r="ZV368">
        <v>0</v>
      </c>
      <c r="ZW368">
        <v>0</v>
      </c>
      <c r="ZX368">
        <v>0</v>
      </c>
      <c r="ZY368">
        <v>0</v>
      </c>
      <c r="ZZ368">
        <v>0</v>
      </c>
      <c r="AAA368">
        <v>0</v>
      </c>
      <c r="AAB368">
        <v>0</v>
      </c>
      <c r="AAC368">
        <v>0</v>
      </c>
      <c r="AAD368">
        <v>0</v>
      </c>
      <c r="AAE368">
        <v>0</v>
      </c>
      <c r="AAF368">
        <v>0</v>
      </c>
      <c r="AAG368">
        <v>0</v>
      </c>
      <c r="AAH368">
        <v>0</v>
      </c>
      <c r="AAI368">
        <v>0</v>
      </c>
      <c r="AAJ368">
        <v>0</v>
      </c>
      <c r="AAK368">
        <v>0</v>
      </c>
      <c r="AAL368">
        <v>0</v>
      </c>
      <c r="AAM368">
        <v>0</v>
      </c>
      <c r="AAN368">
        <v>0</v>
      </c>
      <c r="AAO368">
        <v>0</v>
      </c>
      <c r="AAP368">
        <v>0</v>
      </c>
      <c r="AAQ368">
        <v>0</v>
      </c>
      <c r="AAR368">
        <v>0</v>
      </c>
      <c r="AAS368">
        <v>0</v>
      </c>
      <c r="AAT368">
        <v>0</v>
      </c>
      <c r="AAU368">
        <v>0</v>
      </c>
      <c r="AAV368">
        <v>0</v>
      </c>
      <c r="AAW368">
        <v>0</v>
      </c>
      <c r="AAX368">
        <v>0</v>
      </c>
      <c r="AAY368">
        <v>0</v>
      </c>
      <c r="AAZ368">
        <v>0</v>
      </c>
      <c r="ABA368">
        <v>0</v>
      </c>
      <c r="ABB368">
        <v>0</v>
      </c>
      <c r="ABC368">
        <v>0</v>
      </c>
      <c r="ABD368">
        <v>0</v>
      </c>
      <c r="ABE368">
        <v>0</v>
      </c>
      <c r="ABF368">
        <v>0</v>
      </c>
      <c r="ABG368">
        <v>0</v>
      </c>
      <c r="ABH368">
        <v>0</v>
      </c>
      <c r="ABI368">
        <v>0</v>
      </c>
      <c r="ABJ368">
        <v>0</v>
      </c>
      <c r="ABK368">
        <v>0</v>
      </c>
      <c r="ABL368">
        <v>0</v>
      </c>
      <c r="ABM368">
        <v>0</v>
      </c>
      <c r="ABN368">
        <v>0</v>
      </c>
      <c r="ABO368">
        <v>0</v>
      </c>
      <c r="ABP368">
        <v>0</v>
      </c>
      <c r="ABQ368">
        <v>0</v>
      </c>
      <c r="ABR368">
        <v>0</v>
      </c>
      <c r="ABS368">
        <v>0</v>
      </c>
      <c r="ABT368">
        <v>0</v>
      </c>
      <c r="ABU368">
        <v>0</v>
      </c>
      <c r="ABV368">
        <v>0</v>
      </c>
      <c r="ABW368">
        <v>0</v>
      </c>
      <c r="ABX368">
        <v>0</v>
      </c>
      <c r="ABY368">
        <v>0</v>
      </c>
      <c r="ABZ368">
        <v>0</v>
      </c>
      <c r="ACA368">
        <v>0</v>
      </c>
      <c r="ACB368">
        <v>0</v>
      </c>
      <c r="ACC368">
        <v>0</v>
      </c>
      <c r="ACD368">
        <v>0</v>
      </c>
      <c r="ACE368">
        <v>0</v>
      </c>
      <c r="ACF368">
        <v>0</v>
      </c>
      <c r="ACG368">
        <v>0</v>
      </c>
      <c r="ACH368">
        <v>0</v>
      </c>
      <c r="ACI368">
        <v>0</v>
      </c>
      <c r="ACJ368">
        <v>0</v>
      </c>
      <c r="ACK368">
        <v>0</v>
      </c>
      <c r="ACL368">
        <v>0</v>
      </c>
      <c r="ACM368">
        <v>0</v>
      </c>
      <c r="ACN368">
        <v>0</v>
      </c>
      <c r="ACO368">
        <v>0</v>
      </c>
      <c r="ACP368">
        <v>0</v>
      </c>
      <c r="ACQ368">
        <v>0</v>
      </c>
      <c r="ACR368">
        <v>0</v>
      </c>
      <c r="ACS368">
        <v>0</v>
      </c>
      <c r="ACT368">
        <v>0</v>
      </c>
      <c r="ACU368">
        <v>0</v>
      </c>
      <c r="ACV368">
        <v>0</v>
      </c>
      <c r="ACW368">
        <v>0</v>
      </c>
      <c r="ACX368">
        <v>0</v>
      </c>
      <c r="ACY368">
        <v>0</v>
      </c>
      <c r="ACZ368">
        <v>0</v>
      </c>
      <c r="ADA368">
        <v>0</v>
      </c>
      <c r="ADB368">
        <v>0</v>
      </c>
      <c r="ADC368">
        <v>0</v>
      </c>
      <c r="ADD368">
        <v>0</v>
      </c>
      <c r="ADE368">
        <v>0</v>
      </c>
      <c r="ADF368">
        <v>0</v>
      </c>
      <c r="ADG368">
        <v>0</v>
      </c>
      <c r="ADH368">
        <v>0</v>
      </c>
      <c r="ADI368">
        <v>0</v>
      </c>
      <c r="ADJ368">
        <v>0</v>
      </c>
      <c r="ADK368">
        <v>0</v>
      </c>
      <c r="ADL368">
        <v>0</v>
      </c>
      <c r="ADM368">
        <v>0</v>
      </c>
      <c r="ADN368">
        <v>0</v>
      </c>
      <c r="ADO368">
        <v>0</v>
      </c>
      <c r="ADP368">
        <v>0</v>
      </c>
      <c r="ADQ368">
        <v>0</v>
      </c>
      <c r="ADR368">
        <v>0</v>
      </c>
      <c r="ADS368">
        <v>0</v>
      </c>
      <c r="ADT368">
        <v>0</v>
      </c>
      <c r="ADU368">
        <v>0</v>
      </c>
      <c r="ADV368">
        <v>0</v>
      </c>
      <c r="ADW368">
        <v>0</v>
      </c>
      <c r="ADX368">
        <v>0</v>
      </c>
      <c r="ADY368">
        <v>0</v>
      </c>
      <c r="ADZ368">
        <v>0</v>
      </c>
      <c r="AEA368">
        <v>0</v>
      </c>
      <c r="AEB368">
        <v>0</v>
      </c>
      <c r="AEC368">
        <v>0</v>
      </c>
      <c r="AED368">
        <v>0</v>
      </c>
      <c r="AEE368">
        <v>0</v>
      </c>
      <c r="AEF368">
        <v>0</v>
      </c>
      <c r="AEG368">
        <v>0</v>
      </c>
      <c r="AEH368">
        <v>0</v>
      </c>
      <c r="AEI368">
        <v>0</v>
      </c>
      <c r="AEJ368">
        <v>0</v>
      </c>
      <c r="AEK368">
        <v>0</v>
      </c>
      <c r="AEL368">
        <v>0</v>
      </c>
      <c r="AEM368">
        <v>0</v>
      </c>
      <c r="AEN368">
        <v>0</v>
      </c>
      <c r="AEO368">
        <v>0</v>
      </c>
      <c r="AEP368">
        <v>0</v>
      </c>
      <c r="AEQ368">
        <v>0</v>
      </c>
      <c r="AER368">
        <v>0</v>
      </c>
      <c r="AES368">
        <v>0</v>
      </c>
      <c r="AET368">
        <v>0</v>
      </c>
      <c r="AEU368">
        <v>0</v>
      </c>
      <c r="AEV368">
        <v>0</v>
      </c>
      <c r="AEW368">
        <v>0</v>
      </c>
      <c r="AEX368">
        <v>0</v>
      </c>
      <c r="AEY368">
        <v>0</v>
      </c>
      <c r="AEZ368">
        <v>0</v>
      </c>
      <c r="AFA368">
        <v>0</v>
      </c>
      <c r="AFB368">
        <v>0</v>
      </c>
      <c r="AFC368">
        <v>0</v>
      </c>
      <c r="AFD368">
        <v>0</v>
      </c>
      <c r="AFE368">
        <v>0</v>
      </c>
      <c r="AFF368">
        <v>0</v>
      </c>
      <c r="AFG368">
        <v>0</v>
      </c>
      <c r="AFH368">
        <v>0</v>
      </c>
      <c r="AFI368">
        <v>0</v>
      </c>
      <c r="AFJ368">
        <v>0</v>
      </c>
      <c r="AFK368">
        <v>0</v>
      </c>
      <c r="AFL368">
        <v>0</v>
      </c>
      <c r="AFM368">
        <v>0</v>
      </c>
      <c r="AFN368">
        <v>0</v>
      </c>
      <c r="AFO368">
        <v>0</v>
      </c>
      <c r="AFP368">
        <v>0</v>
      </c>
      <c r="AFQ368">
        <v>0</v>
      </c>
      <c r="AFR368">
        <v>0</v>
      </c>
      <c r="AFS368">
        <v>0</v>
      </c>
      <c r="AFT368">
        <v>0</v>
      </c>
      <c r="AFU368">
        <v>0</v>
      </c>
      <c r="AFV368">
        <v>0</v>
      </c>
      <c r="AFW368">
        <v>0</v>
      </c>
      <c r="AFX368">
        <v>0</v>
      </c>
      <c r="AFY368">
        <v>0</v>
      </c>
      <c r="AFZ368">
        <v>0</v>
      </c>
      <c r="AGA368">
        <v>0</v>
      </c>
      <c r="AGB368">
        <v>0</v>
      </c>
      <c r="AGC368">
        <v>0</v>
      </c>
      <c r="AGD368">
        <v>0</v>
      </c>
      <c r="AGE368">
        <v>0</v>
      </c>
      <c r="AGF368">
        <v>0</v>
      </c>
      <c r="AGG368">
        <v>0</v>
      </c>
      <c r="AGH368">
        <v>0</v>
      </c>
      <c r="AGI368">
        <v>0</v>
      </c>
      <c r="AGJ368">
        <v>0</v>
      </c>
      <c r="AGK368">
        <v>0</v>
      </c>
      <c r="AGL368">
        <v>0</v>
      </c>
      <c r="AGM368">
        <v>0</v>
      </c>
      <c r="AGN368">
        <v>0</v>
      </c>
      <c r="AGO368">
        <v>0</v>
      </c>
      <c r="AGP368">
        <v>0</v>
      </c>
      <c r="AGQ368">
        <v>0</v>
      </c>
      <c r="AGR368">
        <v>0</v>
      </c>
      <c r="AGS368">
        <v>0</v>
      </c>
      <c r="AGT368">
        <v>0</v>
      </c>
      <c r="AGU368">
        <v>0</v>
      </c>
      <c r="AGV368">
        <v>0</v>
      </c>
      <c r="AGW368">
        <v>0</v>
      </c>
      <c r="AGX368">
        <v>0</v>
      </c>
      <c r="AGY368">
        <v>0</v>
      </c>
      <c r="AGZ368">
        <v>0</v>
      </c>
      <c r="AHA368">
        <v>0</v>
      </c>
      <c r="AHB368">
        <v>0</v>
      </c>
      <c r="AHC368">
        <v>0</v>
      </c>
      <c r="AHD368">
        <v>0</v>
      </c>
      <c r="AHE368">
        <v>0</v>
      </c>
      <c r="AHF368">
        <v>0</v>
      </c>
      <c r="AHG368">
        <v>0</v>
      </c>
      <c r="AHH368">
        <v>0</v>
      </c>
      <c r="AHI368">
        <v>0</v>
      </c>
      <c r="AHJ368">
        <v>0</v>
      </c>
      <c r="AHK368">
        <v>0</v>
      </c>
      <c r="AHL368">
        <v>0</v>
      </c>
      <c r="AHM368">
        <v>0</v>
      </c>
      <c r="AHN368">
        <v>0</v>
      </c>
      <c r="AHO368">
        <v>0</v>
      </c>
      <c r="AHP368">
        <v>0</v>
      </c>
      <c r="AHQ368">
        <v>0</v>
      </c>
      <c r="AHR368">
        <v>0</v>
      </c>
      <c r="AHS368">
        <v>0</v>
      </c>
      <c r="AHT368">
        <v>0</v>
      </c>
      <c r="AHU368">
        <v>0</v>
      </c>
      <c r="AHV368">
        <v>0</v>
      </c>
      <c r="AHW368">
        <v>0</v>
      </c>
      <c r="AHX368">
        <v>0</v>
      </c>
      <c r="AHY368">
        <v>0</v>
      </c>
      <c r="AHZ368">
        <v>0</v>
      </c>
      <c r="AIA368">
        <v>0</v>
      </c>
      <c r="AIB368">
        <v>0</v>
      </c>
      <c r="AIC368">
        <v>0</v>
      </c>
      <c r="AID368">
        <v>0</v>
      </c>
      <c r="AIE368">
        <v>0</v>
      </c>
      <c r="AIF368">
        <v>0</v>
      </c>
      <c r="AIG368">
        <v>0</v>
      </c>
      <c r="AIH368">
        <v>0</v>
      </c>
      <c r="AII368">
        <v>0</v>
      </c>
      <c r="AIJ368">
        <v>0</v>
      </c>
      <c r="AIK368">
        <v>0</v>
      </c>
      <c r="AIL368">
        <v>0</v>
      </c>
      <c r="AIM368">
        <v>0</v>
      </c>
      <c r="AIN368">
        <v>0</v>
      </c>
      <c r="AIO368">
        <v>0</v>
      </c>
      <c r="AIP368">
        <v>0</v>
      </c>
      <c r="AIQ368">
        <v>0</v>
      </c>
      <c r="AIR368">
        <v>0</v>
      </c>
      <c r="AIS368">
        <v>0</v>
      </c>
      <c r="AIT368">
        <v>0</v>
      </c>
      <c r="AIU368">
        <v>0</v>
      </c>
      <c r="AIV368">
        <v>0</v>
      </c>
      <c r="AIW368">
        <v>0</v>
      </c>
      <c r="AIX368">
        <v>0</v>
      </c>
      <c r="AIY368">
        <v>0</v>
      </c>
      <c r="AIZ368">
        <v>0</v>
      </c>
      <c r="AJA368">
        <v>0</v>
      </c>
      <c r="AJB368">
        <v>0</v>
      </c>
      <c r="AJC368">
        <v>0</v>
      </c>
      <c r="AJD368">
        <v>0</v>
      </c>
      <c r="AJE368">
        <v>0</v>
      </c>
      <c r="AJF368">
        <v>0</v>
      </c>
      <c r="AJG368">
        <v>0</v>
      </c>
      <c r="AJH368">
        <v>0</v>
      </c>
      <c r="AJI368">
        <v>0</v>
      </c>
      <c r="AJJ368">
        <v>0</v>
      </c>
      <c r="AJK368">
        <v>0</v>
      </c>
      <c r="AJL368">
        <v>0</v>
      </c>
      <c r="AJM368">
        <v>0</v>
      </c>
      <c r="AJN368">
        <v>0</v>
      </c>
      <c r="AJO368">
        <v>0</v>
      </c>
      <c r="AJP368">
        <v>0</v>
      </c>
      <c r="AJQ368">
        <v>0</v>
      </c>
      <c r="AJR368">
        <v>0</v>
      </c>
      <c r="AJS368">
        <v>0</v>
      </c>
      <c r="AJT368">
        <v>0</v>
      </c>
      <c r="AJU368">
        <v>0</v>
      </c>
      <c r="AJV368">
        <v>0</v>
      </c>
      <c r="AJW368">
        <v>0</v>
      </c>
      <c r="AJX368">
        <v>0</v>
      </c>
      <c r="AJY368">
        <v>0</v>
      </c>
      <c r="AJZ368">
        <v>0</v>
      </c>
      <c r="AKA368">
        <v>0</v>
      </c>
      <c r="AKB368">
        <v>0</v>
      </c>
      <c r="AKC368">
        <v>0</v>
      </c>
      <c r="AKD368">
        <v>0</v>
      </c>
      <c r="AKE368">
        <v>0</v>
      </c>
      <c r="AKF368">
        <v>0</v>
      </c>
      <c r="AKG368">
        <v>0</v>
      </c>
      <c r="AKH368">
        <v>0</v>
      </c>
      <c r="AKI368">
        <v>0</v>
      </c>
      <c r="AKJ368">
        <v>0</v>
      </c>
      <c r="AKK368">
        <v>0</v>
      </c>
      <c r="AKL368">
        <v>0</v>
      </c>
      <c r="AKM368">
        <v>0</v>
      </c>
      <c r="AKN368">
        <v>0</v>
      </c>
      <c r="AKO368">
        <v>0</v>
      </c>
      <c r="AKP368">
        <v>0</v>
      </c>
      <c r="AKQ368">
        <v>0</v>
      </c>
      <c r="AKR368">
        <v>0</v>
      </c>
      <c r="AKS368">
        <v>0</v>
      </c>
      <c r="AKT368">
        <v>0</v>
      </c>
      <c r="AKU368">
        <v>0</v>
      </c>
      <c r="AKV368">
        <v>0</v>
      </c>
      <c r="AKW368">
        <v>0</v>
      </c>
      <c r="AKX368">
        <v>0</v>
      </c>
      <c r="AKY368">
        <v>0</v>
      </c>
      <c r="AKZ368">
        <v>0</v>
      </c>
      <c r="ALA368">
        <v>0</v>
      </c>
      <c r="ALB368">
        <v>0</v>
      </c>
      <c r="ALC368">
        <v>0</v>
      </c>
      <c r="ALD368">
        <v>0</v>
      </c>
      <c r="ALE368">
        <v>0</v>
      </c>
      <c r="ALF368">
        <v>0</v>
      </c>
      <c r="ALG368">
        <v>0</v>
      </c>
      <c r="ALH368">
        <v>0</v>
      </c>
      <c r="ALI368">
        <v>0</v>
      </c>
      <c r="ALJ368">
        <v>0</v>
      </c>
      <c r="ALK368">
        <v>0</v>
      </c>
      <c r="ALL368">
        <v>0</v>
      </c>
      <c r="ALM368">
        <v>0</v>
      </c>
      <c r="ALN368">
        <v>0</v>
      </c>
      <c r="ALO368">
        <v>0</v>
      </c>
      <c r="ALP368">
        <v>0</v>
      </c>
      <c r="ALQ368">
        <v>0</v>
      </c>
      <c r="ALR368">
        <v>0</v>
      </c>
      <c r="ALS368">
        <v>0</v>
      </c>
      <c r="ALT368">
        <v>0</v>
      </c>
      <c r="ALU368">
        <v>0</v>
      </c>
      <c r="ALV368">
        <v>0</v>
      </c>
      <c r="ALW368">
        <v>0</v>
      </c>
      <c r="ALX368">
        <v>0</v>
      </c>
      <c r="ALY368">
        <v>0</v>
      </c>
      <c r="ALZ368">
        <v>0</v>
      </c>
      <c r="AMA368">
        <v>0</v>
      </c>
      <c r="AMB368">
        <v>0</v>
      </c>
      <c r="AMC368">
        <v>0</v>
      </c>
      <c r="AMD368">
        <v>0</v>
      </c>
      <c r="AME368">
        <v>0</v>
      </c>
      <c r="AMF368">
        <v>0</v>
      </c>
      <c r="AMG368">
        <v>0</v>
      </c>
      <c r="AMH368">
        <v>0</v>
      </c>
      <c r="AMI368">
        <v>0</v>
      </c>
      <c r="AMJ368">
        <v>0</v>
      </c>
      <c r="AMK368">
        <v>0</v>
      </c>
      <c r="AML368">
        <v>0</v>
      </c>
      <c r="AMM368">
        <v>0</v>
      </c>
      <c r="AMN368">
        <v>0</v>
      </c>
      <c r="AMO368">
        <v>0</v>
      </c>
      <c r="AMP368">
        <v>0</v>
      </c>
      <c r="AMQ368">
        <v>0</v>
      </c>
      <c r="AMR368">
        <v>0</v>
      </c>
      <c r="AMS368">
        <v>0</v>
      </c>
      <c r="AMT368">
        <v>0</v>
      </c>
      <c r="AMU368">
        <v>0</v>
      </c>
      <c r="AMV368">
        <v>0</v>
      </c>
      <c r="AMW368">
        <v>0</v>
      </c>
      <c r="AMX368">
        <v>0</v>
      </c>
      <c r="AMY368">
        <v>0</v>
      </c>
      <c r="AMZ368">
        <v>0</v>
      </c>
      <c r="ANA368">
        <v>0</v>
      </c>
      <c r="ANB368">
        <v>0</v>
      </c>
      <c r="ANC368">
        <v>0</v>
      </c>
      <c r="AND368">
        <v>0</v>
      </c>
      <c r="ANE368">
        <v>0</v>
      </c>
      <c r="ANF368">
        <v>0</v>
      </c>
      <c r="ANG368">
        <v>0</v>
      </c>
      <c r="ANH368">
        <v>0</v>
      </c>
      <c r="ANI368">
        <v>0</v>
      </c>
      <c r="ANJ368">
        <v>0</v>
      </c>
      <c r="ANK368">
        <v>0</v>
      </c>
      <c r="ANL368">
        <v>0</v>
      </c>
      <c r="ANM368">
        <v>0</v>
      </c>
      <c r="ANN368">
        <v>0</v>
      </c>
      <c r="ANO368">
        <v>0</v>
      </c>
      <c r="ANP368">
        <v>0</v>
      </c>
      <c r="ANQ368">
        <v>0</v>
      </c>
      <c r="ANR368">
        <v>0</v>
      </c>
      <c r="ANS368">
        <v>0</v>
      </c>
      <c r="ANT368">
        <v>0</v>
      </c>
      <c r="ANU368">
        <v>0</v>
      </c>
      <c r="ANV368">
        <v>0</v>
      </c>
      <c r="ANW368">
        <v>0</v>
      </c>
      <c r="ANX368">
        <v>0</v>
      </c>
      <c r="ANY368">
        <v>0</v>
      </c>
      <c r="ANZ368">
        <v>0</v>
      </c>
      <c r="AOA368">
        <v>0</v>
      </c>
      <c r="AOB368">
        <v>0</v>
      </c>
      <c r="AOC368">
        <v>0</v>
      </c>
      <c r="AOD368">
        <v>0</v>
      </c>
      <c r="AOE368">
        <v>0</v>
      </c>
      <c r="AOF368">
        <v>0</v>
      </c>
      <c r="AOG368">
        <v>0</v>
      </c>
      <c r="AOH368">
        <v>0</v>
      </c>
      <c r="AOI368">
        <v>0</v>
      </c>
      <c r="AOJ368">
        <v>0</v>
      </c>
      <c r="AOK368">
        <v>0</v>
      </c>
      <c r="AOL368">
        <v>0</v>
      </c>
      <c r="AOM368">
        <v>0</v>
      </c>
      <c r="AON368">
        <v>0</v>
      </c>
      <c r="AOO368">
        <v>0</v>
      </c>
      <c r="AOP368">
        <v>0</v>
      </c>
      <c r="AOQ368">
        <v>0</v>
      </c>
      <c r="AOR368">
        <v>0</v>
      </c>
      <c r="AOS368">
        <v>0</v>
      </c>
      <c r="AOT368">
        <v>0</v>
      </c>
      <c r="AOU368">
        <v>0</v>
      </c>
      <c r="AOV368">
        <v>0</v>
      </c>
      <c r="AOW368">
        <v>0</v>
      </c>
      <c r="AOX368">
        <v>0</v>
      </c>
      <c r="AOY368">
        <v>0</v>
      </c>
      <c r="AOZ368">
        <v>0</v>
      </c>
      <c r="APA368">
        <v>0</v>
      </c>
      <c r="APB368">
        <v>0</v>
      </c>
      <c r="APC368">
        <v>0</v>
      </c>
      <c r="APD368">
        <v>0</v>
      </c>
      <c r="APE368">
        <v>0</v>
      </c>
      <c r="APF368">
        <v>0</v>
      </c>
      <c r="APG368">
        <v>0</v>
      </c>
      <c r="APH368">
        <v>0</v>
      </c>
      <c r="API368">
        <v>0</v>
      </c>
      <c r="APJ368">
        <v>0</v>
      </c>
      <c r="APK368">
        <v>0</v>
      </c>
      <c r="APL368">
        <v>0</v>
      </c>
      <c r="APM368">
        <v>0</v>
      </c>
      <c r="APN368">
        <v>0</v>
      </c>
      <c r="APO368">
        <v>0</v>
      </c>
      <c r="APP368">
        <v>0</v>
      </c>
      <c r="APQ368">
        <v>0</v>
      </c>
      <c r="APR368">
        <v>0</v>
      </c>
      <c r="APS368">
        <v>0</v>
      </c>
      <c r="APT368">
        <v>0</v>
      </c>
      <c r="APU368">
        <v>0</v>
      </c>
      <c r="APV368">
        <v>0</v>
      </c>
      <c r="APW368">
        <v>0</v>
      </c>
      <c r="APX368">
        <v>0</v>
      </c>
      <c r="APY368">
        <v>0</v>
      </c>
      <c r="APZ368">
        <v>0</v>
      </c>
      <c r="AQA368">
        <v>0</v>
      </c>
      <c r="AQB368">
        <v>0</v>
      </c>
      <c r="AQC368">
        <v>0</v>
      </c>
      <c r="AQD368">
        <v>0</v>
      </c>
      <c r="AQE368">
        <v>0</v>
      </c>
      <c r="AQF368">
        <v>0</v>
      </c>
      <c r="AQG368">
        <v>0</v>
      </c>
      <c r="AQH368">
        <v>0</v>
      </c>
      <c r="AQI368">
        <v>0</v>
      </c>
      <c r="AQJ368">
        <v>0</v>
      </c>
      <c r="AQK368">
        <v>0</v>
      </c>
      <c r="AQL368">
        <v>0</v>
      </c>
      <c r="AQM368">
        <v>0</v>
      </c>
      <c r="AQN368">
        <v>0</v>
      </c>
      <c r="AQO368">
        <v>0</v>
      </c>
      <c r="AQP368">
        <v>0</v>
      </c>
      <c r="AQQ368">
        <v>0</v>
      </c>
      <c r="AQR368">
        <v>0</v>
      </c>
      <c r="AQS368">
        <v>0</v>
      </c>
      <c r="AQT368">
        <v>0</v>
      </c>
      <c r="AQU368">
        <v>0</v>
      </c>
      <c r="AQV368">
        <v>0</v>
      </c>
      <c r="AQW368">
        <v>0</v>
      </c>
      <c r="AQX368">
        <v>0</v>
      </c>
      <c r="AQY368">
        <v>0</v>
      </c>
      <c r="AQZ368">
        <v>0</v>
      </c>
      <c r="ARA368">
        <v>0</v>
      </c>
      <c r="ARB368">
        <v>0</v>
      </c>
      <c r="ARC368">
        <v>0</v>
      </c>
      <c r="ARD368">
        <v>0</v>
      </c>
      <c r="ARE368">
        <v>0</v>
      </c>
      <c r="ARF368">
        <v>0</v>
      </c>
      <c r="ARG368">
        <v>0</v>
      </c>
      <c r="ARH368">
        <v>0</v>
      </c>
      <c r="ARI368">
        <v>0</v>
      </c>
      <c r="ARJ368">
        <v>0</v>
      </c>
      <c r="ARK368">
        <v>0</v>
      </c>
      <c r="ARL368">
        <v>0</v>
      </c>
      <c r="ARM368">
        <v>0</v>
      </c>
      <c r="ARN368">
        <v>0</v>
      </c>
      <c r="ARO368">
        <v>0</v>
      </c>
      <c r="ARP368">
        <v>0</v>
      </c>
      <c r="ARQ368">
        <v>0</v>
      </c>
      <c r="ARR368">
        <v>0</v>
      </c>
      <c r="ARS368">
        <v>0</v>
      </c>
      <c r="ART368">
        <v>0</v>
      </c>
      <c r="ARU368">
        <v>0</v>
      </c>
      <c r="ARV368">
        <v>0</v>
      </c>
      <c r="ARW368">
        <v>0</v>
      </c>
      <c r="ARX368">
        <v>0</v>
      </c>
      <c r="ARY368">
        <v>0</v>
      </c>
      <c r="ARZ368">
        <v>0</v>
      </c>
      <c r="ASA368">
        <v>0</v>
      </c>
      <c r="ASB368">
        <v>0</v>
      </c>
      <c r="ASC368">
        <v>0</v>
      </c>
      <c r="ASD368">
        <v>0</v>
      </c>
      <c r="ASE368">
        <v>0</v>
      </c>
      <c r="ASF368">
        <v>0</v>
      </c>
      <c r="ASG368">
        <v>0</v>
      </c>
      <c r="ASH368">
        <v>0</v>
      </c>
      <c r="ASI368">
        <v>0</v>
      </c>
      <c r="ASJ368">
        <v>0</v>
      </c>
      <c r="ASK368">
        <v>0</v>
      </c>
      <c r="ASL368">
        <v>0</v>
      </c>
      <c r="ASM368">
        <v>0</v>
      </c>
      <c r="ASN368">
        <v>0</v>
      </c>
      <c r="ASO368">
        <v>0</v>
      </c>
      <c r="ASP368">
        <v>0</v>
      </c>
      <c r="ASQ368">
        <v>0</v>
      </c>
      <c r="ASR368">
        <v>0</v>
      </c>
      <c r="ASS368">
        <v>0</v>
      </c>
      <c r="AST368">
        <v>0</v>
      </c>
      <c r="ASU368">
        <v>0</v>
      </c>
      <c r="ASV368">
        <v>0</v>
      </c>
      <c r="ASW368">
        <v>0</v>
      </c>
      <c r="ASX368">
        <v>0</v>
      </c>
      <c r="ASY368">
        <v>0</v>
      </c>
      <c r="ASZ368">
        <v>0</v>
      </c>
      <c r="ATA368">
        <v>0</v>
      </c>
      <c r="ATB368">
        <v>0</v>
      </c>
      <c r="ATC368">
        <v>0</v>
      </c>
      <c r="ATD368">
        <v>0</v>
      </c>
      <c r="ATE368">
        <v>0</v>
      </c>
      <c r="ATF368">
        <v>0</v>
      </c>
      <c r="ATG368">
        <v>0</v>
      </c>
      <c r="ATH368">
        <v>0</v>
      </c>
      <c r="ATI368">
        <v>0</v>
      </c>
      <c r="ATJ368">
        <v>0</v>
      </c>
      <c r="ATK368">
        <v>0</v>
      </c>
      <c r="ATL368">
        <v>0</v>
      </c>
      <c r="ATM368">
        <v>0</v>
      </c>
      <c r="ATN368">
        <v>0</v>
      </c>
      <c r="ATO368">
        <v>0</v>
      </c>
      <c r="ATP368">
        <v>0</v>
      </c>
      <c r="ATQ368">
        <v>0</v>
      </c>
      <c r="ATR368">
        <v>0</v>
      </c>
      <c r="ATS368">
        <v>0</v>
      </c>
      <c r="ATT368">
        <v>0</v>
      </c>
      <c r="ATU368">
        <v>0</v>
      </c>
      <c r="ATV368">
        <v>0</v>
      </c>
      <c r="ATW368">
        <v>0</v>
      </c>
      <c r="ATX368">
        <v>0</v>
      </c>
      <c r="ATY368">
        <v>0</v>
      </c>
      <c r="ATZ368">
        <v>0</v>
      </c>
      <c r="AUA368">
        <v>0</v>
      </c>
      <c r="AUB368">
        <v>0</v>
      </c>
      <c r="AUC368">
        <v>0</v>
      </c>
      <c r="AUD368">
        <v>0</v>
      </c>
      <c r="AUE368">
        <v>0</v>
      </c>
      <c r="AUF368">
        <v>0</v>
      </c>
      <c r="AUG368">
        <v>0</v>
      </c>
      <c r="AUH368">
        <v>0</v>
      </c>
      <c r="AUI368">
        <v>0</v>
      </c>
      <c r="AUJ368">
        <v>0</v>
      </c>
      <c r="AUK368">
        <v>0</v>
      </c>
      <c r="AUL368">
        <v>0</v>
      </c>
      <c r="AUM368">
        <v>0</v>
      </c>
      <c r="AUN368">
        <v>0</v>
      </c>
      <c r="AUO368">
        <v>0</v>
      </c>
      <c r="AUP368">
        <v>0</v>
      </c>
      <c r="AUQ368">
        <v>0</v>
      </c>
      <c r="AUR368">
        <v>0</v>
      </c>
      <c r="AUS368">
        <v>0</v>
      </c>
      <c r="AUT368">
        <v>0</v>
      </c>
      <c r="AUU368">
        <v>0</v>
      </c>
      <c r="AUV368">
        <v>0</v>
      </c>
      <c r="AUW368">
        <v>0</v>
      </c>
      <c r="AUX368">
        <v>0</v>
      </c>
      <c r="AUY368">
        <v>0</v>
      </c>
      <c r="AUZ368">
        <v>0</v>
      </c>
      <c r="AVA368">
        <v>0</v>
      </c>
      <c r="AVB368">
        <v>0</v>
      </c>
      <c r="AVC368">
        <v>0</v>
      </c>
      <c r="AVD368">
        <v>0</v>
      </c>
      <c r="AVE368">
        <v>0</v>
      </c>
      <c r="AVF368">
        <v>0</v>
      </c>
      <c r="AVG368">
        <v>0</v>
      </c>
      <c r="AVH368">
        <v>0</v>
      </c>
      <c r="AVI368">
        <v>0</v>
      </c>
      <c r="AVJ368">
        <v>0</v>
      </c>
      <c r="AVK368">
        <v>0</v>
      </c>
      <c r="AVL368">
        <v>0</v>
      </c>
      <c r="AVM368">
        <v>0</v>
      </c>
      <c r="AVN368">
        <v>0</v>
      </c>
      <c r="AVO368">
        <v>0</v>
      </c>
      <c r="AVP368">
        <v>0</v>
      </c>
      <c r="AVQ368">
        <v>0</v>
      </c>
      <c r="AVR368">
        <v>0</v>
      </c>
      <c r="AVS368">
        <v>0</v>
      </c>
      <c r="AVT368">
        <v>0</v>
      </c>
      <c r="AVU368">
        <v>0</v>
      </c>
      <c r="AVV368">
        <v>0</v>
      </c>
      <c r="AVW368">
        <v>0</v>
      </c>
      <c r="AVX368">
        <v>0</v>
      </c>
      <c r="AVY368">
        <v>0</v>
      </c>
      <c r="AVZ368">
        <v>0</v>
      </c>
      <c r="AWA368">
        <v>0</v>
      </c>
      <c r="AWB368">
        <v>0</v>
      </c>
      <c r="AWC368">
        <v>0</v>
      </c>
      <c r="AWD368">
        <v>0</v>
      </c>
      <c r="AWE368">
        <v>0</v>
      </c>
      <c r="AWF368">
        <v>0</v>
      </c>
      <c r="AWG368">
        <v>0</v>
      </c>
      <c r="AWH368">
        <v>0</v>
      </c>
      <c r="AWI368">
        <v>0</v>
      </c>
      <c r="AWJ368">
        <v>0</v>
      </c>
      <c r="AWK368">
        <v>0</v>
      </c>
      <c r="AWL368">
        <v>0</v>
      </c>
      <c r="AWM368">
        <v>0</v>
      </c>
      <c r="AWN368">
        <v>0</v>
      </c>
      <c r="AWO368">
        <v>0</v>
      </c>
      <c r="AWP368">
        <v>0</v>
      </c>
      <c r="AWQ368">
        <v>0</v>
      </c>
      <c r="AWR368">
        <v>0</v>
      </c>
      <c r="AWS368">
        <v>0</v>
      </c>
      <c r="AWT368">
        <v>0</v>
      </c>
      <c r="AWU368">
        <v>0</v>
      </c>
      <c r="AWV368">
        <v>0</v>
      </c>
      <c r="AWW368">
        <v>0</v>
      </c>
      <c r="AWX368">
        <v>0</v>
      </c>
      <c r="AWY368">
        <v>0</v>
      </c>
      <c r="AWZ368">
        <v>0</v>
      </c>
      <c r="AXA368">
        <v>0</v>
      </c>
      <c r="AXB368">
        <v>0</v>
      </c>
      <c r="AXC368">
        <v>0</v>
      </c>
      <c r="AXD368">
        <v>0</v>
      </c>
      <c r="AXE368">
        <v>0</v>
      </c>
      <c r="AXF368">
        <v>0</v>
      </c>
      <c r="AXG368">
        <v>0</v>
      </c>
      <c r="AXH368">
        <v>0</v>
      </c>
      <c r="AXI368">
        <v>0</v>
      </c>
      <c r="AXJ368">
        <v>0</v>
      </c>
      <c r="AXK368">
        <v>0</v>
      </c>
      <c r="AXL368">
        <v>0</v>
      </c>
      <c r="AXM368">
        <v>0</v>
      </c>
      <c r="AXN368">
        <v>0</v>
      </c>
      <c r="AXO368">
        <v>0</v>
      </c>
      <c r="AXP368">
        <v>0</v>
      </c>
      <c r="AXQ368">
        <v>0</v>
      </c>
      <c r="AXR368">
        <v>0</v>
      </c>
      <c r="AXS368">
        <v>0</v>
      </c>
      <c r="AXT368">
        <v>0</v>
      </c>
      <c r="AXU368">
        <v>0</v>
      </c>
      <c r="AXV368">
        <v>0</v>
      </c>
      <c r="AXW368">
        <v>0</v>
      </c>
      <c r="AXX368">
        <v>0</v>
      </c>
      <c r="AXY368">
        <v>0</v>
      </c>
      <c r="AXZ368">
        <v>0</v>
      </c>
      <c r="AYA368">
        <v>0</v>
      </c>
      <c r="AYB368">
        <v>0</v>
      </c>
      <c r="AYC368">
        <v>0</v>
      </c>
      <c r="AYD368">
        <v>0</v>
      </c>
      <c r="AYE368">
        <v>0</v>
      </c>
      <c r="AYF368">
        <v>0</v>
      </c>
      <c r="AYG368">
        <v>0</v>
      </c>
      <c r="AYH368">
        <v>0</v>
      </c>
      <c r="AYI368">
        <v>0</v>
      </c>
      <c r="AYJ368">
        <v>0</v>
      </c>
      <c r="AYK368">
        <v>0</v>
      </c>
      <c r="AYL368">
        <v>0</v>
      </c>
      <c r="AYM368">
        <v>0</v>
      </c>
      <c r="AYN368">
        <v>0</v>
      </c>
      <c r="AYO368">
        <v>0</v>
      </c>
      <c r="AYP368">
        <v>0</v>
      </c>
      <c r="AYQ368">
        <v>0</v>
      </c>
      <c r="AYR368">
        <v>0</v>
      </c>
      <c r="AYS368">
        <v>0</v>
      </c>
      <c r="AYT368">
        <v>0</v>
      </c>
      <c r="AYU368">
        <v>0</v>
      </c>
      <c r="AYV368">
        <v>0</v>
      </c>
      <c r="AYW368">
        <v>0</v>
      </c>
      <c r="AYX368">
        <v>0</v>
      </c>
      <c r="AYY368">
        <v>0</v>
      </c>
      <c r="AYZ368">
        <v>0</v>
      </c>
      <c r="AZA368">
        <v>0</v>
      </c>
      <c r="AZB368">
        <v>0</v>
      </c>
      <c r="AZC368">
        <v>0</v>
      </c>
      <c r="AZD368">
        <v>0</v>
      </c>
      <c r="AZE368">
        <v>0</v>
      </c>
      <c r="AZF368">
        <v>0</v>
      </c>
      <c r="AZG368">
        <v>0</v>
      </c>
      <c r="AZH368">
        <v>0</v>
      </c>
      <c r="AZI368">
        <v>0</v>
      </c>
      <c r="AZJ368">
        <v>0</v>
      </c>
      <c r="AZK368">
        <v>0</v>
      </c>
      <c r="AZL368">
        <v>0</v>
      </c>
      <c r="AZM368">
        <v>0</v>
      </c>
      <c r="AZN368">
        <v>0</v>
      </c>
      <c r="AZO368">
        <v>0</v>
      </c>
      <c r="AZP368">
        <v>0</v>
      </c>
      <c r="AZQ368">
        <v>0</v>
      </c>
      <c r="AZR368">
        <v>0</v>
      </c>
      <c r="AZS368">
        <v>0</v>
      </c>
      <c r="AZT368">
        <v>0</v>
      </c>
      <c r="AZU368">
        <v>0</v>
      </c>
      <c r="AZV368">
        <v>0</v>
      </c>
      <c r="AZW368">
        <v>0</v>
      </c>
      <c r="AZX368">
        <v>0</v>
      </c>
      <c r="AZY368">
        <v>0</v>
      </c>
      <c r="AZZ368">
        <v>0</v>
      </c>
      <c r="BAA368">
        <v>0</v>
      </c>
      <c r="BAB368">
        <v>0</v>
      </c>
      <c r="BAC368">
        <v>0</v>
      </c>
      <c r="BAD368">
        <v>0</v>
      </c>
      <c r="BAE368">
        <v>0</v>
      </c>
      <c r="BAF368">
        <v>0</v>
      </c>
      <c r="BAG368">
        <v>0</v>
      </c>
      <c r="BAH368">
        <v>0</v>
      </c>
      <c r="BAI368">
        <v>0</v>
      </c>
      <c r="BAJ368">
        <v>0</v>
      </c>
      <c r="BAK368">
        <v>0</v>
      </c>
      <c r="BAL368">
        <v>0</v>
      </c>
      <c r="BAM368">
        <v>0</v>
      </c>
      <c r="BAN368">
        <v>0</v>
      </c>
      <c r="BAO368">
        <v>0</v>
      </c>
      <c r="BAP368">
        <v>0</v>
      </c>
      <c r="BAQ368">
        <v>0</v>
      </c>
      <c r="BAR368">
        <v>0</v>
      </c>
      <c r="BAS368">
        <v>0</v>
      </c>
      <c r="BAT368">
        <v>0</v>
      </c>
      <c r="BAU368">
        <v>0</v>
      </c>
      <c r="BAV368">
        <v>0</v>
      </c>
      <c r="BAW368">
        <v>0</v>
      </c>
      <c r="BAX368">
        <v>0</v>
      </c>
      <c r="BAY368">
        <v>0</v>
      </c>
      <c r="BAZ368">
        <v>0</v>
      </c>
      <c r="BBA368">
        <v>0</v>
      </c>
      <c r="BBB368">
        <v>0</v>
      </c>
      <c r="BBC368">
        <v>0</v>
      </c>
      <c r="BBD368">
        <v>0</v>
      </c>
      <c r="BBE368">
        <v>0</v>
      </c>
      <c r="BBF368">
        <v>0</v>
      </c>
      <c r="BBG368">
        <v>0</v>
      </c>
      <c r="BBH368">
        <v>0</v>
      </c>
      <c r="BBI368">
        <v>0</v>
      </c>
      <c r="BBJ368">
        <v>0</v>
      </c>
      <c r="BBK368">
        <v>0</v>
      </c>
      <c r="BBL368">
        <v>0</v>
      </c>
      <c r="BBM368">
        <v>0</v>
      </c>
      <c r="BBN368">
        <v>0</v>
      </c>
      <c r="BBO368">
        <v>0</v>
      </c>
      <c r="BBP368">
        <v>0</v>
      </c>
      <c r="BBQ368">
        <v>0</v>
      </c>
      <c r="BBR368">
        <v>0</v>
      </c>
      <c r="BBS368">
        <v>0</v>
      </c>
      <c r="BBT368">
        <v>0</v>
      </c>
      <c r="BBU368">
        <v>0</v>
      </c>
      <c r="BBV368">
        <v>0</v>
      </c>
      <c r="BBW368">
        <v>0</v>
      </c>
      <c r="BBX368">
        <v>0</v>
      </c>
      <c r="BBY368">
        <v>0</v>
      </c>
      <c r="BBZ368">
        <v>0</v>
      </c>
      <c r="BCA368">
        <v>0</v>
      </c>
      <c r="BCB368">
        <v>0</v>
      </c>
      <c r="BCC368">
        <v>0</v>
      </c>
      <c r="BCD368">
        <v>0</v>
      </c>
      <c r="BCE368">
        <v>0</v>
      </c>
      <c r="BCF368">
        <v>0</v>
      </c>
      <c r="BCG368">
        <v>0</v>
      </c>
      <c r="BCH368">
        <v>0</v>
      </c>
      <c r="BCI368">
        <v>0</v>
      </c>
      <c r="BCJ368">
        <v>0</v>
      </c>
      <c r="BCK368">
        <v>0</v>
      </c>
      <c r="BCL368">
        <v>0</v>
      </c>
      <c r="BCM368">
        <v>0</v>
      </c>
      <c r="BCN368">
        <v>0</v>
      </c>
      <c r="BCO368">
        <v>0</v>
      </c>
      <c r="BCP368">
        <v>0</v>
      </c>
      <c r="BCQ368">
        <v>0</v>
      </c>
      <c r="BCR368">
        <v>0</v>
      </c>
      <c r="BCS368">
        <v>0</v>
      </c>
      <c r="BCT368">
        <v>0</v>
      </c>
      <c r="BCU368">
        <v>0</v>
      </c>
      <c r="BCV368">
        <v>0</v>
      </c>
      <c r="BCW368">
        <v>0</v>
      </c>
      <c r="BCX368">
        <v>0</v>
      </c>
      <c r="BCY368">
        <v>0</v>
      </c>
      <c r="BCZ368">
        <v>0</v>
      </c>
      <c r="BDA368">
        <v>0</v>
      </c>
      <c r="BDB368">
        <v>0</v>
      </c>
      <c r="BDC368">
        <v>0</v>
      </c>
      <c r="BDD368">
        <v>0</v>
      </c>
      <c r="BDE368">
        <v>0</v>
      </c>
      <c r="BDF368">
        <v>0</v>
      </c>
      <c r="BDG368">
        <v>0</v>
      </c>
      <c r="BDH368">
        <v>0</v>
      </c>
      <c r="BDI368">
        <v>0</v>
      </c>
      <c r="BDJ368">
        <v>0</v>
      </c>
      <c r="BDK368">
        <v>0</v>
      </c>
      <c r="BDL368">
        <v>0</v>
      </c>
      <c r="BDM368">
        <v>0</v>
      </c>
      <c r="BDN368">
        <v>0</v>
      </c>
      <c r="BDO368">
        <v>0</v>
      </c>
      <c r="BDP368">
        <v>0</v>
      </c>
      <c r="BDQ368">
        <v>0</v>
      </c>
      <c r="BDR368">
        <v>0</v>
      </c>
      <c r="BDS368">
        <v>0</v>
      </c>
      <c r="BDT368">
        <v>0</v>
      </c>
      <c r="BDU368">
        <v>0</v>
      </c>
      <c r="BDV368">
        <v>0</v>
      </c>
      <c r="BDW368">
        <v>0</v>
      </c>
      <c r="BDX368">
        <v>0</v>
      </c>
      <c r="BDY368">
        <v>0</v>
      </c>
      <c r="BDZ368">
        <v>0</v>
      </c>
      <c r="BEA368">
        <v>0</v>
      </c>
      <c r="BEB368">
        <v>0</v>
      </c>
      <c r="BEC368">
        <v>0</v>
      </c>
      <c r="BED368">
        <v>0</v>
      </c>
      <c r="BEE368">
        <v>0</v>
      </c>
      <c r="BEF368">
        <v>0</v>
      </c>
      <c r="BEG368">
        <v>0</v>
      </c>
      <c r="BEH368">
        <v>0</v>
      </c>
      <c r="BEI368">
        <v>0</v>
      </c>
      <c r="BEJ368">
        <v>0</v>
      </c>
      <c r="BEK368">
        <v>0</v>
      </c>
      <c r="BEL368">
        <v>0</v>
      </c>
      <c r="BEM368">
        <v>0</v>
      </c>
      <c r="BEN368">
        <v>0</v>
      </c>
      <c r="BEO368">
        <v>0</v>
      </c>
      <c r="BEP368">
        <v>0</v>
      </c>
      <c r="BEQ368">
        <v>0</v>
      </c>
      <c r="BER368">
        <v>0</v>
      </c>
      <c r="BES368">
        <v>0</v>
      </c>
      <c r="BET368">
        <v>0</v>
      </c>
      <c r="BEU368">
        <v>0</v>
      </c>
      <c r="BEV368">
        <v>0</v>
      </c>
      <c r="BEW368">
        <v>0</v>
      </c>
      <c r="BEX368">
        <v>0</v>
      </c>
      <c r="BEY368">
        <v>0</v>
      </c>
      <c r="BEZ368">
        <v>0</v>
      </c>
      <c r="BFA368">
        <v>0</v>
      </c>
      <c r="BFB368">
        <v>0</v>
      </c>
      <c r="BFC368">
        <v>0</v>
      </c>
      <c r="BFD368">
        <v>0</v>
      </c>
      <c r="BFE368">
        <v>0</v>
      </c>
      <c r="BFF368">
        <v>0</v>
      </c>
      <c r="BFG368">
        <v>0</v>
      </c>
      <c r="BFH368">
        <v>0</v>
      </c>
      <c r="BFI368">
        <v>0</v>
      </c>
      <c r="BFJ368">
        <v>0</v>
      </c>
      <c r="BFK368">
        <v>0</v>
      </c>
      <c r="BFL368">
        <v>0</v>
      </c>
      <c r="BFM368">
        <v>0</v>
      </c>
      <c r="BFN368">
        <v>0</v>
      </c>
      <c r="BFO368">
        <v>0</v>
      </c>
      <c r="BFP368">
        <v>0</v>
      </c>
      <c r="BFQ368">
        <v>0</v>
      </c>
      <c r="BFR368">
        <v>0</v>
      </c>
      <c r="BFS368">
        <v>0</v>
      </c>
      <c r="BFT368">
        <v>0</v>
      </c>
      <c r="BFU368">
        <v>0</v>
      </c>
      <c r="BFV368">
        <v>0</v>
      </c>
      <c r="BFW368">
        <v>0</v>
      </c>
      <c r="BFX368">
        <v>0</v>
      </c>
      <c r="BFY368">
        <v>0</v>
      </c>
      <c r="BFZ368">
        <v>0</v>
      </c>
      <c r="BGA368">
        <v>0</v>
      </c>
      <c r="BGB368">
        <v>0</v>
      </c>
      <c r="BGC368">
        <v>0</v>
      </c>
      <c r="BGD368">
        <v>0</v>
      </c>
      <c r="BGE368">
        <v>0</v>
      </c>
      <c r="BGF368">
        <v>0</v>
      </c>
      <c r="BGG368">
        <v>0</v>
      </c>
      <c r="BGH368">
        <v>0</v>
      </c>
      <c r="BGI368">
        <v>0</v>
      </c>
      <c r="BGJ368">
        <v>0</v>
      </c>
      <c r="BGK368">
        <v>0</v>
      </c>
      <c r="BGL368">
        <v>0</v>
      </c>
      <c r="BGM368">
        <v>0</v>
      </c>
      <c r="BGN368">
        <v>0</v>
      </c>
      <c r="BGO368">
        <v>0</v>
      </c>
      <c r="BGP368">
        <v>0</v>
      </c>
      <c r="BGQ368">
        <v>0</v>
      </c>
      <c r="BGR368">
        <v>0</v>
      </c>
      <c r="BGS368">
        <v>0</v>
      </c>
      <c r="BGT368">
        <v>0</v>
      </c>
      <c r="BGU368">
        <v>0</v>
      </c>
      <c r="BGV368">
        <v>0</v>
      </c>
      <c r="BGW368">
        <v>0</v>
      </c>
      <c r="BGX368">
        <v>0</v>
      </c>
      <c r="BGY368">
        <v>0</v>
      </c>
      <c r="BGZ368">
        <v>0</v>
      </c>
      <c r="BHA368">
        <v>0</v>
      </c>
      <c r="BHB368">
        <v>0</v>
      </c>
      <c r="BHC368">
        <v>0</v>
      </c>
      <c r="BHD368">
        <v>0</v>
      </c>
      <c r="BHE368">
        <v>0</v>
      </c>
      <c r="BHF368">
        <v>0</v>
      </c>
      <c r="BHG368">
        <v>0</v>
      </c>
      <c r="BHH368">
        <v>0</v>
      </c>
      <c r="BHI368">
        <v>0</v>
      </c>
      <c r="BHJ368">
        <v>0</v>
      </c>
      <c r="BHK368">
        <v>0</v>
      </c>
      <c r="BHL368">
        <v>0</v>
      </c>
      <c r="BHM368">
        <v>0</v>
      </c>
      <c r="BHN368">
        <v>0</v>
      </c>
      <c r="BHO368">
        <v>0</v>
      </c>
      <c r="BHP368">
        <v>0</v>
      </c>
      <c r="BHQ368">
        <v>0</v>
      </c>
      <c r="BHR368">
        <v>0</v>
      </c>
      <c r="BHS368">
        <v>0</v>
      </c>
      <c r="BHT368">
        <v>0</v>
      </c>
      <c r="BHU368">
        <v>0</v>
      </c>
      <c r="BHV368">
        <v>0</v>
      </c>
      <c r="BHW368">
        <v>0</v>
      </c>
      <c r="BHX368">
        <v>0</v>
      </c>
      <c r="BHY368">
        <v>0</v>
      </c>
      <c r="BHZ368">
        <v>0</v>
      </c>
      <c r="BIA368">
        <v>0</v>
      </c>
      <c r="BIB368">
        <v>0</v>
      </c>
      <c r="BIC368">
        <v>0</v>
      </c>
      <c r="BID368">
        <v>0</v>
      </c>
      <c r="BIE368">
        <v>0</v>
      </c>
      <c r="BIF368">
        <v>0</v>
      </c>
      <c r="BIG368">
        <v>0</v>
      </c>
      <c r="BIH368">
        <v>0</v>
      </c>
      <c r="BII368">
        <v>0</v>
      </c>
      <c r="BIJ368">
        <v>0</v>
      </c>
      <c r="BIK368">
        <v>0</v>
      </c>
      <c r="BIL368">
        <v>0</v>
      </c>
      <c r="BIM368">
        <v>0</v>
      </c>
      <c r="BIN368">
        <v>0</v>
      </c>
      <c r="BIO368">
        <v>0</v>
      </c>
      <c r="BIP368">
        <v>0</v>
      </c>
      <c r="BIQ368">
        <v>0</v>
      </c>
      <c r="BIR368">
        <v>0</v>
      </c>
      <c r="BIS368">
        <v>0</v>
      </c>
      <c r="BIT368">
        <v>0</v>
      </c>
      <c r="BIU368">
        <v>0</v>
      </c>
      <c r="BIV368">
        <v>0</v>
      </c>
      <c r="BIW368">
        <v>0</v>
      </c>
      <c r="BIX368">
        <v>0</v>
      </c>
      <c r="BIY368">
        <v>0</v>
      </c>
      <c r="BIZ368">
        <v>0</v>
      </c>
      <c r="BJA368">
        <v>0</v>
      </c>
      <c r="BJB368">
        <v>0</v>
      </c>
      <c r="BJC368">
        <v>0</v>
      </c>
      <c r="BJD368">
        <v>0</v>
      </c>
      <c r="BJE368">
        <v>0</v>
      </c>
      <c r="BJF368">
        <v>0</v>
      </c>
      <c r="BJG368">
        <v>0</v>
      </c>
      <c r="BJH368">
        <v>0</v>
      </c>
      <c r="BJI368">
        <v>0</v>
      </c>
      <c r="BJJ368">
        <v>0</v>
      </c>
      <c r="BJK368">
        <v>0</v>
      </c>
      <c r="BJL368">
        <v>0</v>
      </c>
      <c r="BJM368">
        <v>0</v>
      </c>
      <c r="BJN368">
        <v>0</v>
      </c>
      <c r="BJO368">
        <v>0</v>
      </c>
      <c r="BJP368">
        <v>0</v>
      </c>
      <c r="BJQ368">
        <v>0</v>
      </c>
      <c r="BJR368">
        <v>0</v>
      </c>
      <c r="BJS368">
        <v>0</v>
      </c>
      <c r="BJT368">
        <v>0</v>
      </c>
      <c r="BJU368">
        <v>0</v>
      </c>
      <c r="BJV368">
        <v>0</v>
      </c>
      <c r="BJW368">
        <v>0</v>
      </c>
      <c r="BJX368">
        <v>0</v>
      </c>
      <c r="BJY368">
        <v>0</v>
      </c>
      <c r="BJZ368">
        <v>0</v>
      </c>
      <c r="BKA368">
        <v>0</v>
      </c>
      <c r="BKB368">
        <v>0</v>
      </c>
      <c r="BKC368">
        <v>0</v>
      </c>
      <c r="BKD368">
        <v>0</v>
      </c>
      <c r="BKE368">
        <v>0</v>
      </c>
      <c r="BKF368">
        <v>0</v>
      </c>
      <c r="BKG368">
        <v>0</v>
      </c>
      <c r="BKH368">
        <v>0</v>
      </c>
      <c r="BKI368">
        <v>0</v>
      </c>
      <c r="BKJ368">
        <v>0</v>
      </c>
      <c r="BKK368">
        <v>0</v>
      </c>
      <c r="BKL368">
        <v>0</v>
      </c>
      <c r="BKM368">
        <v>0</v>
      </c>
      <c r="BKN368">
        <v>0</v>
      </c>
      <c r="BKO368">
        <v>0</v>
      </c>
      <c r="BKP368">
        <v>0</v>
      </c>
      <c r="BKQ368">
        <v>0</v>
      </c>
      <c r="BKR368">
        <v>0</v>
      </c>
      <c r="BKS368">
        <v>0</v>
      </c>
      <c r="BKT368">
        <v>0</v>
      </c>
      <c r="BKU368">
        <v>0</v>
      </c>
      <c r="BKV368">
        <v>0</v>
      </c>
      <c r="BKW368">
        <v>0</v>
      </c>
      <c r="BKX368">
        <v>0</v>
      </c>
      <c r="BKY368">
        <v>0</v>
      </c>
      <c r="BKZ368">
        <v>0</v>
      </c>
      <c r="BLA368">
        <v>0</v>
      </c>
      <c r="BLB368">
        <v>0</v>
      </c>
      <c r="BLC368">
        <v>0</v>
      </c>
      <c r="BLD368">
        <v>0</v>
      </c>
      <c r="BLE368">
        <v>0</v>
      </c>
      <c r="BLF368">
        <v>0</v>
      </c>
      <c r="BLG368">
        <v>0</v>
      </c>
      <c r="BLH368">
        <v>0</v>
      </c>
      <c r="BLI368">
        <v>0</v>
      </c>
      <c r="BLJ368">
        <v>0</v>
      </c>
      <c r="BLK368">
        <v>0</v>
      </c>
      <c r="BLL368">
        <v>0</v>
      </c>
      <c r="BLM368">
        <v>0</v>
      </c>
      <c r="BLN368">
        <v>0</v>
      </c>
      <c r="BLO368">
        <v>0</v>
      </c>
      <c r="BLP368">
        <v>0</v>
      </c>
      <c r="BLQ368">
        <v>0</v>
      </c>
      <c r="BLR368">
        <v>0</v>
      </c>
      <c r="BLS368">
        <v>0</v>
      </c>
      <c r="BLT368">
        <v>0</v>
      </c>
      <c r="BLU368">
        <v>0</v>
      </c>
      <c r="BLV368">
        <v>0</v>
      </c>
      <c r="BLW368">
        <v>0</v>
      </c>
      <c r="BLX368">
        <v>0</v>
      </c>
      <c r="BLY368">
        <v>0</v>
      </c>
      <c r="BLZ368">
        <v>0</v>
      </c>
      <c r="BMA368">
        <v>0</v>
      </c>
      <c r="BMB368">
        <v>0</v>
      </c>
      <c r="BMC368">
        <v>0</v>
      </c>
      <c r="BMD368">
        <v>0</v>
      </c>
      <c r="BME368">
        <v>0</v>
      </c>
      <c r="BMF368">
        <v>0</v>
      </c>
      <c r="BMG368">
        <v>0</v>
      </c>
      <c r="BMH368">
        <v>0</v>
      </c>
      <c r="BMI368">
        <v>0</v>
      </c>
      <c r="BMJ368">
        <v>0</v>
      </c>
      <c r="BMK368">
        <v>0</v>
      </c>
      <c r="BML368">
        <v>0</v>
      </c>
      <c r="BMM368">
        <v>0</v>
      </c>
      <c r="BMN368">
        <v>0</v>
      </c>
      <c r="BMO368">
        <v>0</v>
      </c>
      <c r="BMP368">
        <v>0</v>
      </c>
      <c r="BMQ368">
        <v>0</v>
      </c>
      <c r="BMR368">
        <v>0</v>
      </c>
      <c r="BMS368">
        <v>0</v>
      </c>
      <c r="BMT368">
        <v>0</v>
      </c>
      <c r="BMU368">
        <v>0</v>
      </c>
      <c r="BMV368">
        <v>0</v>
      </c>
      <c r="BMW368">
        <v>0</v>
      </c>
      <c r="BMX368">
        <v>0</v>
      </c>
      <c r="BMY368">
        <v>0</v>
      </c>
      <c r="BMZ368">
        <v>0</v>
      </c>
      <c r="BNA368">
        <v>0</v>
      </c>
      <c r="BNB368">
        <v>0</v>
      </c>
      <c r="BNC368">
        <v>0</v>
      </c>
      <c r="BND368">
        <v>0</v>
      </c>
      <c r="BNE368">
        <v>0</v>
      </c>
      <c r="BNF368">
        <v>0</v>
      </c>
      <c r="BNG368">
        <v>0</v>
      </c>
      <c r="BNH368">
        <v>0</v>
      </c>
      <c r="BNI368">
        <v>0</v>
      </c>
      <c r="BNJ368">
        <v>0</v>
      </c>
      <c r="BNK368">
        <v>0</v>
      </c>
      <c r="BNL368">
        <v>0</v>
      </c>
      <c r="BNM368">
        <v>0</v>
      </c>
      <c r="BNN368">
        <v>0</v>
      </c>
      <c r="BNO368">
        <v>0</v>
      </c>
      <c r="BNP368">
        <v>0</v>
      </c>
      <c r="BNQ368">
        <v>0</v>
      </c>
      <c r="BNR368">
        <v>0</v>
      </c>
      <c r="BNS368">
        <v>0</v>
      </c>
      <c r="BNT368">
        <v>0</v>
      </c>
      <c r="BNU368">
        <v>0</v>
      </c>
      <c r="BNV368">
        <v>0</v>
      </c>
      <c r="BNW368">
        <v>0</v>
      </c>
      <c r="BNX368">
        <v>0</v>
      </c>
      <c r="BNY368">
        <v>0</v>
      </c>
      <c r="BNZ368">
        <v>0</v>
      </c>
      <c r="BOA368">
        <v>0</v>
      </c>
      <c r="BOB368">
        <v>0</v>
      </c>
      <c r="BOC368">
        <v>0</v>
      </c>
      <c r="BOD368">
        <v>0</v>
      </c>
      <c r="BOE368">
        <v>0</v>
      </c>
      <c r="BOF368">
        <v>0</v>
      </c>
      <c r="BOG368">
        <v>0</v>
      </c>
      <c r="BOH368">
        <v>0</v>
      </c>
      <c r="BOI368">
        <v>0</v>
      </c>
      <c r="BOJ368">
        <v>0</v>
      </c>
      <c r="BOK368">
        <v>0</v>
      </c>
      <c r="BOL368">
        <v>0</v>
      </c>
      <c r="BOM368">
        <v>0</v>
      </c>
      <c r="BON368">
        <v>0</v>
      </c>
      <c r="BOO368">
        <v>0</v>
      </c>
      <c r="BOP368">
        <v>0</v>
      </c>
      <c r="BOQ368">
        <v>0</v>
      </c>
      <c r="BOR368">
        <v>0</v>
      </c>
      <c r="BOS368">
        <v>0</v>
      </c>
      <c r="BOT368">
        <v>0</v>
      </c>
      <c r="BOU368">
        <v>0</v>
      </c>
      <c r="BOV368">
        <v>0</v>
      </c>
      <c r="BOW368">
        <v>0</v>
      </c>
      <c r="BOX368">
        <v>0</v>
      </c>
      <c r="BOY368">
        <v>0</v>
      </c>
      <c r="BOZ368">
        <v>0</v>
      </c>
      <c r="BPA368">
        <v>0</v>
      </c>
      <c r="BPB368">
        <v>0</v>
      </c>
      <c r="BPC368">
        <v>0</v>
      </c>
      <c r="BPD368">
        <v>0</v>
      </c>
      <c r="BPE368">
        <v>0</v>
      </c>
      <c r="BPF368">
        <v>0</v>
      </c>
      <c r="BPG368">
        <v>0</v>
      </c>
      <c r="BPH368">
        <v>0</v>
      </c>
      <c r="BPI368">
        <v>0</v>
      </c>
      <c r="BPJ368">
        <v>0</v>
      </c>
      <c r="BPK368">
        <v>0</v>
      </c>
      <c r="BPL368">
        <v>0</v>
      </c>
      <c r="BPM368">
        <v>0</v>
      </c>
      <c r="BPN368">
        <v>0</v>
      </c>
      <c r="BPO368">
        <v>0</v>
      </c>
      <c r="BPP368">
        <v>0</v>
      </c>
      <c r="BPQ368">
        <v>0</v>
      </c>
      <c r="BPR368">
        <v>0</v>
      </c>
      <c r="BPS368">
        <v>0</v>
      </c>
      <c r="BPT368">
        <v>0</v>
      </c>
      <c r="BPU368">
        <v>0</v>
      </c>
      <c r="BPV368">
        <v>0</v>
      </c>
      <c r="BPW368">
        <v>0</v>
      </c>
      <c r="BPX368">
        <v>0</v>
      </c>
      <c r="BPY368">
        <v>0</v>
      </c>
      <c r="BPZ368">
        <v>0</v>
      </c>
      <c r="BQA368">
        <v>0</v>
      </c>
      <c r="BQB368">
        <v>0</v>
      </c>
      <c r="BQC368">
        <v>0</v>
      </c>
      <c r="BQD368">
        <v>0</v>
      </c>
      <c r="BQE368">
        <v>0</v>
      </c>
      <c r="BQF368">
        <v>0</v>
      </c>
      <c r="BQG368">
        <v>0</v>
      </c>
      <c r="BQH368">
        <v>0</v>
      </c>
      <c r="BQI368">
        <v>0</v>
      </c>
      <c r="BQJ368">
        <v>0</v>
      </c>
      <c r="BQK368">
        <v>0</v>
      </c>
      <c r="BQL368">
        <v>0</v>
      </c>
      <c r="BQM368">
        <v>0</v>
      </c>
      <c r="BQN368">
        <v>0</v>
      </c>
      <c r="BQO368">
        <v>0</v>
      </c>
      <c r="BQP368">
        <v>0</v>
      </c>
      <c r="BQQ368">
        <v>0</v>
      </c>
      <c r="BQR368">
        <v>0</v>
      </c>
      <c r="BQS368">
        <v>0</v>
      </c>
      <c r="BQT368">
        <v>0</v>
      </c>
      <c r="BQU368">
        <v>0</v>
      </c>
      <c r="BQV368">
        <v>0</v>
      </c>
      <c r="BQW368">
        <v>0</v>
      </c>
      <c r="BQX368">
        <v>0</v>
      </c>
      <c r="BQY368">
        <v>0</v>
      </c>
      <c r="BQZ368">
        <v>0</v>
      </c>
      <c r="BRA368">
        <v>0</v>
      </c>
      <c r="BRB368">
        <v>0</v>
      </c>
      <c r="BRC368">
        <v>0</v>
      </c>
      <c r="BRD368">
        <v>0</v>
      </c>
      <c r="BRE368">
        <v>0</v>
      </c>
      <c r="BRF368">
        <v>0</v>
      </c>
      <c r="BRG368">
        <v>0</v>
      </c>
      <c r="BRH368">
        <v>0</v>
      </c>
      <c r="BRI368">
        <v>0</v>
      </c>
      <c r="BRJ368">
        <v>0</v>
      </c>
      <c r="BRK368">
        <v>0</v>
      </c>
      <c r="BRL368">
        <v>0</v>
      </c>
      <c r="BRM368">
        <v>0</v>
      </c>
      <c r="BRN368">
        <v>0</v>
      </c>
      <c r="BRO368">
        <v>0</v>
      </c>
      <c r="BRP368">
        <v>0</v>
      </c>
      <c r="BRQ368">
        <v>0</v>
      </c>
      <c r="BRR368">
        <v>0</v>
      </c>
      <c r="BRS368">
        <v>0</v>
      </c>
      <c r="BRT368">
        <v>0</v>
      </c>
      <c r="BRU368">
        <v>0</v>
      </c>
      <c r="BRV368">
        <v>0</v>
      </c>
      <c r="BRW368">
        <v>0</v>
      </c>
      <c r="BRX368">
        <v>0</v>
      </c>
      <c r="BRY368">
        <v>0</v>
      </c>
      <c r="BRZ368">
        <v>0</v>
      </c>
      <c r="BSA368">
        <v>0</v>
      </c>
      <c r="BSB368">
        <v>0</v>
      </c>
      <c r="BSC368">
        <v>0</v>
      </c>
      <c r="BSD368">
        <v>0</v>
      </c>
      <c r="BSE368">
        <v>0</v>
      </c>
      <c r="BSF368">
        <v>0</v>
      </c>
      <c r="BSG368">
        <v>0</v>
      </c>
      <c r="BSH368">
        <v>0</v>
      </c>
      <c r="BSI368">
        <v>0</v>
      </c>
      <c r="BSJ368">
        <v>0</v>
      </c>
      <c r="BSK368">
        <v>0</v>
      </c>
      <c r="BSL368">
        <v>0</v>
      </c>
      <c r="BSM368">
        <v>0</v>
      </c>
      <c r="BSN368">
        <v>0</v>
      </c>
      <c r="BSO368">
        <v>0</v>
      </c>
      <c r="BSP368">
        <v>0</v>
      </c>
      <c r="BSQ368">
        <v>0</v>
      </c>
      <c r="BSR368">
        <v>0</v>
      </c>
      <c r="BSS368">
        <v>0</v>
      </c>
      <c r="BST368">
        <v>0</v>
      </c>
      <c r="BSU368">
        <v>0</v>
      </c>
      <c r="BSV368">
        <v>0</v>
      </c>
      <c r="BSW368">
        <v>0</v>
      </c>
      <c r="BSX368">
        <v>0</v>
      </c>
      <c r="BSY368">
        <v>0</v>
      </c>
      <c r="BSZ368">
        <v>0</v>
      </c>
      <c r="BTA368">
        <v>0</v>
      </c>
      <c r="BTB368">
        <v>0</v>
      </c>
      <c r="BTC368">
        <v>0</v>
      </c>
      <c r="BTD368">
        <v>0</v>
      </c>
      <c r="BTE368">
        <v>0</v>
      </c>
      <c r="BTF368">
        <v>0</v>
      </c>
      <c r="BTG368">
        <v>0</v>
      </c>
      <c r="BTH368">
        <v>0</v>
      </c>
      <c r="BTI368">
        <v>0</v>
      </c>
      <c r="BTJ368">
        <v>0</v>
      </c>
      <c r="BTK368">
        <v>0</v>
      </c>
      <c r="BTL368">
        <v>0</v>
      </c>
      <c r="BTM368">
        <v>0</v>
      </c>
      <c r="BTN368">
        <v>0</v>
      </c>
      <c r="BTO368">
        <v>0</v>
      </c>
      <c r="BTP368">
        <v>0</v>
      </c>
      <c r="BTQ368">
        <v>0</v>
      </c>
      <c r="BTR368">
        <v>0</v>
      </c>
      <c r="BTS368">
        <v>0</v>
      </c>
      <c r="BTT368">
        <v>0</v>
      </c>
      <c r="BTU368">
        <v>0</v>
      </c>
      <c r="BTV368">
        <v>0</v>
      </c>
      <c r="BTW368">
        <v>0</v>
      </c>
      <c r="BTX368">
        <v>0</v>
      </c>
      <c r="BTY368">
        <v>0</v>
      </c>
      <c r="BTZ368">
        <v>0</v>
      </c>
      <c r="BUA368">
        <v>0</v>
      </c>
      <c r="BUB368">
        <v>0</v>
      </c>
      <c r="BUC368">
        <v>0</v>
      </c>
      <c r="BUD368">
        <v>0</v>
      </c>
      <c r="BUE368">
        <v>0</v>
      </c>
      <c r="BUF368">
        <v>0</v>
      </c>
      <c r="BUG368">
        <v>0</v>
      </c>
      <c r="BUH368">
        <v>0</v>
      </c>
      <c r="BUI368">
        <v>0</v>
      </c>
      <c r="BUJ368">
        <v>0</v>
      </c>
      <c r="BUK368">
        <v>0</v>
      </c>
      <c r="BUL368">
        <v>0</v>
      </c>
      <c r="BUM368">
        <v>0</v>
      </c>
      <c r="BUN368">
        <v>0</v>
      </c>
      <c r="BUO368">
        <v>0</v>
      </c>
      <c r="BUP368">
        <v>0</v>
      </c>
      <c r="BUQ368">
        <v>0</v>
      </c>
      <c r="BUR368">
        <v>0</v>
      </c>
      <c r="BUS368">
        <v>0</v>
      </c>
      <c r="BUT368">
        <v>0</v>
      </c>
      <c r="BUU368">
        <v>0</v>
      </c>
      <c r="BUV368">
        <v>0</v>
      </c>
      <c r="BUW368">
        <v>0</v>
      </c>
      <c r="BUX368">
        <v>0</v>
      </c>
      <c r="BUY368">
        <v>0</v>
      </c>
      <c r="BUZ368">
        <v>0</v>
      </c>
      <c r="BVA368">
        <v>0</v>
      </c>
      <c r="BVB368">
        <v>0</v>
      </c>
      <c r="BVC368">
        <v>0</v>
      </c>
      <c r="BVD368">
        <v>0</v>
      </c>
      <c r="BVE368">
        <v>0</v>
      </c>
      <c r="BVF368">
        <v>0</v>
      </c>
      <c r="BVG368">
        <v>0</v>
      </c>
      <c r="BVH368">
        <v>0</v>
      </c>
      <c r="BVI368">
        <v>0</v>
      </c>
      <c r="BVJ368">
        <v>0</v>
      </c>
      <c r="BVK368">
        <v>0</v>
      </c>
      <c r="BVL368">
        <v>0</v>
      </c>
      <c r="BVM368">
        <v>0</v>
      </c>
      <c r="BVN368">
        <v>0</v>
      </c>
      <c r="BVO368">
        <v>0</v>
      </c>
      <c r="BVP368">
        <v>0</v>
      </c>
      <c r="BVQ368">
        <v>0</v>
      </c>
      <c r="BVR368">
        <v>0</v>
      </c>
      <c r="BVS368">
        <v>0</v>
      </c>
      <c r="BVT368">
        <v>0</v>
      </c>
      <c r="BVU368">
        <v>0</v>
      </c>
      <c r="BVV368">
        <v>0</v>
      </c>
      <c r="BVW368">
        <v>0</v>
      </c>
      <c r="BVX368">
        <v>0</v>
      </c>
      <c r="BVY368">
        <v>0</v>
      </c>
      <c r="BVZ368">
        <v>0</v>
      </c>
      <c r="BWA368">
        <v>0</v>
      </c>
      <c r="BWB368">
        <v>0</v>
      </c>
      <c r="BWC368">
        <v>0</v>
      </c>
      <c r="BWD368">
        <v>0</v>
      </c>
      <c r="BWE368">
        <v>0</v>
      </c>
      <c r="BWF368">
        <v>0</v>
      </c>
      <c r="BWG368">
        <v>0</v>
      </c>
      <c r="BWH368">
        <v>0</v>
      </c>
      <c r="BWI368">
        <v>0</v>
      </c>
      <c r="BWJ368">
        <v>0</v>
      </c>
      <c r="BWK368">
        <v>0</v>
      </c>
      <c r="BWL368">
        <v>0</v>
      </c>
      <c r="BWM368">
        <v>0</v>
      </c>
      <c r="BWN368">
        <v>0</v>
      </c>
      <c r="BWO368">
        <v>0</v>
      </c>
      <c r="BWP368">
        <v>0</v>
      </c>
      <c r="BWQ368">
        <v>0</v>
      </c>
      <c r="BWR368">
        <v>0</v>
      </c>
      <c r="BWS368">
        <v>0</v>
      </c>
      <c r="BWT368">
        <v>0</v>
      </c>
      <c r="BWU368">
        <v>0</v>
      </c>
      <c r="BWV368">
        <v>0</v>
      </c>
      <c r="BWW368">
        <v>0</v>
      </c>
      <c r="BWX368">
        <v>0</v>
      </c>
      <c r="BWY368">
        <v>0</v>
      </c>
      <c r="BWZ368">
        <v>0</v>
      </c>
      <c r="BXA368">
        <v>0</v>
      </c>
      <c r="BXB368">
        <v>0</v>
      </c>
      <c r="BXC368">
        <v>0</v>
      </c>
      <c r="BXD368">
        <v>0</v>
      </c>
      <c r="BXE368">
        <v>0</v>
      </c>
      <c r="BXF368">
        <v>0</v>
      </c>
      <c r="BXG368">
        <v>0</v>
      </c>
      <c r="BXH368">
        <v>0</v>
      </c>
      <c r="BXI368">
        <v>0</v>
      </c>
      <c r="BXJ368">
        <v>0</v>
      </c>
      <c r="BXK368">
        <v>0</v>
      </c>
      <c r="BXL368">
        <v>0</v>
      </c>
      <c r="BXM368">
        <v>0</v>
      </c>
      <c r="BXN368">
        <v>0</v>
      </c>
      <c r="BXO368">
        <v>0</v>
      </c>
      <c r="BXP368">
        <v>0</v>
      </c>
      <c r="BXQ368">
        <v>0</v>
      </c>
      <c r="BXR368">
        <v>0</v>
      </c>
      <c r="BXS368">
        <v>0</v>
      </c>
      <c r="BXT368">
        <v>0</v>
      </c>
      <c r="BXU368">
        <v>0</v>
      </c>
      <c r="BXV368">
        <v>0</v>
      </c>
      <c r="BXW368">
        <v>0</v>
      </c>
      <c r="BXX368">
        <v>0</v>
      </c>
      <c r="BXY368">
        <v>0</v>
      </c>
      <c r="BXZ368">
        <v>0</v>
      </c>
      <c r="BYA368">
        <v>0</v>
      </c>
      <c r="BYB368">
        <v>0</v>
      </c>
      <c r="BYC368">
        <v>0</v>
      </c>
      <c r="BYD368">
        <v>0</v>
      </c>
      <c r="BYE368">
        <v>0</v>
      </c>
      <c r="BYF368">
        <v>0</v>
      </c>
      <c r="BYG368">
        <v>0</v>
      </c>
      <c r="BYH368">
        <v>0</v>
      </c>
      <c r="BYI368">
        <v>0</v>
      </c>
      <c r="BYJ368">
        <v>0</v>
      </c>
      <c r="BYK368">
        <v>0</v>
      </c>
      <c r="BYL368">
        <v>0</v>
      </c>
      <c r="BYM368">
        <v>0</v>
      </c>
      <c r="BYN368">
        <v>0</v>
      </c>
      <c r="BYO368">
        <v>0</v>
      </c>
      <c r="BYP368">
        <v>0</v>
      </c>
      <c r="BYQ368">
        <v>0</v>
      </c>
      <c r="BYR368">
        <v>0</v>
      </c>
      <c r="BYS368">
        <v>0</v>
      </c>
      <c r="BYT368">
        <v>0</v>
      </c>
      <c r="BYU368">
        <v>0</v>
      </c>
      <c r="BYV368">
        <v>0</v>
      </c>
      <c r="BYW368">
        <v>0</v>
      </c>
      <c r="BYX368">
        <v>0</v>
      </c>
      <c r="BYY368">
        <v>0</v>
      </c>
      <c r="BYZ368">
        <v>0</v>
      </c>
      <c r="BZA368">
        <v>0</v>
      </c>
      <c r="BZB368">
        <v>0</v>
      </c>
      <c r="BZC368">
        <v>0</v>
      </c>
      <c r="BZD368">
        <v>0</v>
      </c>
      <c r="BZE368">
        <v>0</v>
      </c>
      <c r="BZF368">
        <v>0</v>
      </c>
      <c r="BZG368">
        <v>0</v>
      </c>
      <c r="BZH368">
        <v>0</v>
      </c>
      <c r="BZI368">
        <v>0</v>
      </c>
      <c r="BZJ368">
        <v>0</v>
      </c>
      <c r="BZK368">
        <v>0</v>
      </c>
      <c r="BZL368">
        <v>0</v>
      </c>
      <c r="BZM368">
        <v>0</v>
      </c>
      <c r="BZN368">
        <v>0</v>
      </c>
      <c r="BZO368">
        <v>0</v>
      </c>
      <c r="BZP368">
        <v>0</v>
      </c>
      <c r="BZQ368">
        <v>0</v>
      </c>
      <c r="BZR368">
        <v>0</v>
      </c>
      <c r="BZS368">
        <v>0</v>
      </c>
      <c r="BZT368">
        <v>0</v>
      </c>
      <c r="BZU368">
        <v>0</v>
      </c>
      <c r="BZV368">
        <v>0</v>
      </c>
      <c r="BZW368">
        <v>0</v>
      </c>
      <c r="BZX368">
        <v>0</v>
      </c>
      <c r="BZY368">
        <v>0</v>
      </c>
      <c r="BZZ368">
        <v>0</v>
      </c>
      <c r="CAA368">
        <v>0</v>
      </c>
      <c r="CAB368">
        <v>0</v>
      </c>
      <c r="CAC368">
        <v>0</v>
      </c>
      <c r="CAD368">
        <v>0</v>
      </c>
      <c r="CAE368">
        <v>0</v>
      </c>
      <c r="CAF368">
        <v>0</v>
      </c>
      <c r="CAG368">
        <v>0</v>
      </c>
      <c r="CAH368">
        <v>0</v>
      </c>
      <c r="CAI368">
        <v>0</v>
      </c>
      <c r="CAJ368">
        <v>0</v>
      </c>
      <c r="CAK368">
        <v>0</v>
      </c>
      <c r="CAL368">
        <v>0</v>
      </c>
      <c r="CAM368">
        <v>0</v>
      </c>
      <c r="CAN368">
        <v>0</v>
      </c>
      <c r="CAO368">
        <v>0</v>
      </c>
      <c r="CAP368">
        <v>0</v>
      </c>
      <c r="CAQ368">
        <v>0</v>
      </c>
      <c r="CAR368">
        <v>0</v>
      </c>
      <c r="CAS368">
        <v>0</v>
      </c>
      <c r="CAT368">
        <v>0</v>
      </c>
      <c r="CAU368">
        <v>0</v>
      </c>
      <c r="CAV368">
        <v>0</v>
      </c>
      <c r="CAW368">
        <v>0</v>
      </c>
      <c r="CAX368">
        <v>0</v>
      </c>
      <c r="CAY368">
        <v>0</v>
      </c>
      <c r="CAZ368">
        <v>0</v>
      </c>
      <c r="CBA368">
        <v>0</v>
      </c>
      <c r="CBB368">
        <v>0</v>
      </c>
      <c r="CBC368">
        <v>0</v>
      </c>
      <c r="CBD368">
        <v>0</v>
      </c>
      <c r="CBE368">
        <v>0</v>
      </c>
      <c r="CBF368">
        <v>0</v>
      </c>
      <c r="CBG368">
        <v>0</v>
      </c>
      <c r="CBH368">
        <v>0</v>
      </c>
      <c r="CBI368">
        <v>0</v>
      </c>
      <c r="CBJ368">
        <v>0</v>
      </c>
      <c r="CBK368">
        <v>0</v>
      </c>
      <c r="CBL368">
        <v>0</v>
      </c>
      <c r="CBM368">
        <v>0</v>
      </c>
      <c r="CBN368">
        <v>0</v>
      </c>
      <c r="CBO368">
        <v>0</v>
      </c>
      <c r="CBP368">
        <v>0</v>
      </c>
      <c r="CBQ368">
        <v>0</v>
      </c>
      <c r="CBR368">
        <v>0</v>
      </c>
      <c r="CBS368">
        <v>0</v>
      </c>
      <c r="CBT368">
        <v>0</v>
      </c>
      <c r="CBU368">
        <v>0</v>
      </c>
      <c r="CBV368">
        <v>0</v>
      </c>
      <c r="CBW368">
        <v>0</v>
      </c>
      <c r="CBX368">
        <v>0</v>
      </c>
      <c r="CBY368">
        <v>0</v>
      </c>
      <c r="CBZ368">
        <v>0</v>
      </c>
      <c r="CCA368">
        <v>0</v>
      </c>
      <c r="CCB368">
        <v>0</v>
      </c>
      <c r="CCC368">
        <v>0</v>
      </c>
      <c r="CCD368">
        <v>0</v>
      </c>
      <c r="CCE368">
        <v>0</v>
      </c>
      <c r="CCF368">
        <v>0</v>
      </c>
      <c r="CCG368">
        <v>0</v>
      </c>
      <c r="CCH368">
        <v>0</v>
      </c>
      <c r="CCI368">
        <v>0</v>
      </c>
      <c r="CCJ368">
        <v>0</v>
      </c>
      <c r="CCK368">
        <v>0</v>
      </c>
      <c r="CCL368">
        <v>0</v>
      </c>
      <c r="CCM368">
        <v>0</v>
      </c>
      <c r="CCN368">
        <v>0</v>
      </c>
      <c r="CCO368">
        <v>0</v>
      </c>
      <c r="CCP368">
        <v>0</v>
      </c>
      <c r="CCQ368">
        <v>0</v>
      </c>
      <c r="CCR368">
        <v>0</v>
      </c>
      <c r="CCS368">
        <v>0</v>
      </c>
      <c r="CCT368">
        <v>0</v>
      </c>
      <c r="CCU368">
        <v>0</v>
      </c>
      <c r="CCV368">
        <v>0</v>
      </c>
      <c r="CCW368">
        <v>0</v>
      </c>
      <c r="CCX368">
        <v>0</v>
      </c>
      <c r="CCY368">
        <v>0</v>
      </c>
      <c r="CCZ368">
        <v>0</v>
      </c>
      <c r="CDA368">
        <v>0</v>
      </c>
      <c r="CDB368">
        <v>0</v>
      </c>
      <c r="CDC368">
        <v>0</v>
      </c>
      <c r="CDD368">
        <v>0</v>
      </c>
      <c r="CDE368">
        <v>0</v>
      </c>
      <c r="CDF368">
        <v>0</v>
      </c>
      <c r="CDG368">
        <v>0</v>
      </c>
      <c r="CDH368">
        <v>0</v>
      </c>
      <c r="CDI368">
        <v>0</v>
      </c>
      <c r="CDJ368">
        <v>0</v>
      </c>
      <c r="CDK368">
        <v>0</v>
      </c>
      <c r="CDL368">
        <v>0</v>
      </c>
      <c r="CDM368">
        <v>0</v>
      </c>
      <c r="CDN368">
        <v>0</v>
      </c>
      <c r="CDO368">
        <v>0</v>
      </c>
      <c r="CDP368">
        <v>0</v>
      </c>
      <c r="CDQ368">
        <v>0</v>
      </c>
      <c r="CDR368">
        <v>0</v>
      </c>
      <c r="CDS368">
        <v>0</v>
      </c>
      <c r="CDT368">
        <v>0</v>
      </c>
      <c r="CDU368">
        <v>0</v>
      </c>
      <c r="CDV368">
        <v>0</v>
      </c>
      <c r="CDW368">
        <v>0</v>
      </c>
      <c r="CDX368">
        <v>0</v>
      </c>
      <c r="CDY368">
        <v>0</v>
      </c>
      <c r="CDZ368">
        <v>0</v>
      </c>
      <c r="CEA368">
        <v>0</v>
      </c>
      <c r="CEB368">
        <v>0</v>
      </c>
      <c r="CEC368">
        <v>0</v>
      </c>
      <c r="CED368">
        <v>0</v>
      </c>
      <c r="CEE368">
        <v>0</v>
      </c>
      <c r="CEF368">
        <v>0</v>
      </c>
      <c r="CEG368">
        <v>0</v>
      </c>
      <c r="CEH368">
        <v>0</v>
      </c>
      <c r="CEI368">
        <v>0</v>
      </c>
      <c r="CEJ368">
        <v>0</v>
      </c>
      <c r="CEK368">
        <v>0</v>
      </c>
      <c r="CEL368">
        <v>0</v>
      </c>
      <c r="CEM368">
        <v>0</v>
      </c>
      <c r="CEN368">
        <v>0</v>
      </c>
      <c r="CEO368">
        <v>0</v>
      </c>
      <c r="CEP368">
        <v>0</v>
      </c>
      <c r="CEQ368">
        <v>0</v>
      </c>
      <c r="CER368">
        <v>0</v>
      </c>
      <c r="CES368">
        <v>0</v>
      </c>
      <c r="CET368">
        <v>0</v>
      </c>
      <c r="CEU368">
        <v>0</v>
      </c>
      <c r="CEV368">
        <v>0</v>
      </c>
      <c r="CEW368">
        <v>0</v>
      </c>
      <c r="CEX368">
        <v>0</v>
      </c>
      <c r="CEY368">
        <v>0</v>
      </c>
      <c r="CEZ368">
        <v>0</v>
      </c>
      <c r="CFA368">
        <v>0</v>
      </c>
      <c r="CFB368">
        <v>0</v>
      </c>
      <c r="CFC368">
        <v>0</v>
      </c>
      <c r="CFD368">
        <v>0</v>
      </c>
      <c r="CFE368">
        <v>0</v>
      </c>
      <c r="CFF368">
        <v>0</v>
      </c>
      <c r="CFG368">
        <v>0</v>
      </c>
      <c r="CFH368">
        <v>0</v>
      </c>
      <c r="CFI368">
        <v>0</v>
      </c>
      <c r="CFJ368">
        <v>0</v>
      </c>
      <c r="CFK368">
        <v>0</v>
      </c>
      <c r="CFL368">
        <v>0</v>
      </c>
      <c r="CFM368">
        <v>0</v>
      </c>
      <c r="CFN368">
        <v>0</v>
      </c>
      <c r="CFO368">
        <v>0</v>
      </c>
      <c r="CFP368">
        <v>0</v>
      </c>
      <c r="CFQ368">
        <v>0</v>
      </c>
      <c r="CFR368">
        <v>0</v>
      </c>
      <c r="CFS368">
        <v>0</v>
      </c>
      <c r="CFT368">
        <v>0</v>
      </c>
      <c r="CFU368">
        <v>0</v>
      </c>
      <c r="CFV368">
        <v>0</v>
      </c>
      <c r="CFW368">
        <v>0</v>
      </c>
      <c r="CFX368">
        <v>0</v>
      </c>
      <c r="CFY368">
        <v>0</v>
      </c>
      <c r="CFZ368">
        <v>0</v>
      </c>
      <c r="CGA368">
        <v>0</v>
      </c>
      <c r="CGB368">
        <v>0</v>
      </c>
      <c r="CGC368">
        <v>0</v>
      </c>
      <c r="CGD368">
        <v>0</v>
      </c>
      <c r="CGE368">
        <v>0</v>
      </c>
      <c r="CGF368">
        <v>0</v>
      </c>
      <c r="CGG368">
        <v>0</v>
      </c>
      <c r="CGH368">
        <v>0</v>
      </c>
      <c r="CGI368">
        <v>0</v>
      </c>
      <c r="CGJ368">
        <v>0</v>
      </c>
      <c r="CGK368">
        <v>0</v>
      </c>
      <c r="CGL368">
        <v>0</v>
      </c>
      <c r="CGM368">
        <v>0</v>
      </c>
      <c r="CGN368">
        <v>0</v>
      </c>
      <c r="CGO368">
        <v>0</v>
      </c>
      <c r="CGP368">
        <v>0</v>
      </c>
      <c r="CGQ368">
        <v>0</v>
      </c>
      <c r="CGR368">
        <v>0</v>
      </c>
      <c r="CGS368">
        <v>0</v>
      </c>
      <c r="CGT368">
        <v>0</v>
      </c>
      <c r="CGU368">
        <v>0</v>
      </c>
      <c r="CGV368">
        <v>0</v>
      </c>
      <c r="CGW368">
        <v>0</v>
      </c>
      <c r="CGX368">
        <v>0</v>
      </c>
      <c r="CGY368">
        <v>0</v>
      </c>
      <c r="CGZ368">
        <v>0</v>
      </c>
      <c r="CHA368">
        <v>0</v>
      </c>
      <c r="CHB368">
        <v>0</v>
      </c>
      <c r="CHC368">
        <v>0</v>
      </c>
      <c r="CHD368">
        <v>0</v>
      </c>
      <c r="CHE368">
        <v>0</v>
      </c>
      <c r="CHF368">
        <v>0</v>
      </c>
      <c r="CHG368">
        <v>0</v>
      </c>
      <c r="CHH368">
        <v>0</v>
      </c>
      <c r="CHI368">
        <v>0</v>
      </c>
      <c r="CHJ368">
        <v>0</v>
      </c>
      <c r="CHK368">
        <v>0</v>
      </c>
      <c r="CHL368">
        <v>0</v>
      </c>
      <c r="CHM368">
        <v>0</v>
      </c>
      <c r="CHN368">
        <v>0</v>
      </c>
      <c r="CHO368">
        <v>0</v>
      </c>
      <c r="CHP368">
        <v>0</v>
      </c>
      <c r="CHQ368">
        <v>0</v>
      </c>
      <c r="CHR368">
        <v>0</v>
      </c>
      <c r="CHS368">
        <v>0</v>
      </c>
      <c r="CHT368">
        <v>0</v>
      </c>
      <c r="CHU368">
        <v>0</v>
      </c>
      <c r="CHV368">
        <v>0</v>
      </c>
      <c r="CHW368">
        <v>0</v>
      </c>
      <c r="CHX368">
        <v>0</v>
      </c>
      <c r="CHY368">
        <v>0</v>
      </c>
      <c r="CHZ368">
        <v>0</v>
      </c>
      <c r="CIA368">
        <v>0</v>
      </c>
      <c r="CIB368">
        <v>0</v>
      </c>
      <c r="CIC368">
        <v>0</v>
      </c>
      <c r="CID368">
        <v>0</v>
      </c>
      <c r="CIE368">
        <v>0</v>
      </c>
      <c r="CIF368">
        <v>0</v>
      </c>
      <c r="CIG368">
        <v>0</v>
      </c>
      <c r="CIH368">
        <v>0</v>
      </c>
      <c r="CII368">
        <v>0</v>
      </c>
      <c r="CIJ368">
        <v>0</v>
      </c>
      <c r="CIK368">
        <v>0</v>
      </c>
      <c r="CIL368">
        <v>0</v>
      </c>
      <c r="CIM368">
        <v>0</v>
      </c>
      <c r="CIN368">
        <v>0</v>
      </c>
      <c r="CIO368">
        <v>0</v>
      </c>
      <c r="CIP368">
        <v>0</v>
      </c>
      <c r="CIQ368">
        <v>0</v>
      </c>
      <c r="CIR368">
        <v>0</v>
      </c>
      <c r="CIS368">
        <v>0</v>
      </c>
      <c r="CIT368">
        <v>0</v>
      </c>
      <c r="CIU368">
        <v>0</v>
      </c>
      <c r="CIV368">
        <v>0</v>
      </c>
      <c r="CIW368">
        <v>0</v>
      </c>
      <c r="CIX368">
        <v>0</v>
      </c>
      <c r="CIY368">
        <v>0</v>
      </c>
      <c r="CIZ368">
        <v>0</v>
      </c>
      <c r="CJA368">
        <v>0</v>
      </c>
      <c r="CJB368">
        <v>0</v>
      </c>
      <c r="CJC368">
        <v>0</v>
      </c>
      <c r="CJD368">
        <v>0</v>
      </c>
      <c r="CJE368">
        <v>0</v>
      </c>
      <c r="CJF368">
        <v>0</v>
      </c>
      <c r="CJG368">
        <v>0</v>
      </c>
      <c r="CJH368">
        <v>0</v>
      </c>
      <c r="CJI368">
        <v>0</v>
      </c>
      <c r="CJJ368">
        <v>0</v>
      </c>
      <c r="CJK368">
        <v>0</v>
      </c>
      <c r="CJL368">
        <v>0</v>
      </c>
      <c r="CJM368">
        <v>0</v>
      </c>
      <c r="CJN368">
        <v>0</v>
      </c>
      <c r="CJO368">
        <v>0</v>
      </c>
      <c r="CJP368">
        <v>0</v>
      </c>
      <c r="CJQ368">
        <v>0</v>
      </c>
      <c r="CJR368">
        <v>0</v>
      </c>
      <c r="CJS368">
        <v>0</v>
      </c>
      <c r="CJT368">
        <v>0</v>
      </c>
      <c r="CJU368">
        <v>0</v>
      </c>
      <c r="CJV368">
        <v>0</v>
      </c>
      <c r="CJW368">
        <v>0</v>
      </c>
      <c r="CJX368">
        <v>0</v>
      </c>
      <c r="CJY368">
        <v>0</v>
      </c>
      <c r="CJZ368">
        <v>0</v>
      </c>
      <c r="CKA368">
        <v>0</v>
      </c>
      <c r="CKB368">
        <v>0</v>
      </c>
      <c r="CKC368">
        <v>0</v>
      </c>
      <c r="CKD368">
        <v>0</v>
      </c>
      <c r="CKE368">
        <v>0</v>
      </c>
      <c r="CKF368">
        <v>0</v>
      </c>
      <c r="CKG368">
        <v>0</v>
      </c>
      <c r="CKH368">
        <v>0</v>
      </c>
      <c r="CKI368">
        <v>0</v>
      </c>
      <c r="CKJ368">
        <v>0</v>
      </c>
      <c r="CKK368">
        <v>0</v>
      </c>
      <c r="CKL368">
        <v>0</v>
      </c>
      <c r="CKM368">
        <v>0</v>
      </c>
      <c r="CKN368">
        <v>0</v>
      </c>
      <c r="CKO368">
        <v>0</v>
      </c>
      <c r="CKP368">
        <v>0</v>
      </c>
      <c r="CKQ368">
        <v>0</v>
      </c>
      <c r="CKR368">
        <v>0</v>
      </c>
      <c r="CKS368">
        <v>0</v>
      </c>
      <c r="CKT368">
        <v>0</v>
      </c>
      <c r="CKU368">
        <v>0</v>
      </c>
      <c r="CKV368">
        <v>0</v>
      </c>
      <c r="CKW368">
        <v>0</v>
      </c>
      <c r="CKX368">
        <v>0</v>
      </c>
      <c r="CKY368">
        <v>0</v>
      </c>
      <c r="CKZ368">
        <v>0</v>
      </c>
      <c r="CLA368">
        <v>0</v>
      </c>
      <c r="CLB368">
        <v>0</v>
      </c>
      <c r="CLC368">
        <v>0</v>
      </c>
      <c r="CLD368">
        <v>0</v>
      </c>
      <c r="CLE368">
        <v>0</v>
      </c>
      <c r="CLF368">
        <v>0</v>
      </c>
      <c r="CLG368">
        <v>0</v>
      </c>
      <c r="CLH368">
        <v>0</v>
      </c>
      <c r="CLI368">
        <v>0</v>
      </c>
      <c r="CLJ368">
        <v>0</v>
      </c>
      <c r="CLK368">
        <v>0</v>
      </c>
      <c r="CLL368">
        <v>0</v>
      </c>
      <c r="CLM368">
        <v>0</v>
      </c>
      <c r="CLN368">
        <v>0</v>
      </c>
      <c r="CLO368">
        <v>0</v>
      </c>
      <c r="CLP368">
        <v>0</v>
      </c>
      <c r="CLQ368">
        <v>0</v>
      </c>
      <c r="CLR368">
        <v>0</v>
      </c>
      <c r="CLS368">
        <v>0</v>
      </c>
      <c r="CLT368">
        <v>0</v>
      </c>
      <c r="CLU368">
        <v>0</v>
      </c>
      <c r="CLV368">
        <v>0</v>
      </c>
      <c r="CLW368">
        <v>0</v>
      </c>
      <c r="CLX368">
        <v>0</v>
      </c>
      <c r="CLY368">
        <v>0</v>
      </c>
      <c r="CLZ368">
        <v>0</v>
      </c>
      <c r="CMA368">
        <v>0</v>
      </c>
      <c r="CMB368">
        <v>0</v>
      </c>
      <c r="CMC368">
        <v>0</v>
      </c>
      <c r="CMD368">
        <v>0</v>
      </c>
      <c r="CME368">
        <v>0</v>
      </c>
      <c r="CMF368">
        <v>0</v>
      </c>
      <c r="CMG368">
        <v>0</v>
      </c>
      <c r="CMH368">
        <v>0</v>
      </c>
      <c r="CMI368">
        <v>0</v>
      </c>
      <c r="CMJ368">
        <v>0</v>
      </c>
      <c r="CMK368">
        <v>0</v>
      </c>
      <c r="CML368">
        <v>0</v>
      </c>
      <c r="CMM368">
        <v>0</v>
      </c>
      <c r="CMN368">
        <v>0</v>
      </c>
      <c r="CMO368">
        <v>0</v>
      </c>
      <c r="CMP368">
        <v>0</v>
      </c>
      <c r="CMQ368">
        <v>0</v>
      </c>
      <c r="CMR368">
        <v>0</v>
      </c>
      <c r="CMS368">
        <v>0</v>
      </c>
      <c r="CMT368">
        <v>0</v>
      </c>
      <c r="CMU368">
        <v>0</v>
      </c>
      <c r="CMV368">
        <v>0</v>
      </c>
      <c r="CMW368">
        <v>0</v>
      </c>
      <c r="CMX368">
        <v>0</v>
      </c>
      <c r="CMY368">
        <v>0</v>
      </c>
      <c r="CMZ368">
        <v>0</v>
      </c>
      <c r="CNA368">
        <v>0</v>
      </c>
      <c r="CNB368">
        <v>0</v>
      </c>
      <c r="CNC368">
        <v>0</v>
      </c>
      <c r="CND368">
        <v>0</v>
      </c>
      <c r="CNE368">
        <v>0</v>
      </c>
      <c r="CNF368">
        <v>0</v>
      </c>
      <c r="CNG368">
        <v>0</v>
      </c>
      <c r="CNH368">
        <v>0</v>
      </c>
      <c r="CNI368">
        <v>0</v>
      </c>
      <c r="CNJ368">
        <v>0</v>
      </c>
      <c r="CNK368">
        <v>0</v>
      </c>
      <c r="CNL368">
        <v>0</v>
      </c>
      <c r="CNM368">
        <v>0</v>
      </c>
      <c r="CNN368">
        <v>0</v>
      </c>
      <c r="CNO368">
        <v>0</v>
      </c>
      <c r="CNP368">
        <v>0</v>
      </c>
      <c r="CNQ368">
        <v>0</v>
      </c>
      <c r="CNR368">
        <v>0</v>
      </c>
      <c r="CNS368">
        <v>0</v>
      </c>
      <c r="CNT368">
        <v>0</v>
      </c>
      <c r="CNU368">
        <v>0</v>
      </c>
      <c r="CNV368">
        <v>0</v>
      </c>
      <c r="CNW368">
        <v>0</v>
      </c>
      <c r="CNX368">
        <v>0</v>
      </c>
      <c r="CNY368">
        <v>0</v>
      </c>
      <c r="CNZ368">
        <v>0</v>
      </c>
      <c r="COA368">
        <v>0</v>
      </c>
      <c r="COB368">
        <v>0</v>
      </c>
      <c r="COC368">
        <v>0</v>
      </c>
      <c r="COD368">
        <v>0</v>
      </c>
      <c r="COE368">
        <v>0</v>
      </c>
      <c r="COF368">
        <v>0</v>
      </c>
      <c r="COG368">
        <v>0</v>
      </c>
      <c r="COH368">
        <v>0</v>
      </c>
      <c r="COI368">
        <v>0</v>
      </c>
      <c r="COJ368">
        <v>0</v>
      </c>
      <c r="COK368">
        <v>0</v>
      </c>
      <c r="COL368">
        <v>0</v>
      </c>
      <c r="COM368">
        <v>0</v>
      </c>
      <c r="CON368">
        <v>0</v>
      </c>
      <c r="COO368">
        <v>0</v>
      </c>
      <c r="COP368">
        <v>0</v>
      </c>
      <c r="COQ368">
        <v>0</v>
      </c>
      <c r="COR368">
        <v>0</v>
      </c>
      <c r="COS368">
        <v>0</v>
      </c>
      <c r="COT368">
        <v>0</v>
      </c>
      <c r="COU368">
        <v>0</v>
      </c>
      <c r="COV368">
        <v>0</v>
      </c>
      <c r="COW368">
        <v>0</v>
      </c>
      <c r="COX368">
        <v>0</v>
      </c>
      <c r="COY368">
        <v>0</v>
      </c>
      <c r="COZ368">
        <v>0</v>
      </c>
      <c r="CPA368">
        <v>0</v>
      </c>
      <c r="CPB368">
        <v>0</v>
      </c>
      <c r="CPC368">
        <v>0</v>
      </c>
      <c r="CPD368">
        <v>0</v>
      </c>
      <c r="CPE368">
        <v>0</v>
      </c>
      <c r="CPF368">
        <v>0</v>
      </c>
      <c r="CPG368">
        <v>0</v>
      </c>
      <c r="CPH368">
        <v>0</v>
      </c>
      <c r="CPI368">
        <v>0</v>
      </c>
      <c r="CPJ368">
        <v>0</v>
      </c>
      <c r="CPK368">
        <v>0</v>
      </c>
      <c r="CPL368">
        <v>0</v>
      </c>
      <c r="CPM368">
        <v>0</v>
      </c>
      <c r="CPN368">
        <v>0</v>
      </c>
      <c r="CPO368">
        <v>0</v>
      </c>
      <c r="CPP368">
        <v>0</v>
      </c>
      <c r="CPQ368">
        <v>0</v>
      </c>
      <c r="CPR368">
        <v>0</v>
      </c>
      <c r="CPS368">
        <v>0</v>
      </c>
      <c r="CPT368">
        <v>0</v>
      </c>
      <c r="CPU368">
        <v>0</v>
      </c>
      <c r="CPV368">
        <v>0</v>
      </c>
      <c r="CPW368">
        <v>0</v>
      </c>
      <c r="CPX368">
        <v>0</v>
      </c>
      <c r="CPY368">
        <v>0</v>
      </c>
      <c r="CPZ368">
        <v>0</v>
      </c>
      <c r="CQA368">
        <v>0</v>
      </c>
      <c r="CQB368">
        <v>0</v>
      </c>
      <c r="CQC368">
        <v>0</v>
      </c>
      <c r="CQD368">
        <v>0</v>
      </c>
      <c r="CQE368">
        <v>0</v>
      </c>
      <c r="CQF368">
        <v>0</v>
      </c>
      <c r="CQG368">
        <v>0</v>
      </c>
      <c r="CQH368">
        <v>0</v>
      </c>
      <c r="CQI368">
        <v>0</v>
      </c>
      <c r="CQJ368">
        <v>0</v>
      </c>
      <c r="CQK368">
        <v>0</v>
      </c>
      <c r="CQL368">
        <v>0</v>
      </c>
      <c r="CQM368">
        <v>0</v>
      </c>
      <c r="CQN368">
        <v>0</v>
      </c>
      <c r="CQO368">
        <v>0</v>
      </c>
      <c r="CQP368">
        <v>0</v>
      </c>
      <c r="CQQ368">
        <v>0</v>
      </c>
      <c r="CQR368">
        <v>0</v>
      </c>
      <c r="CQS368">
        <v>0</v>
      </c>
      <c r="CQT368">
        <v>0</v>
      </c>
      <c r="CQU368">
        <v>0</v>
      </c>
      <c r="CQV368">
        <v>0</v>
      </c>
      <c r="CQW368">
        <v>0</v>
      </c>
      <c r="CQX368">
        <v>0</v>
      </c>
      <c r="CQY368">
        <v>0</v>
      </c>
      <c r="CQZ368">
        <v>0</v>
      </c>
      <c r="CRA368">
        <v>0</v>
      </c>
      <c r="CRB368">
        <v>0</v>
      </c>
      <c r="CRC368">
        <v>0</v>
      </c>
      <c r="CRD368">
        <v>0</v>
      </c>
      <c r="CRE368">
        <v>0</v>
      </c>
      <c r="CRF368">
        <v>0</v>
      </c>
      <c r="CRG368">
        <v>0</v>
      </c>
      <c r="CRH368">
        <v>0</v>
      </c>
      <c r="CRI368">
        <v>0</v>
      </c>
      <c r="CRJ368">
        <v>0</v>
      </c>
      <c r="CRK368">
        <v>0</v>
      </c>
      <c r="CRL368">
        <v>0</v>
      </c>
      <c r="CRM368">
        <v>0</v>
      </c>
      <c r="CRN368">
        <v>0</v>
      </c>
      <c r="CRO368">
        <v>0</v>
      </c>
      <c r="CRP368">
        <v>0</v>
      </c>
      <c r="CRQ368">
        <v>0</v>
      </c>
      <c r="CRR368">
        <v>0</v>
      </c>
      <c r="CRS368">
        <v>0</v>
      </c>
      <c r="CRT368">
        <v>0</v>
      </c>
      <c r="CRU368">
        <v>0</v>
      </c>
      <c r="CRV368">
        <v>0</v>
      </c>
      <c r="CRW368">
        <v>0</v>
      </c>
      <c r="CRX368">
        <v>0</v>
      </c>
      <c r="CRY368">
        <v>0</v>
      </c>
      <c r="CRZ368">
        <v>0</v>
      </c>
      <c r="CSA368">
        <v>0</v>
      </c>
      <c r="CSB368">
        <v>0</v>
      </c>
      <c r="CSC368">
        <v>0</v>
      </c>
      <c r="CSD368">
        <v>0</v>
      </c>
      <c r="CSE368">
        <v>0</v>
      </c>
      <c r="CSF368">
        <v>0</v>
      </c>
      <c r="CSG368">
        <v>0</v>
      </c>
      <c r="CSH368">
        <v>0</v>
      </c>
      <c r="CSI368">
        <v>0</v>
      </c>
      <c r="CSJ368">
        <v>0</v>
      </c>
      <c r="CSK368">
        <v>0</v>
      </c>
      <c r="CSL368">
        <v>0</v>
      </c>
      <c r="CSM368">
        <v>0</v>
      </c>
      <c r="CSN368">
        <v>0</v>
      </c>
      <c r="CSO368">
        <v>0</v>
      </c>
      <c r="CSP368">
        <v>0</v>
      </c>
      <c r="CSQ368">
        <v>0</v>
      </c>
      <c r="CSR368">
        <v>0</v>
      </c>
      <c r="CSS368">
        <v>0</v>
      </c>
      <c r="CST368">
        <v>0</v>
      </c>
      <c r="CSU368">
        <v>0</v>
      </c>
      <c r="CSV368">
        <v>0</v>
      </c>
      <c r="CSW368">
        <v>0</v>
      </c>
      <c r="CSX368">
        <v>0</v>
      </c>
      <c r="CSY368">
        <v>0</v>
      </c>
      <c r="CSZ368">
        <v>0</v>
      </c>
      <c r="CTA368">
        <v>0</v>
      </c>
      <c r="CTB368">
        <v>0</v>
      </c>
      <c r="CTC368">
        <v>0</v>
      </c>
      <c r="CTD368">
        <v>0</v>
      </c>
      <c r="CTE368">
        <v>0</v>
      </c>
      <c r="CTF368">
        <v>0</v>
      </c>
      <c r="CTG368">
        <v>0</v>
      </c>
      <c r="CTH368">
        <v>0</v>
      </c>
      <c r="CTI368">
        <v>0</v>
      </c>
      <c r="CTJ368">
        <v>0</v>
      </c>
      <c r="CTK368">
        <v>0</v>
      </c>
      <c r="CTL368">
        <v>0</v>
      </c>
      <c r="CTM368">
        <v>0</v>
      </c>
      <c r="CTN368">
        <v>0</v>
      </c>
      <c r="CTO368">
        <v>0</v>
      </c>
      <c r="CTP368">
        <v>0</v>
      </c>
      <c r="CTQ368">
        <v>0</v>
      </c>
      <c r="CTR368">
        <v>0</v>
      </c>
      <c r="CTS368">
        <v>0</v>
      </c>
      <c r="CTT368">
        <v>0</v>
      </c>
      <c r="CTU368">
        <v>0</v>
      </c>
      <c r="CTV368">
        <v>0</v>
      </c>
      <c r="CTW368">
        <v>0</v>
      </c>
      <c r="CTX368">
        <v>0</v>
      </c>
      <c r="CTY368">
        <v>0</v>
      </c>
      <c r="CTZ368">
        <v>0</v>
      </c>
      <c r="CUA368">
        <v>0</v>
      </c>
      <c r="CUB368">
        <v>0</v>
      </c>
      <c r="CUC368">
        <v>0</v>
      </c>
      <c r="CUD368">
        <v>0</v>
      </c>
      <c r="CUE368">
        <v>0</v>
      </c>
      <c r="CUF368">
        <v>0</v>
      </c>
      <c r="CUG368">
        <v>0</v>
      </c>
      <c r="CUH368">
        <v>0</v>
      </c>
      <c r="CUI368">
        <v>0</v>
      </c>
      <c r="CUJ368">
        <v>0</v>
      </c>
      <c r="CUK368">
        <v>0</v>
      </c>
      <c r="CUL368">
        <v>0</v>
      </c>
      <c r="CUM368">
        <v>0</v>
      </c>
      <c r="CUN368">
        <v>0</v>
      </c>
      <c r="CUO368">
        <v>0</v>
      </c>
      <c r="CUP368">
        <v>0</v>
      </c>
      <c r="CUQ368">
        <v>0</v>
      </c>
      <c r="CUR368">
        <v>0</v>
      </c>
      <c r="CUS368">
        <v>0</v>
      </c>
      <c r="CUT368">
        <v>0</v>
      </c>
      <c r="CUU368">
        <v>0</v>
      </c>
      <c r="CUV368">
        <v>0</v>
      </c>
      <c r="CUW368">
        <v>0</v>
      </c>
      <c r="CUX368">
        <v>0</v>
      </c>
      <c r="CUY368">
        <v>0</v>
      </c>
      <c r="CUZ368">
        <v>0</v>
      </c>
      <c r="CVA368">
        <v>0</v>
      </c>
      <c r="CVB368">
        <v>0</v>
      </c>
      <c r="CVC368">
        <v>0</v>
      </c>
      <c r="CVD368">
        <v>0</v>
      </c>
      <c r="CVE368">
        <v>0</v>
      </c>
      <c r="CVF368">
        <v>0</v>
      </c>
      <c r="CVG368">
        <v>0</v>
      </c>
      <c r="CVH368">
        <v>0</v>
      </c>
      <c r="CVI368">
        <v>0</v>
      </c>
      <c r="CVJ368">
        <v>0</v>
      </c>
      <c r="CVK368">
        <v>0</v>
      </c>
      <c r="CVL368">
        <v>0</v>
      </c>
      <c r="CVM368">
        <v>0</v>
      </c>
      <c r="CVN368">
        <v>0</v>
      </c>
      <c r="CVO368">
        <v>0</v>
      </c>
      <c r="CVP368">
        <v>0</v>
      </c>
      <c r="CVQ368">
        <v>0</v>
      </c>
      <c r="CVR368">
        <v>0</v>
      </c>
      <c r="CVS368">
        <v>0</v>
      </c>
      <c r="CVT368">
        <v>0</v>
      </c>
      <c r="CVU368">
        <v>0</v>
      </c>
      <c r="CVV368">
        <v>0</v>
      </c>
      <c r="CVW368">
        <v>0</v>
      </c>
      <c r="CVX368">
        <v>0</v>
      </c>
      <c r="CVY368">
        <v>0</v>
      </c>
      <c r="CVZ368">
        <v>0</v>
      </c>
      <c r="CWA368">
        <v>0</v>
      </c>
      <c r="CWB368">
        <v>0</v>
      </c>
      <c r="CWC368">
        <v>0</v>
      </c>
      <c r="CWD368">
        <v>0</v>
      </c>
      <c r="CWE368">
        <v>0</v>
      </c>
      <c r="CWF368">
        <v>0</v>
      </c>
      <c r="CWG368">
        <v>0</v>
      </c>
      <c r="CWH368">
        <v>0</v>
      </c>
      <c r="CWI368">
        <v>0</v>
      </c>
      <c r="CWJ368">
        <v>0</v>
      </c>
      <c r="CWK368">
        <v>0</v>
      </c>
      <c r="CWL368">
        <v>0</v>
      </c>
      <c r="CWM368">
        <v>0</v>
      </c>
      <c r="CWN368">
        <v>0</v>
      </c>
      <c r="CWO368">
        <v>0</v>
      </c>
      <c r="CWP368">
        <v>0</v>
      </c>
      <c r="CWQ368">
        <v>0</v>
      </c>
      <c r="CWR368">
        <v>0</v>
      </c>
      <c r="CWS368">
        <v>0</v>
      </c>
      <c r="CWT368">
        <v>0</v>
      </c>
      <c r="CWU368">
        <v>0</v>
      </c>
      <c r="CWV368">
        <v>0</v>
      </c>
      <c r="CWW368">
        <v>0</v>
      </c>
      <c r="CWX368">
        <v>0</v>
      </c>
      <c r="CWY368">
        <v>0</v>
      </c>
      <c r="CWZ368">
        <v>0</v>
      </c>
      <c r="CXA368">
        <v>0</v>
      </c>
      <c r="CXB368">
        <v>0</v>
      </c>
      <c r="CXC368">
        <v>0</v>
      </c>
      <c r="CXD368">
        <v>0</v>
      </c>
      <c r="CXE368">
        <v>0</v>
      </c>
      <c r="CXF368">
        <v>0</v>
      </c>
      <c r="CXG368">
        <v>0</v>
      </c>
      <c r="CXH368">
        <v>0</v>
      </c>
      <c r="CXI368">
        <v>0</v>
      </c>
      <c r="CXJ368">
        <v>0</v>
      </c>
      <c r="CXK368">
        <v>0</v>
      </c>
      <c r="CXL368">
        <v>0</v>
      </c>
      <c r="CXM368">
        <v>0</v>
      </c>
      <c r="CXN368">
        <v>0</v>
      </c>
      <c r="CXO368">
        <v>0</v>
      </c>
      <c r="CXP368">
        <v>0</v>
      </c>
      <c r="CXQ368">
        <v>0</v>
      </c>
      <c r="CXR368">
        <v>0</v>
      </c>
      <c r="CXS368">
        <v>0</v>
      </c>
      <c r="CXT368">
        <v>0</v>
      </c>
      <c r="CXU368">
        <v>0</v>
      </c>
      <c r="CXV368">
        <v>0</v>
      </c>
      <c r="CXW368">
        <v>0</v>
      </c>
      <c r="CXX368">
        <v>0</v>
      </c>
      <c r="CXY368">
        <v>0</v>
      </c>
      <c r="CXZ368">
        <v>0</v>
      </c>
      <c r="CYA368">
        <v>0</v>
      </c>
      <c r="CYB368">
        <v>0</v>
      </c>
      <c r="CYC368">
        <v>0</v>
      </c>
      <c r="CYD368">
        <v>0</v>
      </c>
      <c r="CYE368">
        <v>0</v>
      </c>
      <c r="CYF368">
        <v>0</v>
      </c>
      <c r="CYG368">
        <v>0</v>
      </c>
      <c r="CYH368">
        <v>0</v>
      </c>
      <c r="CYI368">
        <v>0</v>
      </c>
      <c r="CYJ368">
        <v>0</v>
      </c>
      <c r="CYK368">
        <v>0</v>
      </c>
      <c r="CYL368">
        <v>0</v>
      </c>
      <c r="CYM368">
        <v>0</v>
      </c>
      <c r="CYN368">
        <v>0</v>
      </c>
      <c r="CYO368">
        <v>0</v>
      </c>
      <c r="CYP368">
        <v>0</v>
      </c>
      <c r="CYQ368">
        <v>0</v>
      </c>
      <c r="CYR368">
        <v>0</v>
      </c>
      <c r="CYS368">
        <v>0</v>
      </c>
      <c r="CYT368">
        <v>0</v>
      </c>
      <c r="CYU368">
        <v>0</v>
      </c>
      <c r="CYV368">
        <v>0</v>
      </c>
      <c r="CYW368">
        <v>0</v>
      </c>
      <c r="CYX368">
        <v>0</v>
      </c>
      <c r="CYY368">
        <v>0</v>
      </c>
      <c r="CYZ368">
        <v>0</v>
      </c>
      <c r="CZA368">
        <v>0</v>
      </c>
      <c r="CZB368">
        <v>0</v>
      </c>
      <c r="CZC368">
        <v>0</v>
      </c>
      <c r="CZD368">
        <v>0</v>
      </c>
      <c r="CZE368">
        <v>0</v>
      </c>
      <c r="CZF368">
        <v>0</v>
      </c>
      <c r="CZG368">
        <v>0</v>
      </c>
      <c r="CZH368">
        <v>0</v>
      </c>
      <c r="CZI368">
        <v>0</v>
      </c>
      <c r="CZJ368">
        <v>0</v>
      </c>
      <c r="CZK368">
        <v>0</v>
      </c>
      <c r="CZL368">
        <v>0</v>
      </c>
      <c r="CZM368">
        <v>0</v>
      </c>
      <c r="CZN368">
        <v>0</v>
      </c>
      <c r="CZO368">
        <v>0</v>
      </c>
      <c r="CZP368">
        <v>0</v>
      </c>
      <c r="CZQ368">
        <v>0</v>
      </c>
      <c r="CZR368">
        <v>0</v>
      </c>
      <c r="CZS368">
        <v>0</v>
      </c>
      <c r="CZT368">
        <v>0</v>
      </c>
      <c r="CZU368">
        <v>0</v>
      </c>
      <c r="CZV368">
        <v>0</v>
      </c>
      <c r="CZW368">
        <v>0</v>
      </c>
      <c r="CZX368">
        <v>0</v>
      </c>
      <c r="CZY368">
        <v>0</v>
      </c>
      <c r="CZZ368">
        <v>0</v>
      </c>
      <c r="DAA368">
        <v>0</v>
      </c>
      <c r="DAB368">
        <v>0</v>
      </c>
      <c r="DAC368">
        <v>0</v>
      </c>
      <c r="DAD368">
        <v>0</v>
      </c>
      <c r="DAE368">
        <v>0</v>
      </c>
      <c r="DAF368">
        <v>0</v>
      </c>
      <c r="DAG368">
        <v>0</v>
      </c>
      <c r="DAH368">
        <v>0</v>
      </c>
      <c r="DAI368">
        <v>0</v>
      </c>
      <c r="DAJ368">
        <v>0</v>
      </c>
      <c r="DAK368">
        <v>0</v>
      </c>
      <c r="DAL368">
        <v>0</v>
      </c>
      <c r="DAM368">
        <v>0</v>
      </c>
      <c r="DAN368">
        <v>0</v>
      </c>
      <c r="DAO368">
        <v>0</v>
      </c>
      <c r="DAP368">
        <v>0</v>
      </c>
      <c r="DAQ368">
        <v>0</v>
      </c>
      <c r="DAR368">
        <v>0</v>
      </c>
      <c r="DAS368">
        <v>0</v>
      </c>
      <c r="DAT368">
        <v>0</v>
      </c>
      <c r="DAU368">
        <v>0</v>
      </c>
      <c r="DAV368">
        <v>0</v>
      </c>
      <c r="DAW368">
        <v>0</v>
      </c>
      <c r="DAX368">
        <v>0</v>
      </c>
      <c r="DAY368">
        <v>0</v>
      </c>
      <c r="DAZ368">
        <v>0</v>
      </c>
      <c r="DBA368">
        <v>0</v>
      </c>
      <c r="DBB368">
        <v>0</v>
      </c>
      <c r="DBC368">
        <v>0</v>
      </c>
      <c r="DBD368">
        <v>0</v>
      </c>
      <c r="DBE368">
        <v>0</v>
      </c>
      <c r="DBF368">
        <v>0</v>
      </c>
      <c r="DBG368">
        <v>0</v>
      </c>
      <c r="DBH368">
        <v>0</v>
      </c>
      <c r="DBI368">
        <v>0</v>
      </c>
      <c r="DBJ368">
        <v>0</v>
      </c>
      <c r="DBK368">
        <v>0</v>
      </c>
      <c r="DBL368">
        <v>0</v>
      </c>
      <c r="DBM368">
        <v>0</v>
      </c>
      <c r="DBN368">
        <v>0</v>
      </c>
      <c r="DBO368">
        <v>0</v>
      </c>
      <c r="DBP368">
        <v>0</v>
      </c>
      <c r="DBQ368">
        <v>0</v>
      </c>
      <c r="DBR368">
        <v>0</v>
      </c>
      <c r="DBS368">
        <v>0</v>
      </c>
      <c r="DBT368">
        <v>0</v>
      </c>
      <c r="DBU368">
        <v>0</v>
      </c>
      <c r="DBV368">
        <v>0</v>
      </c>
      <c r="DBW368">
        <v>0</v>
      </c>
      <c r="DBX368">
        <v>0</v>
      </c>
      <c r="DBY368">
        <v>0</v>
      </c>
      <c r="DBZ368">
        <v>0</v>
      </c>
      <c r="DCA368">
        <v>0</v>
      </c>
      <c r="DCB368">
        <v>0</v>
      </c>
      <c r="DCC368">
        <v>0</v>
      </c>
      <c r="DCD368">
        <v>0</v>
      </c>
      <c r="DCE368">
        <v>0</v>
      </c>
      <c r="DCF368">
        <v>0</v>
      </c>
      <c r="DCG368">
        <v>0</v>
      </c>
      <c r="DCH368">
        <v>0</v>
      </c>
      <c r="DCI368">
        <v>0</v>
      </c>
      <c r="DCJ368">
        <v>0</v>
      </c>
      <c r="DCK368">
        <v>0</v>
      </c>
      <c r="DCL368">
        <v>0</v>
      </c>
      <c r="DCM368">
        <v>0</v>
      </c>
      <c r="DCN368">
        <v>0</v>
      </c>
      <c r="DCO368">
        <v>0</v>
      </c>
      <c r="DCP368">
        <v>0</v>
      </c>
      <c r="DCQ368">
        <v>0</v>
      </c>
      <c r="DCR368">
        <v>0</v>
      </c>
      <c r="DCS368">
        <v>0</v>
      </c>
      <c r="DCT368">
        <v>0</v>
      </c>
      <c r="DCU368">
        <v>0</v>
      </c>
      <c r="DCV368">
        <v>0</v>
      </c>
      <c r="DCW368">
        <v>0</v>
      </c>
      <c r="DCX368">
        <v>0</v>
      </c>
      <c r="DCY368">
        <v>0</v>
      </c>
      <c r="DCZ368">
        <v>0</v>
      </c>
      <c r="DDA368">
        <v>0</v>
      </c>
      <c r="DDB368">
        <v>0</v>
      </c>
      <c r="DDC368">
        <v>0</v>
      </c>
      <c r="DDD368">
        <v>0</v>
      </c>
      <c r="DDE368">
        <v>0</v>
      </c>
      <c r="DDF368">
        <v>0</v>
      </c>
      <c r="DDG368">
        <v>0</v>
      </c>
      <c r="DDH368">
        <v>0</v>
      </c>
      <c r="DDI368">
        <v>0</v>
      </c>
      <c r="DDJ368">
        <v>0</v>
      </c>
      <c r="DDK368">
        <v>0</v>
      </c>
      <c r="DDL368">
        <v>0</v>
      </c>
      <c r="DDM368">
        <v>0</v>
      </c>
      <c r="DDN368">
        <v>0</v>
      </c>
      <c r="DDO368">
        <v>0</v>
      </c>
      <c r="DDP368">
        <v>0</v>
      </c>
      <c r="DDQ368">
        <v>0</v>
      </c>
      <c r="DDR368">
        <v>0</v>
      </c>
      <c r="DDS368">
        <v>0</v>
      </c>
      <c r="DDT368">
        <v>0</v>
      </c>
      <c r="DDU368">
        <v>0</v>
      </c>
      <c r="DDV368">
        <v>0</v>
      </c>
      <c r="DDW368">
        <v>0</v>
      </c>
      <c r="DDX368">
        <v>0</v>
      </c>
      <c r="DDY368">
        <v>0</v>
      </c>
      <c r="DDZ368">
        <v>0</v>
      </c>
      <c r="DEA368">
        <v>0</v>
      </c>
      <c r="DEB368">
        <v>0</v>
      </c>
      <c r="DEC368">
        <v>0</v>
      </c>
      <c r="DED368">
        <v>0</v>
      </c>
      <c r="DEE368">
        <v>0</v>
      </c>
      <c r="DEF368">
        <v>0</v>
      </c>
      <c r="DEG368">
        <v>0</v>
      </c>
      <c r="DEH368">
        <v>0</v>
      </c>
      <c r="DEI368">
        <v>0</v>
      </c>
      <c r="DEJ368">
        <v>0</v>
      </c>
      <c r="DEK368">
        <v>0</v>
      </c>
      <c r="DEL368">
        <v>0</v>
      </c>
      <c r="DEM368">
        <v>0</v>
      </c>
      <c r="DEN368">
        <v>0</v>
      </c>
      <c r="DEO368">
        <v>0</v>
      </c>
      <c r="DEP368">
        <v>0</v>
      </c>
      <c r="DEQ368">
        <v>0</v>
      </c>
      <c r="DER368">
        <v>0</v>
      </c>
      <c r="DES368">
        <v>0</v>
      </c>
      <c r="DET368">
        <v>0</v>
      </c>
      <c r="DEU368">
        <v>0</v>
      </c>
      <c r="DEV368">
        <v>0</v>
      </c>
      <c r="DEW368">
        <v>0</v>
      </c>
      <c r="DEX368">
        <v>0</v>
      </c>
      <c r="DEY368">
        <v>0</v>
      </c>
      <c r="DEZ368">
        <v>0</v>
      </c>
      <c r="DFA368">
        <v>0</v>
      </c>
      <c r="DFB368">
        <v>0</v>
      </c>
      <c r="DFC368">
        <v>0</v>
      </c>
      <c r="DFD368">
        <v>0</v>
      </c>
      <c r="DFE368">
        <v>0</v>
      </c>
      <c r="DFF368">
        <v>0</v>
      </c>
      <c r="DFG368">
        <v>0</v>
      </c>
      <c r="DFH368">
        <v>0</v>
      </c>
      <c r="DFI368">
        <v>0</v>
      </c>
      <c r="DFJ368">
        <v>0</v>
      </c>
      <c r="DFK368">
        <v>0</v>
      </c>
      <c r="DFL368">
        <v>0</v>
      </c>
      <c r="DFM368">
        <v>0</v>
      </c>
      <c r="DFN368">
        <v>0</v>
      </c>
      <c r="DFO368">
        <v>0</v>
      </c>
      <c r="DFP368">
        <v>0</v>
      </c>
      <c r="DFQ368">
        <v>0</v>
      </c>
      <c r="DFR368">
        <v>0</v>
      </c>
      <c r="DFS368">
        <v>0</v>
      </c>
      <c r="DFT368">
        <v>0</v>
      </c>
      <c r="DFU368">
        <v>0</v>
      </c>
      <c r="DFV368">
        <v>0</v>
      </c>
      <c r="DFW368">
        <v>0</v>
      </c>
      <c r="DFX368">
        <v>0</v>
      </c>
      <c r="DFY368">
        <v>0</v>
      </c>
      <c r="DFZ368">
        <v>0</v>
      </c>
      <c r="DGA368">
        <v>0</v>
      </c>
      <c r="DGB368">
        <v>0</v>
      </c>
      <c r="DGC368">
        <v>0</v>
      </c>
      <c r="DGD368">
        <v>0</v>
      </c>
      <c r="DGE368">
        <v>0</v>
      </c>
      <c r="DGF368">
        <v>0</v>
      </c>
      <c r="DGG368">
        <v>0</v>
      </c>
      <c r="DGH368">
        <v>0</v>
      </c>
      <c r="DGI368">
        <v>0</v>
      </c>
      <c r="DGJ368">
        <v>0</v>
      </c>
      <c r="DGK368">
        <v>0</v>
      </c>
      <c r="DGL368">
        <v>0</v>
      </c>
      <c r="DGM368">
        <v>0</v>
      </c>
      <c r="DGN368">
        <v>0</v>
      </c>
      <c r="DGO368">
        <v>0</v>
      </c>
      <c r="DGP368">
        <v>0</v>
      </c>
      <c r="DGQ368">
        <v>0</v>
      </c>
      <c r="DGR368">
        <v>0</v>
      </c>
      <c r="DGS368">
        <v>0</v>
      </c>
      <c r="DGT368">
        <v>0</v>
      </c>
      <c r="DGU368">
        <v>0</v>
      </c>
      <c r="DGV368">
        <v>0</v>
      </c>
      <c r="DGW368">
        <v>0</v>
      </c>
      <c r="DGX368">
        <v>0</v>
      </c>
      <c r="DGY368">
        <v>0</v>
      </c>
      <c r="DGZ368">
        <v>0</v>
      </c>
      <c r="DHA368">
        <v>0</v>
      </c>
      <c r="DHB368">
        <v>0</v>
      </c>
      <c r="DHC368">
        <v>0</v>
      </c>
      <c r="DHD368">
        <v>0</v>
      </c>
      <c r="DHE368">
        <v>0</v>
      </c>
      <c r="DHF368">
        <v>0</v>
      </c>
      <c r="DHG368">
        <v>0</v>
      </c>
      <c r="DHH368">
        <v>0</v>
      </c>
      <c r="DHI368">
        <v>0</v>
      </c>
      <c r="DHJ368">
        <v>0</v>
      </c>
      <c r="DHK368">
        <v>0</v>
      </c>
      <c r="DHL368">
        <v>0</v>
      </c>
      <c r="DHM368">
        <v>0</v>
      </c>
      <c r="DHN368">
        <v>0</v>
      </c>
      <c r="DHO368">
        <v>0</v>
      </c>
      <c r="DHP368">
        <v>0</v>
      </c>
      <c r="DHQ368">
        <v>0</v>
      </c>
      <c r="DHR368">
        <v>0</v>
      </c>
      <c r="DHS368">
        <v>0</v>
      </c>
      <c r="DHT368">
        <v>0</v>
      </c>
      <c r="DHU368">
        <v>0</v>
      </c>
      <c r="DHV368">
        <v>0</v>
      </c>
      <c r="DHW368">
        <v>0</v>
      </c>
      <c r="DHX368">
        <v>0</v>
      </c>
      <c r="DHY368">
        <v>0</v>
      </c>
      <c r="DHZ368">
        <v>0</v>
      </c>
      <c r="DIA368">
        <v>0</v>
      </c>
      <c r="DIB368">
        <v>0</v>
      </c>
      <c r="DIC368">
        <v>0</v>
      </c>
      <c r="DID368">
        <v>0</v>
      </c>
      <c r="DIE368">
        <v>0</v>
      </c>
      <c r="DIF368">
        <v>0</v>
      </c>
      <c r="DIG368">
        <v>0</v>
      </c>
      <c r="DIH368">
        <v>0</v>
      </c>
      <c r="DII368">
        <v>0</v>
      </c>
      <c r="DIJ368">
        <v>0</v>
      </c>
      <c r="DIK368">
        <v>0</v>
      </c>
      <c r="DIL368">
        <v>0</v>
      </c>
      <c r="DIM368">
        <v>0</v>
      </c>
      <c r="DIN368">
        <v>0</v>
      </c>
      <c r="DIO368">
        <v>0</v>
      </c>
      <c r="DIP368">
        <v>0</v>
      </c>
      <c r="DIQ368">
        <v>0</v>
      </c>
      <c r="DIR368">
        <v>0</v>
      </c>
      <c r="DIS368">
        <v>0</v>
      </c>
      <c r="DIT368">
        <v>0</v>
      </c>
      <c r="DIU368">
        <v>0</v>
      </c>
      <c r="DIV368">
        <v>0</v>
      </c>
      <c r="DIW368">
        <v>0</v>
      </c>
      <c r="DIX368">
        <v>0</v>
      </c>
      <c r="DIY368">
        <v>0</v>
      </c>
      <c r="DIZ368">
        <v>0</v>
      </c>
      <c r="DJA368">
        <v>0</v>
      </c>
      <c r="DJB368">
        <v>0</v>
      </c>
      <c r="DJC368">
        <v>0</v>
      </c>
      <c r="DJD368">
        <v>0</v>
      </c>
      <c r="DJE368">
        <v>0</v>
      </c>
      <c r="DJF368">
        <v>0</v>
      </c>
      <c r="DJG368">
        <v>0</v>
      </c>
      <c r="DJH368">
        <v>0</v>
      </c>
      <c r="DJI368">
        <v>0</v>
      </c>
      <c r="DJJ368">
        <v>0</v>
      </c>
      <c r="DJK368">
        <v>0</v>
      </c>
      <c r="DJL368">
        <v>0</v>
      </c>
      <c r="DJM368">
        <v>0</v>
      </c>
      <c r="DJN368">
        <v>0</v>
      </c>
      <c r="DJO368">
        <v>0</v>
      </c>
      <c r="DJP368">
        <v>0</v>
      </c>
      <c r="DJQ368">
        <v>0</v>
      </c>
      <c r="DJR368">
        <v>0</v>
      </c>
      <c r="DJS368">
        <v>0</v>
      </c>
      <c r="DJT368">
        <v>0</v>
      </c>
      <c r="DJU368">
        <v>0</v>
      </c>
      <c r="DJV368">
        <v>0</v>
      </c>
      <c r="DJW368">
        <v>0</v>
      </c>
      <c r="DJX368">
        <v>0</v>
      </c>
      <c r="DJY368">
        <v>0</v>
      </c>
      <c r="DJZ368">
        <v>0</v>
      </c>
      <c r="DKA368">
        <v>0</v>
      </c>
      <c r="DKB368">
        <v>0</v>
      </c>
      <c r="DKC368">
        <v>0</v>
      </c>
      <c r="DKD368">
        <v>0</v>
      </c>
      <c r="DKE368">
        <v>0</v>
      </c>
      <c r="DKF368">
        <v>0</v>
      </c>
      <c r="DKG368">
        <v>0</v>
      </c>
      <c r="DKH368">
        <v>0</v>
      </c>
      <c r="DKI368">
        <v>0</v>
      </c>
      <c r="DKJ368">
        <v>0</v>
      </c>
      <c r="DKK368">
        <v>0</v>
      </c>
      <c r="DKL368">
        <v>0</v>
      </c>
      <c r="DKM368">
        <v>0</v>
      </c>
      <c r="DKN368">
        <v>0</v>
      </c>
      <c r="DKO368">
        <v>0</v>
      </c>
      <c r="DKP368">
        <v>0</v>
      </c>
      <c r="DKQ368">
        <v>0</v>
      </c>
      <c r="DKR368">
        <v>0</v>
      </c>
      <c r="DKS368">
        <v>0</v>
      </c>
      <c r="DKT368">
        <v>0</v>
      </c>
      <c r="DKU368">
        <v>0</v>
      </c>
      <c r="DKV368">
        <v>0</v>
      </c>
      <c r="DKW368">
        <v>0</v>
      </c>
      <c r="DKX368">
        <v>0</v>
      </c>
      <c r="DKY368">
        <v>0</v>
      </c>
      <c r="DKZ368">
        <v>0</v>
      </c>
      <c r="DLA368">
        <v>0</v>
      </c>
      <c r="DLB368">
        <v>0</v>
      </c>
      <c r="DLC368">
        <v>0</v>
      </c>
      <c r="DLD368">
        <v>0</v>
      </c>
      <c r="DLE368">
        <v>0</v>
      </c>
      <c r="DLF368">
        <v>0</v>
      </c>
      <c r="DLG368">
        <v>0</v>
      </c>
      <c r="DLH368">
        <v>0</v>
      </c>
      <c r="DLI368">
        <v>0</v>
      </c>
      <c r="DLJ368">
        <v>0</v>
      </c>
      <c r="DLK368">
        <v>0</v>
      </c>
      <c r="DLL368">
        <v>0</v>
      </c>
      <c r="DLM368">
        <v>0</v>
      </c>
      <c r="DLN368">
        <v>0</v>
      </c>
      <c r="DLO368">
        <v>0</v>
      </c>
      <c r="DLP368">
        <v>0</v>
      </c>
      <c r="DLQ368">
        <v>0</v>
      </c>
      <c r="DLR368">
        <v>0</v>
      </c>
      <c r="DLS368">
        <v>0</v>
      </c>
      <c r="DLT368">
        <v>0</v>
      </c>
      <c r="DLU368">
        <v>0</v>
      </c>
      <c r="DLV368">
        <v>0</v>
      </c>
      <c r="DLW368">
        <v>0</v>
      </c>
      <c r="DLX368">
        <v>0</v>
      </c>
      <c r="DLY368">
        <v>0</v>
      </c>
      <c r="DLZ368">
        <v>0</v>
      </c>
      <c r="DMA368">
        <v>0</v>
      </c>
      <c r="DMB368">
        <v>0</v>
      </c>
      <c r="DMC368">
        <v>0</v>
      </c>
      <c r="DMD368">
        <v>0</v>
      </c>
      <c r="DME368">
        <v>0</v>
      </c>
      <c r="DMF368">
        <v>0</v>
      </c>
      <c r="DMG368">
        <v>0</v>
      </c>
      <c r="DMH368">
        <v>0</v>
      </c>
      <c r="DMI368">
        <v>0</v>
      </c>
      <c r="DMJ368">
        <v>0</v>
      </c>
      <c r="DMK368">
        <v>0</v>
      </c>
      <c r="DML368">
        <v>0</v>
      </c>
      <c r="DMM368">
        <v>0</v>
      </c>
      <c r="DMN368">
        <v>0</v>
      </c>
      <c r="DMO368">
        <v>0</v>
      </c>
      <c r="DMP368">
        <v>0</v>
      </c>
      <c r="DMQ368">
        <v>0</v>
      </c>
      <c r="DMR368">
        <v>0</v>
      </c>
      <c r="DMS368">
        <v>0</v>
      </c>
      <c r="DMT368">
        <v>0</v>
      </c>
      <c r="DMU368">
        <v>0</v>
      </c>
      <c r="DMV368">
        <v>0</v>
      </c>
      <c r="DMW368">
        <v>0</v>
      </c>
      <c r="DMX368">
        <v>0</v>
      </c>
      <c r="DMY368">
        <v>0</v>
      </c>
      <c r="DMZ368">
        <v>0</v>
      </c>
      <c r="DNA368">
        <v>0</v>
      </c>
      <c r="DNB368">
        <v>0</v>
      </c>
      <c r="DNC368">
        <v>0</v>
      </c>
      <c r="DND368">
        <v>0</v>
      </c>
      <c r="DNE368">
        <v>0</v>
      </c>
      <c r="DNF368">
        <v>0</v>
      </c>
      <c r="DNG368">
        <v>0</v>
      </c>
      <c r="DNH368">
        <v>0</v>
      </c>
      <c r="DNI368">
        <v>0</v>
      </c>
      <c r="DNJ368">
        <v>0</v>
      </c>
      <c r="DNK368">
        <v>0</v>
      </c>
      <c r="DNL368">
        <v>0</v>
      </c>
      <c r="DNM368">
        <v>0</v>
      </c>
      <c r="DNN368">
        <v>0</v>
      </c>
      <c r="DNO368">
        <v>0</v>
      </c>
      <c r="DNP368">
        <v>0</v>
      </c>
      <c r="DNQ368">
        <v>0</v>
      </c>
      <c r="DNR368">
        <v>0</v>
      </c>
      <c r="DNS368">
        <v>0</v>
      </c>
      <c r="DNT368">
        <v>0</v>
      </c>
      <c r="DNU368">
        <v>0</v>
      </c>
      <c r="DNV368">
        <v>0</v>
      </c>
      <c r="DNW368">
        <v>0</v>
      </c>
      <c r="DNX368">
        <v>0</v>
      </c>
      <c r="DNY368">
        <v>0</v>
      </c>
      <c r="DNZ368">
        <v>0</v>
      </c>
      <c r="DOA368">
        <v>0</v>
      </c>
      <c r="DOB368">
        <v>0</v>
      </c>
      <c r="DOC368">
        <v>0</v>
      </c>
      <c r="DOD368">
        <v>0</v>
      </c>
      <c r="DOE368">
        <v>0</v>
      </c>
      <c r="DOF368">
        <v>0</v>
      </c>
      <c r="DOG368">
        <v>0</v>
      </c>
      <c r="DOH368">
        <v>0</v>
      </c>
      <c r="DOI368">
        <v>0</v>
      </c>
      <c r="DOJ368">
        <v>0</v>
      </c>
      <c r="DOK368">
        <v>0</v>
      </c>
      <c r="DOL368">
        <v>0</v>
      </c>
      <c r="DOM368">
        <v>0</v>
      </c>
      <c r="DON368">
        <v>0</v>
      </c>
      <c r="DOO368">
        <v>0</v>
      </c>
      <c r="DOP368">
        <v>0</v>
      </c>
      <c r="DOQ368">
        <v>0</v>
      </c>
      <c r="DOR368">
        <v>0</v>
      </c>
      <c r="DOS368">
        <v>0</v>
      </c>
      <c r="DOT368">
        <v>0</v>
      </c>
      <c r="DOU368">
        <v>0</v>
      </c>
      <c r="DOV368">
        <v>0</v>
      </c>
      <c r="DOW368">
        <v>0</v>
      </c>
      <c r="DOX368">
        <v>0</v>
      </c>
      <c r="DOY368">
        <v>0</v>
      </c>
      <c r="DOZ368">
        <v>0</v>
      </c>
      <c r="DPA368">
        <v>0</v>
      </c>
      <c r="DPB368">
        <v>0</v>
      </c>
      <c r="DPC368">
        <v>0</v>
      </c>
      <c r="DPD368">
        <v>0</v>
      </c>
      <c r="DPE368">
        <v>0</v>
      </c>
      <c r="DPF368">
        <v>0</v>
      </c>
      <c r="DPG368">
        <v>0</v>
      </c>
      <c r="DPH368">
        <v>0</v>
      </c>
      <c r="DPI368">
        <v>0</v>
      </c>
      <c r="DPJ368">
        <v>0</v>
      </c>
      <c r="DPK368">
        <v>0</v>
      </c>
      <c r="DPL368">
        <v>0</v>
      </c>
      <c r="DPM368">
        <v>0</v>
      </c>
      <c r="DPN368">
        <v>0</v>
      </c>
      <c r="DPO368">
        <v>0</v>
      </c>
      <c r="DPP368">
        <v>0</v>
      </c>
      <c r="DPQ368">
        <v>0</v>
      </c>
      <c r="DPR368">
        <v>0</v>
      </c>
      <c r="DPS368">
        <v>0</v>
      </c>
      <c r="DPT368">
        <v>0</v>
      </c>
      <c r="DPU368">
        <v>0</v>
      </c>
      <c r="DPV368">
        <v>0</v>
      </c>
      <c r="DPW368">
        <v>0</v>
      </c>
      <c r="DPX368">
        <v>0</v>
      </c>
      <c r="DPY368">
        <v>0</v>
      </c>
      <c r="DPZ368">
        <v>0</v>
      </c>
      <c r="DQA368">
        <v>0</v>
      </c>
      <c r="DQB368">
        <v>0</v>
      </c>
      <c r="DQC368">
        <v>0</v>
      </c>
      <c r="DQD368">
        <v>0</v>
      </c>
      <c r="DQE368">
        <v>0</v>
      </c>
      <c r="DQF368">
        <v>0</v>
      </c>
      <c r="DQG368">
        <v>0</v>
      </c>
      <c r="DQH368">
        <v>0</v>
      </c>
      <c r="DQI368">
        <v>0</v>
      </c>
      <c r="DQJ368">
        <v>0</v>
      </c>
      <c r="DQK368">
        <v>0</v>
      </c>
      <c r="DQL368">
        <v>0</v>
      </c>
      <c r="DQM368">
        <v>0</v>
      </c>
      <c r="DQN368">
        <v>0</v>
      </c>
      <c r="DQO368">
        <v>0</v>
      </c>
      <c r="DQP368">
        <v>0</v>
      </c>
      <c r="DQQ368">
        <v>0</v>
      </c>
      <c r="DQR368">
        <v>0</v>
      </c>
      <c r="DQS368">
        <v>0</v>
      </c>
      <c r="DQT368">
        <v>0</v>
      </c>
      <c r="DQU368">
        <v>0</v>
      </c>
      <c r="DQV368">
        <v>0</v>
      </c>
      <c r="DQW368">
        <v>0</v>
      </c>
      <c r="DQX368">
        <v>0</v>
      </c>
      <c r="DQY368">
        <v>0</v>
      </c>
      <c r="DQZ368">
        <v>0</v>
      </c>
      <c r="DRA368">
        <v>0</v>
      </c>
      <c r="DRB368">
        <v>0</v>
      </c>
      <c r="DRC368">
        <v>0</v>
      </c>
      <c r="DRD368">
        <v>0</v>
      </c>
      <c r="DRE368">
        <v>0</v>
      </c>
      <c r="DRF368">
        <v>0</v>
      </c>
      <c r="DRG368">
        <v>0</v>
      </c>
      <c r="DRH368">
        <v>0</v>
      </c>
      <c r="DRI368">
        <v>0</v>
      </c>
      <c r="DRJ368">
        <v>0</v>
      </c>
      <c r="DRK368">
        <v>0</v>
      </c>
      <c r="DRL368">
        <v>0</v>
      </c>
      <c r="DRM368">
        <v>0</v>
      </c>
      <c r="DRN368">
        <v>0</v>
      </c>
      <c r="DRO368">
        <v>0</v>
      </c>
      <c r="DRP368">
        <v>0</v>
      </c>
      <c r="DRQ368">
        <v>0</v>
      </c>
      <c r="DRR368">
        <v>0</v>
      </c>
      <c r="DRS368">
        <v>0</v>
      </c>
      <c r="DRT368">
        <v>0</v>
      </c>
      <c r="DRU368">
        <v>0</v>
      </c>
      <c r="DRV368">
        <v>0</v>
      </c>
      <c r="DRW368">
        <v>0</v>
      </c>
      <c r="DRX368">
        <v>0</v>
      </c>
      <c r="DRY368">
        <v>0</v>
      </c>
      <c r="DRZ368">
        <v>0</v>
      </c>
      <c r="DSA368">
        <v>0</v>
      </c>
      <c r="DSB368">
        <v>0</v>
      </c>
      <c r="DSC368">
        <v>0</v>
      </c>
      <c r="DSD368">
        <v>0</v>
      </c>
      <c r="DSE368">
        <v>0</v>
      </c>
      <c r="DSF368">
        <v>0</v>
      </c>
      <c r="DSG368">
        <v>0</v>
      </c>
      <c r="DSH368">
        <v>0</v>
      </c>
      <c r="DSI368">
        <v>0</v>
      </c>
      <c r="DSJ368">
        <v>0</v>
      </c>
      <c r="DSK368">
        <v>0</v>
      </c>
      <c r="DSL368">
        <v>0</v>
      </c>
      <c r="DSM368">
        <v>0</v>
      </c>
      <c r="DSN368">
        <v>0</v>
      </c>
      <c r="DSO368">
        <v>0</v>
      </c>
      <c r="DSP368">
        <v>0</v>
      </c>
      <c r="DSQ368">
        <v>0</v>
      </c>
      <c r="DSR368">
        <v>0</v>
      </c>
      <c r="DSS368">
        <v>0</v>
      </c>
      <c r="DST368">
        <v>0</v>
      </c>
      <c r="DSU368">
        <v>0</v>
      </c>
      <c r="DSV368">
        <v>0</v>
      </c>
      <c r="DSW368">
        <v>0</v>
      </c>
      <c r="DSX368">
        <v>0</v>
      </c>
      <c r="DSY368">
        <v>0</v>
      </c>
      <c r="DSZ368">
        <v>0</v>
      </c>
      <c r="DTA368">
        <v>0</v>
      </c>
      <c r="DTB368">
        <v>0</v>
      </c>
      <c r="DTC368">
        <v>0</v>
      </c>
      <c r="DTD368">
        <v>0</v>
      </c>
      <c r="DTE368">
        <v>0</v>
      </c>
      <c r="DTF368">
        <v>0</v>
      </c>
      <c r="DTG368">
        <v>0</v>
      </c>
      <c r="DTH368">
        <v>0</v>
      </c>
      <c r="DTI368">
        <v>0</v>
      </c>
      <c r="DTJ368">
        <v>0</v>
      </c>
      <c r="DTK368">
        <v>0</v>
      </c>
      <c r="DTL368">
        <v>0</v>
      </c>
      <c r="DTM368">
        <v>0</v>
      </c>
      <c r="DTN368">
        <v>0</v>
      </c>
      <c r="DTO368">
        <v>0</v>
      </c>
      <c r="DTP368">
        <v>0</v>
      </c>
      <c r="DTQ368">
        <v>0</v>
      </c>
      <c r="DTR368">
        <v>0</v>
      </c>
      <c r="DTS368">
        <v>0</v>
      </c>
      <c r="DTT368">
        <v>0</v>
      </c>
      <c r="DTU368">
        <v>0</v>
      </c>
      <c r="DTV368">
        <v>0</v>
      </c>
      <c r="DTW368">
        <v>0</v>
      </c>
      <c r="DTX368">
        <v>0</v>
      </c>
      <c r="DTY368">
        <v>0</v>
      </c>
      <c r="DTZ368">
        <v>0</v>
      </c>
      <c r="DUA368">
        <v>0</v>
      </c>
      <c r="DUB368">
        <v>0</v>
      </c>
      <c r="DUC368">
        <v>0</v>
      </c>
      <c r="DUD368">
        <v>0</v>
      </c>
      <c r="DUE368">
        <v>0</v>
      </c>
      <c r="DUF368">
        <v>0</v>
      </c>
      <c r="DUG368">
        <v>0</v>
      </c>
      <c r="DUH368">
        <v>0</v>
      </c>
      <c r="DUI368">
        <v>0</v>
      </c>
      <c r="DUJ368">
        <v>0</v>
      </c>
      <c r="DUK368">
        <v>0</v>
      </c>
      <c r="DUL368">
        <v>0</v>
      </c>
      <c r="DUM368">
        <v>0</v>
      </c>
      <c r="DUN368">
        <v>0</v>
      </c>
      <c r="DUO368">
        <v>0</v>
      </c>
      <c r="DUP368">
        <v>0</v>
      </c>
      <c r="DUQ368">
        <v>0</v>
      </c>
      <c r="DUR368">
        <v>0</v>
      </c>
      <c r="DUS368">
        <v>0</v>
      </c>
      <c r="DUT368">
        <v>0</v>
      </c>
      <c r="DUU368">
        <v>0</v>
      </c>
      <c r="DUV368">
        <v>0</v>
      </c>
      <c r="DUW368">
        <v>0</v>
      </c>
      <c r="DUX368">
        <v>0</v>
      </c>
      <c r="DUY368">
        <v>0</v>
      </c>
      <c r="DUZ368">
        <v>0</v>
      </c>
      <c r="DVA368">
        <v>0</v>
      </c>
      <c r="DVB368">
        <v>0</v>
      </c>
      <c r="DVC368">
        <v>0</v>
      </c>
      <c r="DVD368">
        <v>0</v>
      </c>
      <c r="DVE368">
        <v>0</v>
      </c>
      <c r="DVF368">
        <v>0</v>
      </c>
      <c r="DVG368">
        <v>0</v>
      </c>
      <c r="DVH368">
        <v>0</v>
      </c>
      <c r="DVI368">
        <v>0</v>
      </c>
      <c r="DVJ368">
        <v>0</v>
      </c>
      <c r="DVK368">
        <v>0</v>
      </c>
      <c r="DVL368">
        <v>0</v>
      </c>
      <c r="DVM368">
        <v>0</v>
      </c>
      <c r="DVN368">
        <v>0</v>
      </c>
      <c r="DVO368">
        <v>0</v>
      </c>
      <c r="DVP368">
        <v>0</v>
      </c>
      <c r="DVQ368">
        <v>0</v>
      </c>
      <c r="DVR368">
        <v>0</v>
      </c>
      <c r="DVS368">
        <v>0</v>
      </c>
      <c r="DVT368">
        <v>0</v>
      </c>
      <c r="DVU368">
        <v>0</v>
      </c>
      <c r="DVV368">
        <v>0</v>
      </c>
      <c r="DVW368">
        <v>0</v>
      </c>
      <c r="DVX368">
        <v>0</v>
      </c>
      <c r="DVY368">
        <v>0</v>
      </c>
      <c r="DVZ368">
        <v>0</v>
      </c>
      <c r="DWA368">
        <v>0</v>
      </c>
      <c r="DWB368">
        <v>0</v>
      </c>
      <c r="DWC368">
        <v>0</v>
      </c>
      <c r="DWD368">
        <v>0</v>
      </c>
      <c r="DWE368">
        <v>0</v>
      </c>
      <c r="DWF368">
        <v>0</v>
      </c>
      <c r="DWG368">
        <v>0</v>
      </c>
      <c r="DWH368">
        <v>0</v>
      </c>
      <c r="DWI368">
        <v>0</v>
      </c>
      <c r="DWJ368">
        <v>0</v>
      </c>
      <c r="DWK368">
        <v>0</v>
      </c>
      <c r="DWL368">
        <v>0</v>
      </c>
      <c r="DWM368">
        <v>0</v>
      </c>
      <c r="DWN368">
        <v>0</v>
      </c>
      <c r="DWO368">
        <v>0</v>
      </c>
      <c r="DWP368">
        <v>0</v>
      </c>
      <c r="DWQ368">
        <v>0</v>
      </c>
      <c r="DWR368">
        <v>0</v>
      </c>
      <c r="DWS368">
        <v>0</v>
      </c>
      <c r="DWT368">
        <v>0</v>
      </c>
      <c r="DWU368">
        <v>0</v>
      </c>
      <c r="DWV368">
        <v>0</v>
      </c>
      <c r="DWW368">
        <v>0</v>
      </c>
      <c r="DWX368">
        <v>0</v>
      </c>
      <c r="DWY368">
        <v>0</v>
      </c>
      <c r="DWZ368">
        <v>0</v>
      </c>
      <c r="DXA368">
        <v>0</v>
      </c>
      <c r="DXB368">
        <v>0</v>
      </c>
      <c r="DXC368">
        <v>0</v>
      </c>
      <c r="DXD368">
        <v>0</v>
      </c>
      <c r="DXE368">
        <v>0</v>
      </c>
      <c r="DXF368">
        <v>0</v>
      </c>
      <c r="DXG368">
        <v>0</v>
      </c>
      <c r="DXH368">
        <v>0</v>
      </c>
      <c r="DXI368">
        <v>0</v>
      </c>
      <c r="DXJ368">
        <v>0</v>
      </c>
      <c r="DXK368">
        <v>0</v>
      </c>
      <c r="DXL368">
        <v>0</v>
      </c>
      <c r="DXM368">
        <v>0</v>
      </c>
      <c r="DXN368">
        <v>0</v>
      </c>
      <c r="DXO368">
        <v>0</v>
      </c>
      <c r="DXP368">
        <v>0</v>
      </c>
      <c r="DXQ368">
        <v>0</v>
      </c>
      <c r="DXR368">
        <v>0</v>
      </c>
      <c r="DXS368">
        <v>0</v>
      </c>
      <c r="DXT368">
        <v>0</v>
      </c>
      <c r="DXU368">
        <v>0</v>
      </c>
      <c r="DXV368">
        <v>0</v>
      </c>
      <c r="DXW368">
        <v>0</v>
      </c>
      <c r="DXX368">
        <v>0</v>
      </c>
      <c r="DXY368">
        <v>0</v>
      </c>
      <c r="DXZ368">
        <v>0</v>
      </c>
      <c r="DYA368">
        <v>0</v>
      </c>
      <c r="DYB368">
        <v>0</v>
      </c>
      <c r="DYC368">
        <v>0</v>
      </c>
      <c r="DYD368">
        <v>0</v>
      </c>
      <c r="DYE368">
        <v>0</v>
      </c>
      <c r="DYF368">
        <v>0</v>
      </c>
      <c r="DYG368">
        <v>0</v>
      </c>
      <c r="DYH368">
        <v>0</v>
      </c>
      <c r="DYI368">
        <v>0</v>
      </c>
      <c r="DYJ368">
        <v>0</v>
      </c>
      <c r="DYK368">
        <v>0</v>
      </c>
      <c r="DYL368">
        <v>0</v>
      </c>
      <c r="DYM368">
        <v>0</v>
      </c>
      <c r="DYN368">
        <v>0</v>
      </c>
      <c r="DYO368">
        <v>0</v>
      </c>
      <c r="DYP368">
        <v>0</v>
      </c>
      <c r="DYQ368">
        <v>0</v>
      </c>
      <c r="DYR368">
        <v>0</v>
      </c>
      <c r="DYS368">
        <v>0</v>
      </c>
      <c r="DYT368">
        <v>0</v>
      </c>
      <c r="DYU368">
        <v>0</v>
      </c>
      <c r="DYV368">
        <v>0</v>
      </c>
      <c r="DYW368">
        <v>0</v>
      </c>
      <c r="DYX368">
        <v>0</v>
      </c>
      <c r="DYY368">
        <v>0</v>
      </c>
      <c r="DYZ368">
        <v>0</v>
      </c>
      <c r="DZA368">
        <v>0</v>
      </c>
      <c r="DZB368">
        <v>0</v>
      </c>
      <c r="DZC368">
        <v>0</v>
      </c>
      <c r="DZD368">
        <v>0</v>
      </c>
      <c r="DZE368">
        <v>0</v>
      </c>
      <c r="DZF368">
        <v>0</v>
      </c>
      <c r="DZG368">
        <v>0</v>
      </c>
      <c r="DZH368">
        <v>0</v>
      </c>
      <c r="DZI368">
        <v>0</v>
      </c>
      <c r="DZJ368">
        <v>0</v>
      </c>
      <c r="DZK368">
        <v>0</v>
      </c>
      <c r="DZL368">
        <v>0</v>
      </c>
      <c r="DZM368">
        <v>0</v>
      </c>
      <c r="DZN368">
        <v>0</v>
      </c>
      <c r="DZO368">
        <v>0</v>
      </c>
      <c r="DZP368">
        <v>0</v>
      </c>
      <c r="DZQ368">
        <v>0</v>
      </c>
      <c r="DZR368">
        <v>0</v>
      </c>
      <c r="DZS368">
        <v>0</v>
      </c>
      <c r="DZT368">
        <v>0</v>
      </c>
      <c r="DZU368">
        <v>0</v>
      </c>
      <c r="DZV368">
        <v>0</v>
      </c>
      <c r="DZW368">
        <v>0</v>
      </c>
      <c r="DZX368">
        <v>0</v>
      </c>
      <c r="DZY368">
        <v>0</v>
      </c>
      <c r="DZZ368">
        <v>0</v>
      </c>
      <c r="EAA368">
        <v>0</v>
      </c>
      <c r="EAB368">
        <v>0</v>
      </c>
      <c r="EAC368">
        <v>0</v>
      </c>
      <c r="EAD368">
        <v>0</v>
      </c>
      <c r="EAE368">
        <v>0</v>
      </c>
      <c r="EAF368">
        <v>0</v>
      </c>
      <c r="EAG368">
        <v>0</v>
      </c>
      <c r="EAH368">
        <v>0</v>
      </c>
      <c r="EAI368">
        <v>0</v>
      </c>
      <c r="EAJ368">
        <v>0</v>
      </c>
      <c r="EAK368">
        <v>0</v>
      </c>
      <c r="EAL368">
        <v>0</v>
      </c>
      <c r="EAM368">
        <v>0</v>
      </c>
      <c r="EAN368">
        <v>0</v>
      </c>
      <c r="EAO368">
        <v>0</v>
      </c>
      <c r="EAP368">
        <v>0</v>
      </c>
      <c r="EAQ368">
        <v>0</v>
      </c>
      <c r="EAR368">
        <v>0</v>
      </c>
      <c r="EAS368">
        <v>0</v>
      </c>
      <c r="EAT368">
        <v>0</v>
      </c>
      <c r="EAU368">
        <v>0</v>
      </c>
      <c r="EAV368">
        <v>0</v>
      </c>
      <c r="EAW368">
        <v>0</v>
      </c>
      <c r="EAX368">
        <v>0</v>
      </c>
      <c r="EAY368">
        <v>0</v>
      </c>
      <c r="EAZ368">
        <v>0</v>
      </c>
      <c r="EBA368">
        <v>0</v>
      </c>
      <c r="EBB368">
        <v>0</v>
      </c>
      <c r="EBC368">
        <v>0</v>
      </c>
      <c r="EBD368">
        <v>0</v>
      </c>
      <c r="EBE368">
        <v>0</v>
      </c>
      <c r="EBF368">
        <v>0</v>
      </c>
      <c r="EBG368">
        <v>0</v>
      </c>
      <c r="EBH368">
        <v>0</v>
      </c>
      <c r="EBI368">
        <v>0</v>
      </c>
      <c r="EBJ368">
        <v>0</v>
      </c>
      <c r="EBK368">
        <v>0</v>
      </c>
      <c r="EBL368">
        <v>0</v>
      </c>
      <c r="EBM368">
        <v>0</v>
      </c>
      <c r="EBN368">
        <v>0</v>
      </c>
      <c r="EBO368">
        <v>0</v>
      </c>
      <c r="EBP368">
        <v>0</v>
      </c>
      <c r="EBQ368">
        <v>0</v>
      </c>
      <c r="EBR368">
        <v>0</v>
      </c>
      <c r="EBS368">
        <v>0</v>
      </c>
      <c r="EBT368">
        <v>0</v>
      </c>
      <c r="EBU368">
        <v>0</v>
      </c>
      <c r="EBV368">
        <v>0</v>
      </c>
      <c r="EBW368">
        <v>0</v>
      </c>
      <c r="EBX368">
        <v>0</v>
      </c>
      <c r="EBY368">
        <v>0</v>
      </c>
      <c r="EBZ368">
        <v>0</v>
      </c>
      <c r="ECA368">
        <v>0</v>
      </c>
      <c r="ECB368">
        <v>0</v>
      </c>
      <c r="ECC368">
        <v>0</v>
      </c>
      <c r="ECD368">
        <v>0</v>
      </c>
      <c r="ECE368">
        <v>0</v>
      </c>
      <c r="ECF368">
        <v>0</v>
      </c>
      <c r="ECG368">
        <v>0</v>
      </c>
      <c r="ECH368">
        <v>0</v>
      </c>
      <c r="ECI368">
        <v>0</v>
      </c>
      <c r="ECJ368">
        <v>0</v>
      </c>
      <c r="ECK368">
        <v>0</v>
      </c>
      <c r="ECL368">
        <v>0</v>
      </c>
      <c r="ECM368">
        <v>0</v>
      </c>
      <c r="ECN368">
        <v>0</v>
      </c>
      <c r="ECO368">
        <v>0</v>
      </c>
      <c r="ECP368">
        <v>0</v>
      </c>
      <c r="ECQ368">
        <v>0</v>
      </c>
      <c r="ECR368">
        <v>0</v>
      </c>
      <c r="ECS368">
        <v>0</v>
      </c>
      <c r="ECT368">
        <v>0</v>
      </c>
      <c r="ECU368">
        <v>0</v>
      </c>
      <c r="ECV368">
        <v>0</v>
      </c>
      <c r="ECW368">
        <v>0</v>
      </c>
      <c r="ECX368">
        <v>0</v>
      </c>
      <c r="ECY368">
        <v>0</v>
      </c>
      <c r="ECZ368">
        <v>0</v>
      </c>
      <c r="EDA368">
        <v>0</v>
      </c>
      <c r="EDB368">
        <v>0</v>
      </c>
      <c r="EDC368">
        <v>0</v>
      </c>
      <c r="EDD368">
        <v>0</v>
      </c>
      <c r="EDE368">
        <v>0</v>
      </c>
      <c r="EDF368">
        <v>0</v>
      </c>
      <c r="EDG368">
        <v>0</v>
      </c>
      <c r="EDH368">
        <v>0</v>
      </c>
      <c r="EDI368">
        <v>0</v>
      </c>
      <c r="EDJ368">
        <v>0</v>
      </c>
      <c r="EDK368">
        <v>0</v>
      </c>
      <c r="EDL368">
        <v>0</v>
      </c>
      <c r="EDM368">
        <v>0</v>
      </c>
      <c r="EDN368">
        <v>0</v>
      </c>
      <c r="EDO368">
        <v>0</v>
      </c>
      <c r="EDP368">
        <v>0</v>
      </c>
      <c r="EDQ368">
        <v>0</v>
      </c>
      <c r="EDR368">
        <v>0</v>
      </c>
      <c r="EDS368">
        <v>0</v>
      </c>
      <c r="EDT368">
        <v>0</v>
      </c>
      <c r="EDU368">
        <v>0</v>
      </c>
      <c r="EDV368">
        <v>0</v>
      </c>
      <c r="EDW368">
        <v>0</v>
      </c>
      <c r="EDX368">
        <v>0</v>
      </c>
      <c r="EDY368">
        <v>0</v>
      </c>
      <c r="EDZ368">
        <v>0</v>
      </c>
      <c r="EEA368">
        <v>0</v>
      </c>
      <c r="EEB368">
        <v>0</v>
      </c>
      <c r="EEC368">
        <v>0</v>
      </c>
      <c r="EED368">
        <v>0</v>
      </c>
      <c r="EEE368">
        <v>0</v>
      </c>
      <c r="EEF368">
        <v>0</v>
      </c>
      <c r="EEG368">
        <v>0</v>
      </c>
      <c r="EEH368">
        <v>0</v>
      </c>
      <c r="EEI368">
        <v>0</v>
      </c>
      <c r="EEJ368">
        <v>0</v>
      </c>
      <c r="EEK368">
        <v>0</v>
      </c>
      <c r="EEL368">
        <v>0</v>
      </c>
      <c r="EEM368">
        <v>0</v>
      </c>
      <c r="EEN368">
        <v>0</v>
      </c>
      <c r="EEO368">
        <v>0</v>
      </c>
      <c r="EEP368">
        <v>0</v>
      </c>
      <c r="EEQ368">
        <v>0</v>
      </c>
      <c r="EER368">
        <v>0</v>
      </c>
      <c r="EES368">
        <v>0</v>
      </c>
      <c r="EET368">
        <v>0</v>
      </c>
      <c r="EEU368">
        <v>0</v>
      </c>
      <c r="EEV368">
        <v>0</v>
      </c>
      <c r="EEW368">
        <v>0</v>
      </c>
      <c r="EEX368">
        <v>0</v>
      </c>
      <c r="EEY368">
        <v>0</v>
      </c>
      <c r="EEZ368">
        <v>0</v>
      </c>
      <c r="EFA368">
        <v>0</v>
      </c>
      <c r="EFB368">
        <v>0</v>
      </c>
      <c r="EFC368">
        <v>0</v>
      </c>
      <c r="EFD368">
        <v>0</v>
      </c>
      <c r="EFE368">
        <v>0</v>
      </c>
      <c r="EFF368">
        <v>0</v>
      </c>
      <c r="EFG368">
        <v>0</v>
      </c>
      <c r="EFH368">
        <v>0</v>
      </c>
      <c r="EFI368">
        <v>0</v>
      </c>
      <c r="EFJ368">
        <v>0</v>
      </c>
      <c r="EFK368">
        <v>0</v>
      </c>
      <c r="EFL368">
        <v>0</v>
      </c>
      <c r="EFM368">
        <v>0</v>
      </c>
      <c r="EFN368">
        <v>0</v>
      </c>
      <c r="EFO368">
        <v>0</v>
      </c>
      <c r="EFP368">
        <v>0</v>
      </c>
      <c r="EFQ368">
        <v>0</v>
      </c>
      <c r="EFR368">
        <v>0</v>
      </c>
      <c r="EFS368">
        <v>0</v>
      </c>
      <c r="EFT368">
        <v>0</v>
      </c>
      <c r="EFU368">
        <v>0</v>
      </c>
      <c r="EFV368">
        <v>0</v>
      </c>
      <c r="EFW368">
        <v>0</v>
      </c>
      <c r="EFX368">
        <v>0</v>
      </c>
      <c r="EFY368">
        <v>0</v>
      </c>
      <c r="EFZ368">
        <v>0</v>
      </c>
      <c r="EGA368">
        <v>0</v>
      </c>
      <c r="EGB368">
        <v>0</v>
      </c>
      <c r="EGC368">
        <v>0</v>
      </c>
      <c r="EGD368">
        <v>0</v>
      </c>
      <c r="EGE368">
        <v>0</v>
      </c>
      <c r="EGF368">
        <v>0</v>
      </c>
      <c r="EGG368">
        <v>0</v>
      </c>
      <c r="EGH368">
        <v>0</v>
      </c>
      <c r="EGI368">
        <v>0</v>
      </c>
      <c r="EGJ368">
        <v>0</v>
      </c>
      <c r="EGK368">
        <v>0</v>
      </c>
      <c r="EGL368">
        <v>0</v>
      </c>
      <c r="EGM368">
        <v>0</v>
      </c>
      <c r="EGN368">
        <v>0</v>
      </c>
      <c r="EGO368">
        <v>0</v>
      </c>
      <c r="EGP368">
        <v>0</v>
      </c>
      <c r="EGQ368">
        <v>0</v>
      </c>
      <c r="EGR368">
        <v>0</v>
      </c>
      <c r="EGS368">
        <v>0</v>
      </c>
      <c r="EGT368">
        <v>0</v>
      </c>
      <c r="EGU368">
        <v>0</v>
      </c>
      <c r="EGV368">
        <v>0</v>
      </c>
      <c r="EGW368">
        <v>0</v>
      </c>
      <c r="EGX368">
        <v>0</v>
      </c>
      <c r="EGY368">
        <v>0</v>
      </c>
      <c r="EGZ368">
        <v>0</v>
      </c>
      <c r="EHA368">
        <v>0</v>
      </c>
      <c r="EHB368">
        <v>0</v>
      </c>
      <c r="EHC368">
        <v>0</v>
      </c>
      <c r="EHD368">
        <v>0</v>
      </c>
      <c r="EHE368">
        <v>0</v>
      </c>
      <c r="EHF368">
        <v>0</v>
      </c>
      <c r="EHG368">
        <v>0</v>
      </c>
      <c r="EHH368">
        <v>0</v>
      </c>
      <c r="EHI368">
        <v>0</v>
      </c>
      <c r="EHJ368">
        <v>0</v>
      </c>
      <c r="EHK368">
        <v>0</v>
      </c>
      <c r="EHL368">
        <v>0</v>
      </c>
      <c r="EHM368">
        <v>0</v>
      </c>
      <c r="EHN368">
        <v>0</v>
      </c>
      <c r="EHO368">
        <v>0</v>
      </c>
      <c r="EHP368">
        <v>0</v>
      </c>
      <c r="EHQ368">
        <v>0</v>
      </c>
      <c r="EHR368">
        <v>0</v>
      </c>
      <c r="EHS368">
        <v>0</v>
      </c>
      <c r="EHT368">
        <v>0</v>
      </c>
      <c r="EHU368">
        <v>0</v>
      </c>
      <c r="EHV368">
        <v>0</v>
      </c>
      <c r="EHW368">
        <v>0</v>
      </c>
      <c r="EHX368">
        <v>0</v>
      </c>
      <c r="EHY368">
        <v>0</v>
      </c>
      <c r="EHZ368">
        <v>0</v>
      </c>
      <c r="EIA368">
        <v>0</v>
      </c>
      <c r="EIB368">
        <v>0</v>
      </c>
      <c r="EIC368">
        <v>0</v>
      </c>
      <c r="EID368">
        <v>0</v>
      </c>
      <c r="EIE368">
        <v>0</v>
      </c>
      <c r="EIF368">
        <v>0</v>
      </c>
      <c r="EIG368">
        <v>0</v>
      </c>
      <c r="EIH368">
        <v>0</v>
      </c>
      <c r="EII368">
        <v>0</v>
      </c>
      <c r="EIJ368">
        <v>0</v>
      </c>
      <c r="EIK368">
        <v>0</v>
      </c>
      <c r="EIL368">
        <v>0</v>
      </c>
      <c r="EIM368">
        <v>0</v>
      </c>
      <c r="EIN368">
        <v>0</v>
      </c>
      <c r="EIO368">
        <v>0</v>
      </c>
      <c r="EIP368">
        <v>0</v>
      </c>
      <c r="EIQ368">
        <v>0</v>
      </c>
      <c r="EIR368">
        <v>0</v>
      </c>
      <c r="EIS368">
        <v>0</v>
      </c>
      <c r="EIT368">
        <v>0</v>
      </c>
      <c r="EIU368">
        <v>0</v>
      </c>
      <c r="EIV368">
        <v>0</v>
      </c>
      <c r="EIW368">
        <v>0</v>
      </c>
      <c r="EIX368">
        <v>0</v>
      </c>
      <c r="EIY368">
        <v>0</v>
      </c>
      <c r="EIZ368">
        <v>0</v>
      </c>
      <c r="EJA368">
        <v>0</v>
      </c>
      <c r="EJB368">
        <v>0</v>
      </c>
      <c r="EJC368">
        <v>0</v>
      </c>
      <c r="EJD368">
        <v>0</v>
      </c>
      <c r="EJE368">
        <v>0</v>
      </c>
      <c r="EJF368">
        <v>0</v>
      </c>
      <c r="EJG368">
        <v>0</v>
      </c>
      <c r="EJH368">
        <v>0</v>
      </c>
      <c r="EJI368">
        <v>0</v>
      </c>
      <c r="EJJ368">
        <v>0</v>
      </c>
      <c r="EJK368">
        <v>0</v>
      </c>
      <c r="EJL368">
        <v>0</v>
      </c>
      <c r="EJM368">
        <v>0</v>
      </c>
      <c r="EJN368">
        <v>0</v>
      </c>
      <c r="EJO368">
        <v>0</v>
      </c>
      <c r="EJP368">
        <v>0</v>
      </c>
      <c r="EJQ368">
        <v>0</v>
      </c>
      <c r="EJR368">
        <v>0</v>
      </c>
      <c r="EJS368">
        <v>0</v>
      </c>
      <c r="EJT368">
        <v>0</v>
      </c>
      <c r="EJU368">
        <v>0</v>
      </c>
      <c r="EJV368">
        <v>0</v>
      </c>
      <c r="EJW368">
        <v>0</v>
      </c>
      <c r="EJX368">
        <v>0</v>
      </c>
      <c r="EJY368">
        <v>0</v>
      </c>
      <c r="EJZ368">
        <v>0</v>
      </c>
      <c r="EKA368">
        <v>0</v>
      </c>
      <c r="EKB368">
        <v>0</v>
      </c>
      <c r="EKC368">
        <v>0</v>
      </c>
      <c r="EKD368">
        <v>0</v>
      </c>
      <c r="EKE368">
        <v>0</v>
      </c>
      <c r="EKF368">
        <v>0</v>
      </c>
      <c r="EKG368">
        <v>0</v>
      </c>
      <c r="EKH368">
        <v>0</v>
      </c>
      <c r="EKI368">
        <v>0</v>
      </c>
      <c r="EKJ368">
        <v>0</v>
      </c>
      <c r="EKK368">
        <v>0</v>
      </c>
      <c r="EKL368">
        <v>0</v>
      </c>
      <c r="EKM368">
        <v>0</v>
      </c>
      <c r="EKN368">
        <v>0</v>
      </c>
      <c r="EKO368">
        <v>0</v>
      </c>
      <c r="EKP368">
        <v>0</v>
      </c>
      <c r="EKQ368">
        <v>0</v>
      </c>
      <c r="EKR368">
        <v>0</v>
      </c>
      <c r="EKS368">
        <v>0</v>
      </c>
      <c r="EKT368">
        <v>0</v>
      </c>
      <c r="EKU368">
        <v>0</v>
      </c>
      <c r="EKV368">
        <v>0</v>
      </c>
      <c r="EKW368">
        <v>0</v>
      </c>
      <c r="EKX368">
        <v>0</v>
      </c>
      <c r="EKY368">
        <v>0</v>
      </c>
      <c r="EKZ368">
        <v>0</v>
      </c>
      <c r="ELA368">
        <v>0</v>
      </c>
      <c r="ELB368">
        <v>0</v>
      </c>
      <c r="ELC368">
        <v>0</v>
      </c>
      <c r="ELD368">
        <v>0</v>
      </c>
      <c r="ELE368">
        <v>0</v>
      </c>
      <c r="ELF368">
        <v>0</v>
      </c>
      <c r="ELG368">
        <v>0</v>
      </c>
      <c r="ELH368">
        <v>0</v>
      </c>
      <c r="ELI368">
        <v>0</v>
      </c>
      <c r="ELJ368">
        <v>0</v>
      </c>
      <c r="ELK368">
        <v>0</v>
      </c>
      <c r="ELL368">
        <v>0</v>
      </c>
      <c r="ELM368">
        <v>0</v>
      </c>
      <c r="ELN368">
        <v>0</v>
      </c>
      <c r="ELO368">
        <v>0</v>
      </c>
      <c r="ELP368">
        <v>0</v>
      </c>
      <c r="ELQ368">
        <v>0</v>
      </c>
      <c r="ELR368">
        <v>0</v>
      </c>
      <c r="ELS368">
        <v>0</v>
      </c>
      <c r="ELT368">
        <v>0</v>
      </c>
      <c r="ELU368">
        <v>0</v>
      </c>
      <c r="ELV368">
        <v>0</v>
      </c>
      <c r="ELW368">
        <v>0</v>
      </c>
      <c r="ELX368">
        <v>0</v>
      </c>
      <c r="ELY368">
        <v>0</v>
      </c>
      <c r="ELZ368">
        <v>0</v>
      </c>
      <c r="EMA368">
        <v>0</v>
      </c>
      <c r="EMB368">
        <v>0</v>
      </c>
      <c r="EMC368">
        <v>0</v>
      </c>
      <c r="EMD368">
        <v>0</v>
      </c>
      <c r="EME368">
        <v>0</v>
      </c>
      <c r="EMF368">
        <v>0</v>
      </c>
      <c r="EMG368">
        <v>0</v>
      </c>
      <c r="EMH368">
        <v>0</v>
      </c>
      <c r="EMI368">
        <v>0</v>
      </c>
      <c r="EMJ368">
        <v>0</v>
      </c>
      <c r="EMK368">
        <v>0</v>
      </c>
      <c r="EML368">
        <v>0</v>
      </c>
      <c r="EMM368">
        <v>0</v>
      </c>
      <c r="EMN368">
        <v>0</v>
      </c>
      <c r="EMO368">
        <v>0</v>
      </c>
      <c r="EMP368">
        <v>0</v>
      </c>
      <c r="EMQ368">
        <v>0</v>
      </c>
      <c r="EMR368">
        <v>0</v>
      </c>
      <c r="EMS368">
        <v>0</v>
      </c>
      <c r="EMT368">
        <v>0</v>
      </c>
      <c r="EMU368">
        <v>0</v>
      </c>
      <c r="EMV368">
        <v>0</v>
      </c>
      <c r="EMW368">
        <v>0</v>
      </c>
      <c r="EMX368">
        <v>0</v>
      </c>
      <c r="EMY368">
        <v>0</v>
      </c>
      <c r="EMZ368">
        <v>0</v>
      </c>
      <c r="ENA368">
        <v>0</v>
      </c>
      <c r="ENB368">
        <v>0</v>
      </c>
      <c r="ENC368">
        <v>0</v>
      </c>
      <c r="END368">
        <v>0</v>
      </c>
      <c r="ENE368">
        <v>0</v>
      </c>
      <c r="ENF368">
        <v>0</v>
      </c>
      <c r="ENG368">
        <v>0</v>
      </c>
      <c r="ENH368">
        <v>0</v>
      </c>
      <c r="ENI368">
        <v>0</v>
      </c>
      <c r="ENJ368">
        <v>0</v>
      </c>
      <c r="ENK368">
        <v>0</v>
      </c>
      <c r="ENL368">
        <v>0</v>
      </c>
      <c r="ENM368">
        <v>0</v>
      </c>
      <c r="ENN368">
        <v>0</v>
      </c>
      <c r="ENO368">
        <v>0</v>
      </c>
      <c r="ENP368">
        <v>0</v>
      </c>
      <c r="ENQ368">
        <v>0</v>
      </c>
      <c r="ENR368">
        <v>0</v>
      </c>
      <c r="ENS368">
        <v>0</v>
      </c>
      <c r="ENT368">
        <v>0</v>
      </c>
      <c r="ENU368">
        <v>0</v>
      </c>
      <c r="ENV368">
        <v>0</v>
      </c>
      <c r="ENW368">
        <v>0</v>
      </c>
      <c r="ENX368">
        <v>0</v>
      </c>
      <c r="ENY368">
        <v>0</v>
      </c>
      <c r="ENZ368">
        <v>0</v>
      </c>
      <c r="EOA368">
        <v>0</v>
      </c>
      <c r="EOB368">
        <v>0</v>
      </c>
      <c r="EOC368">
        <v>0</v>
      </c>
      <c r="EOD368">
        <v>0</v>
      </c>
      <c r="EOE368">
        <v>0</v>
      </c>
      <c r="EOF368">
        <v>0</v>
      </c>
      <c r="EOG368">
        <v>0</v>
      </c>
      <c r="EOH368">
        <v>0</v>
      </c>
      <c r="EOI368">
        <v>0</v>
      </c>
      <c r="EOJ368">
        <v>0</v>
      </c>
      <c r="EOK368">
        <v>0</v>
      </c>
      <c r="EOL368">
        <v>0</v>
      </c>
      <c r="EOM368">
        <v>0</v>
      </c>
      <c r="EON368">
        <v>0</v>
      </c>
      <c r="EOO368">
        <v>0</v>
      </c>
      <c r="EOP368">
        <v>0</v>
      </c>
      <c r="EOQ368">
        <v>0</v>
      </c>
      <c r="EOR368">
        <v>0</v>
      </c>
      <c r="EOS368">
        <v>0</v>
      </c>
      <c r="EOT368">
        <v>0</v>
      </c>
      <c r="EOU368">
        <v>0</v>
      </c>
      <c r="EOV368">
        <v>0</v>
      </c>
      <c r="EOW368">
        <v>0</v>
      </c>
      <c r="EOX368">
        <v>0</v>
      </c>
      <c r="EOY368">
        <v>0</v>
      </c>
      <c r="EOZ368">
        <v>0</v>
      </c>
      <c r="EPA368">
        <v>0</v>
      </c>
      <c r="EPB368">
        <v>0</v>
      </c>
      <c r="EPC368">
        <v>0</v>
      </c>
      <c r="EPD368">
        <v>0</v>
      </c>
      <c r="EPE368">
        <v>0</v>
      </c>
      <c r="EPF368">
        <v>0</v>
      </c>
      <c r="EPG368">
        <v>0</v>
      </c>
      <c r="EPH368">
        <v>0</v>
      </c>
      <c r="EPI368">
        <v>0</v>
      </c>
      <c r="EPJ368">
        <v>0</v>
      </c>
      <c r="EPK368">
        <v>0</v>
      </c>
      <c r="EPL368">
        <v>0</v>
      </c>
      <c r="EPM368">
        <v>0</v>
      </c>
      <c r="EPN368">
        <v>0</v>
      </c>
      <c r="EPO368">
        <v>0</v>
      </c>
      <c r="EPP368">
        <v>0</v>
      </c>
      <c r="EPQ368">
        <v>0</v>
      </c>
      <c r="EPR368">
        <v>0</v>
      </c>
      <c r="EPS368">
        <v>0</v>
      </c>
      <c r="EPT368">
        <v>0</v>
      </c>
      <c r="EPU368">
        <v>0</v>
      </c>
      <c r="EPV368">
        <v>0</v>
      </c>
      <c r="EPW368">
        <v>0</v>
      </c>
      <c r="EPX368">
        <v>0</v>
      </c>
      <c r="EPY368">
        <v>0</v>
      </c>
      <c r="EPZ368">
        <v>0</v>
      </c>
      <c r="EQA368">
        <v>0</v>
      </c>
      <c r="EQB368">
        <v>0</v>
      </c>
      <c r="EQC368">
        <v>0</v>
      </c>
      <c r="EQD368">
        <v>0</v>
      </c>
      <c r="EQE368">
        <v>0</v>
      </c>
      <c r="EQF368">
        <v>0</v>
      </c>
      <c r="EQG368">
        <v>0</v>
      </c>
      <c r="EQH368">
        <v>0</v>
      </c>
      <c r="EQI368">
        <v>0</v>
      </c>
      <c r="EQJ368">
        <v>0</v>
      </c>
      <c r="EQK368">
        <v>0</v>
      </c>
      <c r="EQL368">
        <v>0</v>
      </c>
      <c r="EQM368">
        <v>0</v>
      </c>
      <c r="EQN368">
        <v>0</v>
      </c>
      <c r="EQO368">
        <v>0</v>
      </c>
      <c r="EQP368">
        <v>0</v>
      </c>
      <c r="EQQ368">
        <v>0</v>
      </c>
      <c r="EQR368">
        <v>0</v>
      </c>
      <c r="EQS368">
        <v>0</v>
      </c>
      <c r="EQT368">
        <v>0</v>
      </c>
      <c r="EQU368">
        <v>0</v>
      </c>
      <c r="EQV368">
        <v>0</v>
      </c>
      <c r="EQW368">
        <v>0</v>
      </c>
      <c r="EQX368">
        <v>0</v>
      </c>
      <c r="EQY368">
        <v>0</v>
      </c>
      <c r="EQZ368">
        <v>0</v>
      </c>
      <c r="ERA368">
        <v>0</v>
      </c>
      <c r="ERB368">
        <v>0</v>
      </c>
      <c r="ERC368">
        <v>0</v>
      </c>
      <c r="ERD368">
        <v>0</v>
      </c>
      <c r="ERE368">
        <v>0</v>
      </c>
      <c r="ERF368">
        <v>0</v>
      </c>
      <c r="ERG368">
        <v>0</v>
      </c>
      <c r="ERH368">
        <v>0</v>
      </c>
      <c r="ERI368">
        <v>0</v>
      </c>
      <c r="ERJ368">
        <v>0</v>
      </c>
      <c r="ERK368">
        <v>0</v>
      </c>
      <c r="ERL368">
        <v>0</v>
      </c>
      <c r="ERM368">
        <v>0</v>
      </c>
      <c r="ERN368">
        <v>0</v>
      </c>
      <c r="ERO368">
        <v>0</v>
      </c>
      <c r="ERP368">
        <v>0</v>
      </c>
      <c r="ERQ368">
        <v>0</v>
      </c>
      <c r="ERR368">
        <v>0</v>
      </c>
      <c r="ERS368">
        <v>0</v>
      </c>
      <c r="ERT368">
        <v>0</v>
      </c>
      <c r="ERU368">
        <v>0</v>
      </c>
      <c r="ERV368">
        <v>0</v>
      </c>
      <c r="ERW368">
        <v>0</v>
      </c>
      <c r="ERX368">
        <v>0</v>
      </c>
      <c r="ERY368">
        <v>0</v>
      </c>
      <c r="ERZ368">
        <v>0</v>
      </c>
      <c r="ESA368">
        <v>0</v>
      </c>
      <c r="ESB368">
        <v>0</v>
      </c>
      <c r="ESC368">
        <v>0</v>
      </c>
      <c r="ESD368">
        <v>0</v>
      </c>
      <c r="ESE368">
        <v>0</v>
      </c>
      <c r="ESF368">
        <v>0</v>
      </c>
      <c r="ESG368">
        <v>0</v>
      </c>
      <c r="ESH368">
        <v>0</v>
      </c>
      <c r="ESI368">
        <v>0</v>
      </c>
      <c r="ESJ368">
        <v>0</v>
      </c>
      <c r="ESK368">
        <v>0</v>
      </c>
      <c r="ESL368">
        <v>0</v>
      </c>
      <c r="ESM368">
        <v>0</v>
      </c>
      <c r="ESN368">
        <v>0</v>
      </c>
      <c r="ESO368">
        <v>0</v>
      </c>
      <c r="ESP368">
        <v>0</v>
      </c>
      <c r="ESQ368">
        <v>0</v>
      </c>
      <c r="ESR368">
        <v>0</v>
      </c>
      <c r="ESS368">
        <v>0</v>
      </c>
      <c r="EST368">
        <v>0</v>
      </c>
      <c r="ESU368">
        <v>0</v>
      </c>
      <c r="ESV368">
        <v>0</v>
      </c>
      <c r="ESW368">
        <v>0</v>
      </c>
      <c r="ESX368">
        <v>0</v>
      </c>
      <c r="ESY368">
        <v>0</v>
      </c>
      <c r="ESZ368">
        <v>0</v>
      </c>
      <c r="ETA368">
        <v>0</v>
      </c>
      <c r="ETB368">
        <v>0</v>
      </c>
      <c r="ETC368">
        <v>0</v>
      </c>
      <c r="ETD368">
        <v>0</v>
      </c>
      <c r="ETE368">
        <v>0</v>
      </c>
      <c r="ETF368">
        <v>0</v>
      </c>
      <c r="ETG368">
        <v>0</v>
      </c>
      <c r="ETH368">
        <v>0</v>
      </c>
      <c r="ETI368">
        <v>0</v>
      </c>
      <c r="ETJ368">
        <v>0</v>
      </c>
      <c r="ETK368">
        <v>0</v>
      </c>
      <c r="ETL368">
        <v>0</v>
      </c>
      <c r="ETM368">
        <v>0</v>
      </c>
      <c r="ETN368">
        <v>0</v>
      </c>
      <c r="ETO368">
        <v>0</v>
      </c>
      <c r="ETP368">
        <v>0</v>
      </c>
      <c r="ETQ368">
        <v>0</v>
      </c>
      <c r="ETR368">
        <v>0</v>
      </c>
      <c r="ETS368">
        <v>0</v>
      </c>
      <c r="ETT368">
        <v>0</v>
      </c>
      <c r="ETU368">
        <v>0</v>
      </c>
      <c r="ETV368">
        <v>0</v>
      </c>
      <c r="ETW368">
        <v>0</v>
      </c>
      <c r="ETX368">
        <v>0</v>
      </c>
      <c r="ETY368">
        <v>0</v>
      </c>
      <c r="ETZ368">
        <v>0</v>
      </c>
      <c r="EUA368">
        <v>0</v>
      </c>
      <c r="EUB368">
        <v>0</v>
      </c>
      <c r="EUC368">
        <v>0</v>
      </c>
      <c r="EUD368">
        <v>0</v>
      </c>
      <c r="EUE368">
        <v>0</v>
      </c>
      <c r="EUF368">
        <v>0</v>
      </c>
      <c r="EUG368">
        <v>0</v>
      </c>
      <c r="EUH368">
        <v>0</v>
      </c>
      <c r="EUI368">
        <v>0</v>
      </c>
      <c r="EUJ368">
        <v>0</v>
      </c>
      <c r="EUK368">
        <v>0</v>
      </c>
      <c r="EUL368">
        <v>0</v>
      </c>
      <c r="EUM368">
        <v>0</v>
      </c>
      <c r="EUN368">
        <v>0</v>
      </c>
      <c r="EUO368">
        <v>0</v>
      </c>
      <c r="EUP368">
        <v>0</v>
      </c>
      <c r="EUQ368">
        <v>0</v>
      </c>
      <c r="EUR368">
        <v>0</v>
      </c>
      <c r="EUS368">
        <v>0</v>
      </c>
      <c r="EUT368">
        <v>0</v>
      </c>
      <c r="EUU368">
        <v>0</v>
      </c>
      <c r="EUV368">
        <v>0</v>
      </c>
      <c r="EUW368">
        <v>0</v>
      </c>
      <c r="EUX368">
        <v>0</v>
      </c>
      <c r="EUY368">
        <v>0</v>
      </c>
      <c r="EUZ368">
        <v>0</v>
      </c>
      <c r="EVA368">
        <v>0</v>
      </c>
      <c r="EVB368">
        <v>0</v>
      </c>
      <c r="EVC368">
        <v>0</v>
      </c>
      <c r="EVD368">
        <v>0</v>
      </c>
      <c r="EVE368">
        <v>0</v>
      </c>
      <c r="EVF368">
        <v>0</v>
      </c>
      <c r="EVG368">
        <v>0</v>
      </c>
      <c r="EVH368">
        <v>0</v>
      </c>
      <c r="EVI368">
        <v>0</v>
      </c>
      <c r="EVJ368">
        <v>0</v>
      </c>
      <c r="EVK368">
        <v>0</v>
      </c>
      <c r="EVL368">
        <v>0</v>
      </c>
      <c r="EVM368">
        <v>0</v>
      </c>
      <c r="EVN368">
        <v>0</v>
      </c>
      <c r="EVO368">
        <v>0</v>
      </c>
      <c r="EVP368">
        <v>0</v>
      </c>
      <c r="EVQ368">
        <v>0</v>
      </c>
      <c r="EVR368">
        <v>0</v>
      </c>
      <c r="EVS368">
        <v>0</v>
      </c>
      <c r="EVT368">
        <v>0</v>
      </c>
      <c r="EVU368">
        <v>0</v>
      </c>
      <c r="EVV368">
        <v>0</v>
      </c>
      <c r="EVW368">
        <v>0</v>
      </c>
      <c r="EVX368">
        <v>0</v>
      </c>
      <c r="EVY368">
        <v>0</v>
      </c>
      <c r="EVZ368">
        <v>0</v>
      </c>
      <c r="EWA368">
        <v>0</v>
      </c>
      <c r="EWB368">
        <v>0</v>
      </c>
      <c r="EWC368">
        <v>0</v>
      </c>
      <c r="EWD368">
        <v>0</v>
      </c>
      <c r="EWE368">
        <v>0</v>
      </c>
      <c r="EWF368">
        <v>0</v>
      </c>
      <c r="EWG368">
        <v>0</v>
      </c>
      <c r="EWH368">
        <v>0</v>
      </c>
      <c r="EWI368">
        <v>0</v>
      </c>
      <c r="EWJ368">
        <v>0</v>
      </c>
      <c r="EWK368">
        <v>0</v>
      </c>
      <c r="EWL368">
        <v>0</v>
      </c>
      <c r="EWM368">
        <v>0</v>
      </c>
      <c r="EWN368">
        <v>0</v>
      </c>
      <c r="EWO368">
        <v>0</v>
      </c>
      <c r="EWP368">
        <v>0</v>
      </c>
      <c r="EWQ368">
        <v>0</v>
      </c>
      <c r="EWR368">
        <v>0</v>
      </c>
      <c r="EWS368">
        <v>0</v>
      </c>
      <c r="EWT368">
        <v>0</v>
      </c>
      <c r="EWU368">
        <v>0</v>
      </c>
      <c r="EWV368">
        <v>0</v>
      </c>
      <c r="EWW368">
        <v>0</v>
      </c>
      <c r="EWX368">
        <v>0</v>
      </c>
      <c r="EWY368">
        <v>0</v>
      </c>
      <c r="EWZ368">
        <v>0</v>
      </c>
      <c r="EXA368">
        <v>0</v>
      </c>
      <c r="EXB368">
        <v>0</v>
      </c>
      <c r="EXC368">
        <v>0</v>
      </c>
      <c r="EXD368">
        <v>0</v>
      </c>
      <c r="EXE368">
        <v>0</v>
      </c>
      <c r="EXF368">
        <v>0</v>
      </c>
      <c r="EXG368">
        <v>0</v>
      </c>
      <c r="EXH368">
        <v>0</v>
      </c>
      <c r="EXI368">
        <v>0</v>
      </c>
      <c r="EXJ368">
        <v>0</v>
      </c>
      <c r="EXK368">
        <v>0</v>
      </c>
      <c r="EXL368">
        <v>0</v>
      </c>
      <c r="EXM368">
        <v>0</v>
      </c>
      <c r="EXN368">
        <v>0</v>
      </c>
      <c r="EXO368">
        <v>0</v>
      </c>
      <c r="EXP368">
        <v>0</v>
      </c>
      <c r="EXQ368">
        <v>0</v>
      </c>
      <c r="EXR368">
        <v>0</v>
      </c>
      <c r="EXS368">
        <v>0</v>
      </c>
      <c r="EXT368">
        <v>0</v>
      </c>
      <c r="EXU368">
        <v>0</v>
      </c>
      <c r="EXV368">
        <v>0</v>
      </c>
      <c r="EXW368">
        <v>0</v>
      </c>
      <c r="EXX368">
        <v>0</v>
      </c>
      <c r="EXY368">
        <v>0</v>
      </c>
      <c r="EXZ368">
        <v>0</v>
      </c>
      <c r="EYA368">
        <v>0</v>
      </c>
      <c r="EYB368">
        <v>0</v>
      </c>
      <c r="EYC368">
        <v>0</v>
      </c>
      <c r="EYD368">
        <v>0</v>
      </c>
      <c r="EYE368">
        <v>0</v>
      </c>
      <c r="EYF368">
        <v>0</v>
      </c>
      <c r="EYG368">
        <v>0</v>
      </c>
      <c r="EYH368">
        <v>0</v>
      </c>
      <c r="EYI368">
        <v>0</v>
      </c>
      <c r="EYJ368">
        <v>0</v>
      </c>
      <c r="EYK368">
        <v>0</v>
      </c>
      <c r="EYL368">
        <v>0</v>
      </c>
      <c r="EYM368">
        <v>0</v>
      </c>
      <c r="EYN368">
        <v>0</v>
      </c>
      <c r="EYO368">
        <v>0</v>
      </c>
      <c r="EYP368">
        <v>0</v>
      </c>
      <c r="EYQ368">
        <v>0</v>
      </c>
      <c r="EYR368">
        <v>0</v>
      </c>
      <c r="EYS368">
        <v>0</v>
      </c>
      <c r="EYT368">
        <v>0</v>
      </c>
      <c r="EYU368">
        <v>0</v>
      </c>
      <c r="EYV368">
        <v>0</v>
      </c>
      <c r="EYW368">
        <v>0</v>
      </c>
      <c r="EYX368">
        <v>0</v>
      </c>
      <c r="EYY368">
        <v>0</v>
      </c>
      <c r="EYZ368">
        <v>0</v>
      </c>
      <c r="EZA368">
        <v>0</v>
      </c>
      <c r="EZB368">
        <v>0</v>
      </c>
      <c r="EZC368">
        <v>0</v>
      </c>
      <c r="EZD368">
        <v>0</v>
      </c>
      <c r="EZE368">
        <v>0</v>
      </c>
      <c r="EZF368">
        <v>0</v>
      </c>
      <c r="EZG368">
        <v>0</v>
      </c>
      <c r="EZH368">
        <v>0</v>
      </c>
      <c r="EZI368">
        <v>0</v>
      </c>
      <c r="EZJ368">
        <v>0</v>
      </c>
      <c r="EZK368">
        <v>0</v>
      </c>
      <c r="EZL368">
        <v>0</v>
      </c>
      <c r="EZM368">
        <v>0</v>
      </c>
      <c r="EZN368">
        <v>0</v>
      </c>
      <c r="EZO368">
        <v>0</v>
      </c>
      <c r="EZP368">
        <v>0</v>
      </c>
      <c r="EZQ368">
        <v>0</v>
      </c>
      <c r="EZR368">
        <v>0</v>
      </c>
      <c r="EZS368">
        <v>0</v>
      </c>
      <c r="EZT368">
        <v>0</v>
      </c>
      <c r="EZU368">
        <v>0</v>
      </c>
      <c r="EZV368">
        <v>0</v>
      </c>
      <c r="EZW368">
        <v>0</v>
      </c>
      <c r="EZX368">
        <v>0</v>
      </c>
      <c r="EZY368">
        <v>0</v>
      </c>
      <c r="EZZ368">
        <v>0</v>
      </c>
      <c r="FAA368">
        <v>0</v>
      </c>
      <c r="FAB368">
        <v>0</v>
      </c>
      <c r="FAC368">
        <v>0</v>
      </c>
      <c r="FAD368">
        <v>0</v>
      </c>
      <c r="FAE368">
        <v>0</v>
      </c>
      <c r="FAF368">
        <v>0</v>
      </c>
      <c r="FAG368">
        <v>0</v>
      </c>
      <c r="FAH368">
        <v>0</v>
      </c>
      <c r="FAI368">
        <v>0</v>
      </c>
      <c r="FAJ368">
        <v>0</v>
      </c>
      <c r="FAK368">
        <v>0</v>
      </c>
      <c r="FAL368">
        <v>0</v>
      </c>
      <c r="FAM368">
        <v>0</v>
      </c>
      <c r="FAN368">
        <v>0</v>
      </c>
      <c r="FAO368">
        <v>0</v>
      </c>
      <c r="FAP368">
        <v>0</v>
      </c>
      <c r="FAQ368">
        <v>0</v>
      </c>
      <c r="FAR368">
        <v>0</v>
      </c>
      <c r="FAS368">
        <v>0</v>
      </c>
      <c r="FAT368">
        <v>0</v>
      </c>
      <c r="FAU368">
        <v>0</v>
      </c>
      <c r="FAV368">
        <v>0</v>
      </c>
      <c r="FAW368">
        <v>0</v>
      </c>
      <c r="FAX368">
        <v>0</v>
      </c>
      <c r="FAY368">
        <v>0</v>
      </c>
      <c r="FAZ368">
        <v>0</v>
      </c>
      <c r="FBA368">
        <v>0</v>
      </c>
      <c r="FBB368">
        <v>0</v>
      </c>
      <c r="FBC368">
        <v>0</v>
      </c>
      <c r="FBD368">
        <v>0</v>
      </c>
      <c r="FBE368">
        <v>0</v>
      </c>
      <c r="FBF368">
        <v>0</v>
      </c>
      <c r="FBG368">
        <v>0</v>
      </c>
      <c r="FBH368">
        <v>0</v>
      </c>
      <c r="FBI368">
        <v>0</v>
      </c>
      <c r="FBJ368">
        <v>0</v>
      </c>
      <c r="FBK368">
        <v>0</v>
      </c>
      <c r="FBL368">
        <v>0</v>
      </c>
      <c r="FBM368">
        <v>0</v>
      </c>
      <c r="FBN368">
        <v>0</v>
      </c>
      <c r="FBO368">
        <v>0</v>
      </c>
      <c r="FBP368">
        <v>0</v>
      </c>
      <c r="FBQ368">
        <v>0</v>
      </c>
      <c r="FBR368">
        <v>0</v>
      </c>
      <c r="FBS368">
        <v>0</v>
      </c>
      <c r="FBT368">
        <v>0</v>
      </c>
      <c r="FBU368">
        <v>0</v>
      </c>
      <c r="FBV368">
        <v>0</v>
      </c>
      <c r="FBW368">
        <v>0</v>
      </c>
      <c r="FBX368">
        <v>0</v>
      </c>
      <c r="FBY368">
        <v>0</v>
      </c>
      <c r="FBZ368">
        <v>0</v>
      </c>
      <c r="FCA368">
        <v>0</v>
      </c>
      <c r="FCB368">
        <v>0</v>
      </c>
      <c r="FCC368">
        <v>0</v>
      </c>
      <c r="FCD368">
        <v>0</v>
      </c>
      <c r="FCE368">
        <v>0</v>
      </c>
      <c r="FCF368">
        <v>0</v>
      </c>
      <c r="FCG368">
        <v>0</v>
      </c>
      <c r="FCH368">
        <v>0</v>
      </c>
      <c r="FCI368">
        <v>0</v>
      </c>
      <c r="FCJ368">
        <v>0</v>
      </c>
      <c r="FCK368">
        <v>0</v>
      </c>
      <c r="FCL368">
        <v>0</v>
      </c>
      <c r="FCM368">
        <v>0</v>
      </c>
      <c r="FCN368">
        <v>0</v>
      </c>
      <c r="FCO368">
        <v>0</v>
      </c>
      <c r="FCP368">
        <v>0</v>
      </c>
      <c r="FCQ368">
        <v>0</v>
      </c>
      <c r="FCR368">
        <v>0</v>
      </c>
      <c r="FCS368">
        <v>0</v>
      </c>
      <c r="FCT368">
        <v>0</v>
      </c>
      <c r="FCU368">
        <v>0</v>
      </c>
      <c r="FCV368">
        <v>0</v>
      </c>
      <c r="FCW368">
        <v>0</v>
      </c>
      <c r="FCX368">
        <v>0</v>
      </c>
      <c r="FCY368">
        <v>0</v>
      </c>
      <c r="FCZ368">
        <v>0</v>
      </c>
      <c r="FDA368">
        <v>0</v>
      </c>
      <c r="FDB368">
        <v>0</v>
      </c>
      <c r="FDC368">
        <v>0</v>
      </c>
      <c r="FDD368">
        <v>0</v>
      </c>
      <c r="FDE368">
        <v>0</v>
      </c>
      <c r="FDF368">
        <v>0</v>
      </c>
      <c r="FDG368">
        <v>0</v>
      </c>
      <c r="FDH368">
        <v>0</v>
      </c>
      <c r="FDI368">
        <v>0</v>
      </c>
      <c r="FDJ368">
        <v>0</v>
      </c>
      <c r="FDK368">
        <v>0</v>
      </c>
      <c r="FDL368">
        <v>0</v>
      </c>
      <c r="FDM368">
        <v>0</v>
      </c>
      <c r="FDN368">
        <v>0</v>
      </c>
      <c r="FDO368">
        <v>0</v>
      </c>
      <c r="FDP368">
        <v>0</v>
      </c>
      <c r="FDQ368">
        <v>0</v>
      </c>
      <c r="FDR368">
        <v>0</v>
      </c>
      <c r="FDS368">
        <v>0</v>
      </c>
      <c r="FDT368">
        <v>0</v>
      </c>
      <c r="FDU368">
        <v>0</v>
      </c>
      <c r="FDV368">
        <v>0</v>
      </c>
      <c r="FDW368">
        <v>0</v>
      </c>
      <c r="FDX368">
        <v>0</v>
      </c>
      <c r="FDY368">
        <v>0</v>
      </c>
      <c r="FDZ368">
        <v>0</v>
      </c>
      <c r="FEA368">
        <v>0</v>
      </c>
      <c r="FEB368">
        <v>0</v>
      </c>
      <c r="FEC368">
        <v>0</v>
      </c>
      <c r="FED368">
        <v>0</v>
      </c>
      <c r="FEE368">
        <v>0</v>
      </c>
      <c r="FEF368">
        <v>0</v>
      </c>
      <c r="FEG368">
        <v>0</v>
      </c>
      <c r="FEH368">
        <v>0</v>
      </c>
      <c r="FEI368">
        <v>0</v>
      </c>
      <c r="FEJ368">
        <v>0</v>
      </c>
      <c r="FEK368">
        <v>0</v>
      </c>
      <c r="FEL368">
        <v>0</v>
      </c>
      <c r="FEM368">
        <v>0</v>
      </c>
      <c r="FEN368">
        <v>0</v>
      </c>
      <c r="FEO368">
        <v>0</v>
      </c>
      <c r="FEP368">
        <v>0</v>
      </c>
      <c r="FEQ368">
        <v>0</v>
      </c>
      <c r="FER368">
        <v>0</v>
      </c>
      <c r="FES368">
        <v>0</v>
      </c>
      <c r="FET368">
        <v>0</v>
      </c>
      <c r="FEU368">
        <v>0</v>
      </c>
      <c r="FEV368">
        <v>0</v>
      </c>
      <c r="FEW368">
        <v>0</v>
      </c>
      <c r="FEX368">
        <v>0</v>
      </c>
      <c r="FEY368">
        <v>0</v>
      </c>
      <c r="FEZ368">
        <v>0</v>
      </c>
      <c r="FFA368">
        <v>0</v>
      </c>
      <c r="FFB368">
        <v>0</v>
      </c>
      <c r="FFC368">
        <v>0</v>
      </c>
      <c r="FFD368">
        <v>0</v>
      </c>
      <c r="FFE368">
        <v>0</v>
      </c>
      <c r="FFF368">
        <v>0</v>
      </c>
      <c r="FFG368">
        <v>0</v>
      </c>
      <c r="FFH368">
        <v>0</v>
      </c>
      <c r="FFI368">
        <v>0</v>
      </c>
      <c r="FFJ368">
        <v>0</v>
      </c>
      <c r="FFK368">
        <v>0</v>
      </c>
      <c r="FFL368">
        <v>0</v>
      </c>
      <c r="FFM368">
        <v>0</v>
      </c>
      <c r="FFN368">
        <v>0</v>
      </c>
      <c r="FFO368">
        <v>0</v>
      </c>
      <c r="FFP368">
        <v>0</v>
      </c>
      <c r="FFQ368">
        <v>0</v>
      </c>
      <c r="FFR368">
        <v>0</v>
      </c>
      <c r="FFS368">
        <v>0</v>
      </c>
      <c r="FFT368">
        <v>0</v>
      </c>
      <c r="FFU368">
        <v>0</v>
      </c>
      <c r="FFV368">
        <v>0</v>
      </c>
      <c r="FFW368">
        <v>0</v>
      </c>
      <c r="FFX368">
        <v>0</v>
      </c>
      <c r="FFY368">
        <v>0</v>
      </c>
      <c r="FFZ368">
        <v>0</v>
      </c>
      <c r="FGA368">
        <v>0</v>
      </c>
      <c r="FGB368">
        <v>0</v>
      </c>
      <c r="FGC368">
        <v>0</v>
      </c>
      <c r="FGD368">
        <v>0</v>
      </c>
      <c r="FGE368">
        <v>0</v>
      </c>
      <c r="FGF368">
        <v>0</v>
      </c>
      <c r="FGG368">
        <v>0</v>
      </c>
      <c r="FGH368">
        <v>0</v>
      </c>
      <c r="FGI368">
        <v>0</v>
      </c>
      <c r="FGJ368">
        <v>0</v>
      </c>
      <c r="FGK368">
        <v>0</v>
      </c>
      <c r="FGL368">
        <v>0</v>
      </c>
      <c r="FGM368">
        <v>0</v>
      </c>
      <c r="FGN368">
        <v>0</v>
      </c>
      <c r="FGO368">
        <v>0</v>
      </c>
      <c r="FGP368">
        <v>0</v>
      </c>
      <c r="FGQ368">
        <v>0</v>
      </c>
      <c r="FGR368">
        <v>0</v>
      </c>
      <c r="FGS368">
        <v>0</v>
      </c>
      <c r="FGT368">
        <v>0</v>
      </c>
      <c r="FGU368">
        <v>0</v>
      </c>
      <c r="FGV368">
        <v>0</v>
      </c>
      <c r="FGW368">
        <v>0</v>
      </c>
      <c r="FGX368">
        <v>0</v>
      </c>
      <c r="FGY368">
        <v>0</v>
      </c>
      <c r="FGZ368">
        <v>0</v>
      </c>
      <c r="FHA368">
        <v>0</v>
      </c>
      <c r="FHB368">
        <v>0</v>
      </c>
      <c r="FHC368">
        <v>0</v>
      </c>
      <c r="FHD368">
        <v>0</v>
      </c>
      <c r="FHE368">
        <v>0</v>
      </c>
      <c r="FHF368">
        <v>0</v>
      </c>
      <c r="FHG368">
        <v>0</v>
      </c>
      <c r="FHH368">
        <v>0</v>
      </c>
      <c r="FHI368">
        <v>0</v>
      </c>
      <c r="FHJ368">
        <v>0</v>
      </c>
      <c r="FHK368">
        <v>0</v>
      </c>
      <c r="FHL368">
        <v>0</v>
      </c>
      <c r="FHM368">
        <v>0</v>
      </c>
      <c r="FHN368">
        <v>0</v>
      </c>
      <c r="FHO368">
        <v>0</v>
      </c>
      <c r="FHP368">
        <v>0</v>
      </c>
      <c r="FHQ368">
        <v>0</v>
      </c>
      <c r="FHR368">
        <v>0</v>
      </c>
      <c r="FHS368">
        <v>0</v>
      </c>
      <c r="FHT368">
        <v>0</v>
      </c>
      <c r="FHU368">
        <v>0</v>
      </c>
      <c r="FHV368">
        <v>0</v>
      </c>
      <c r="FHW368">
        <v>0</v>
      </c>
      <c r="FHX368">
        <v>0</v>
      </c>
      <c r="FHY368">
        <v>0</v>
      </c>
      <c r="FHZ368">
        <v>0</v>
      </c>
      <c r="FIA368">
        <v>0</v>
      </c>
      <c r="FIB368">
        <v>0</v>
      </c>
      <c r="FIC368">
        <v>0</v>
      </c>
      <c r="FID368">
        <v>0</v>
      </c>
      <c r="FIE368">
        <v>0</v>
      </c>
      <c r="FIF368">
        <v>0</v>
      </c>
      <c r="FIG368">
        <v>0</v>
      </c>
      <c r="FIH368">
        <v>0</v>
      </c>
      <c r="FII368">
        <v>0</v>
      </c>
      <c r="FIJ368">
        <v>0</v>
      </c>
      <c r="FIK368">
        <v>0</v>
      </c>
      <c r="FIL368">
        <v>0</v>
      </c>
      <c r="FIM368">
        <v>0</v>
      </c>
      <c r="FIN368">
        <v>0</v>
      </c>
      <c r="FIO368">
        <v>0</v>
      </c>
      <c r="FIP368">
        <v>0</v>
      </c>
      <c r="FIQ368">
        <v>0</v>
      </c>
      <c r="FIR368">
        <v>0</v>
      </c>
      <c r="FIS368">
        <v>0</v>
      </c>
      <c r="FIT368">
        <v>0</v>
      </c>
      <c r="FIU368">
        <v>0</v>
      </c>
      <c r="FIV368">
        <v>0</v>
      </c>
      <c r="FIW368">
        <v>0</v>
      </c>
      <c r="FIX368">
        <v>0</v>
      </c>
      <c r="FIY368">
        <v>0</v>
      </c>
      <c r="FIZ368">
        <v>0</v>
      </c>
      <c r="FJA368">
        <v>0</v>
      </c>
      <c r="FJB368">
        <v>0</v>
      </c>
      <c r="FJC368">
        <v>0</v>
      </c>
      <c r="FJD368">
        <v>0</v>
      </c>
      <c r="FJE368">
        <v>0</v>
      </c>
      <c r="FJF368">
        <v>0</v>
      </c>
      <c r="FJG368">
        <v>0</v>
      </c>
      <c r="FJH368">
        <v>0</v>
      </c>
      <c r="FJI368">
        <v>0</v>
      </c>
      <c r="FJJ368">
        <v>0</v>
      </c>
      <c r="FJK368">
        <v>0</v>
      </c>
      <c r="FJL368">
        <v>0</v>
      </c>
      <c r="FJM368">
        <v>0</v>
      </c>
      <c r="FJN368">
        <v>0</v>
      </c>
      <c r="FJO368">
        <v>0</v>
      </c>
      <c r="FJP368">
        <v>0</v>
      </c>
      <c r="FJQ368">
        <v>0</v>
      </c>
      <c r="FJR368">
        <v>0</v>
      </c>
      <c r="FJS368">
        <v>0</v>
      </c>
      <c r="FJT368">
        <v>0</v>
      </c>
      <c r="FJU368">
        <v>0</v>
      </c>
      <c r="FJV368">
        <v>0</v>
      </c>
      <c r="FJW368">
        <v>0</v>
      </c>
      <c r="FJX368">
        <v>0</v>
      </c>
      <c r="FJY368">
        <v>0</v>
      </c>
      <c r="FJZ368">
        <v>0</v>
      </c>
      <c r="FKA368">
        <v>0</v>
      </c>
      <c r="FKB368">
        <v>0</v>
      </c>
      <c r="FKC368">
        <v>0</v>
      </c>
      <c r="FKD368">
        <v>0</v>
      </c>
      <c r="FKE368">
        <v>0</v>
      </c>
      <c r="FKF368">
        <v>0</v>
      </c>
      <c r="FKG368">
        <v>0</v>
      </c>
      <c r="FKH368">
        <v>0</v>
      </c>
      <c r="FKI368">
        <v>0</v>
      </c>
      <c r="FKJ368">
        <v>0</v>
      </c>
      <c r="FKK368">
        <v>0</v>
      </c>
      <c r="FKL368">
        <v>0</v>
      </c>
      <c r="FKM368">
        <v>0</v>
      </c>
      <c r="FKN368">
        <v>0</v>
      </c>
      <c r="FKO368">
        <v>0</v>
      </c>
      <c r="FKP368">
        <v>0</v>
      </c>
      <c r="FKQ368">
        <v>0</v>
      </c>
      <c r="FKR368">
        <v>0</v>
      </c>
      <c r="FKS368">
        <v>0</v>
      </c>
      <c r="FKT368">
        <v>0</v>
      </c>
      <c r="FKU368">
        <v>0</v>
      </c>
      <c r="FKV368">
        <v>0</v>
      </c>
      <c r="FKW368">
        <v>0</v>
      </c>
      <c r="FKX368">
        <v>0</v>
      </c>
      <c r="FKY368">
        <v>0</v>
      </c>
      <c r="FKZ368">
        <v>0</v>
      </c>
      <c r="FLA368">
        <v>0</v>
      </c>
      <c r="FLB368">
        <v>0</v>
      </c>
      <c r="FLC368">
        <v>0</v>
      </c>
      <c r="FLD368">
        <v>0</v>
      </c>
      <c r="FLE368">
        <v>0</v>
      </c>
      <c r="FLF368">
        <v>0</v>
      </c>
      <c r="FLG368">
        <v>0</v>
      </c>
      <c r="FLH368">
        <v>0</v>
      </c>
      <c r="FLI368">
        <v>0</v>
      </c>
      <c r="FLJ368">
        <v>0</v>
      </c>
      <c r="FLK368">
        <v>0</v>
      </c>
      <c r="FLL368">
        <v>0</v>
      </c>
      <c r="FLM368">
        <v>0</v>
      </c>
      <c r="FLN368">
        <v>0</v>
      </c>
      <c r="FLO368">
        <v>0</v>
      </c>
      <c r="FLP368">
        <v>0</v>
      </c>
      <c r="FLQ368">
        <v>0</v>
      </c>
      <c r="FLR368">
        <v>0</v>
      </c>
      <c r="FLS368">
        <v>0</v>
      </c>
      <c r="FLT368">
        <v>0</v>
      </c>
      <c r="FLU368">
        <v>0</v>
      </c>
      <c r="FLV368">
        <v>0</v>
      </c>
      <c r="FLW368">
        <v>0</v>
      </c>
      <c r="FLX368">
        <v>0</v>
      </c>
      <c r="FLY368">
        <v>0</v>
      </c>
      <c r="FLZ368">
        <v>0</v>
      </c>
      <c r="FMA368">
        <v>0</v>
      </c>
      <c r="FMB368">
        <v>0</v>
      </c>
      <c r="FMC368">
        <v>0</v>
      </c>
      <c r="FMD368">
        <v>0</v>
      </c>
      <c r="FME368">
        <v>0</v>
      </c>
      <c r="FMF368">
        <v>0</v>
      </c>
      <c r="FMG368">
        <v>0</v>
      </c>
      <c r="FMH368">
        <v>0</v>
      </c>
      <c r="FMI368">
        <v>0</v>
      </c>
      <c r="FMJ368">
        <v>0</v>
      </c>
      <c r="FMK368">
        <v>0</v>
      </c>
      <c r="FML368">
        <v>0</v>
      </c>
      <c r="FMM368">
        <v>0</v>
      </c>
      <c r="FMN368">
        <v>0</v>
      </c>
      <c r="FMO368">
        <v>0</v>
      </c>
      <c r="FMP368">
        <v>0</v>
      </c>
      <c r="FMQ368">
        <v>0</v>
      </c>
      <c r="FMR368">
        <v>0</v>
      </c>
      <c r="FMS368">
        <v>0</v>
      </c>
      <c r="FMT368">
        <v>0</v>
      </c>
      <c r="FMU368">
        <v>0</v>
      </c>
      <c r="FMV368">
        <v>0</v>
      </c>
      <c r="FMW368">
        <v>0</v>
      </c>
      <c r="FMX368">
        <v>0</v>
      </c>
      <c r="FMY368">
        <v>0</v>
      </c>
      <c r="FMZ368">
        <v>0</v>
      </c>
      <c r="FNA368">
        <v>0</v>
      </c>
      <c r="FNB368">
        <v>0</v>
      </c>
      <c r="FNC368">
        <v>0</v>
      </c>
      <c r="FND368">
        <v>0</v>
      </c>
      <c r="FNE368">
        <v>0</v>
      </c>
      <c r="FNF368">
        <v>0</v>
      </c>
      <c r="FNG368">
        <v>0</v>
      </c>
      <c r="FNH368">
        <v>0</v>
      </c>
      <c r="FNI368">
        <v>0</v>
      </c>
      <c r="FNJ368">
        <v>0</v>
      </c>
      <c r="FNK368">
        <v>0</v>
      </c>
      <c r="FNL368">
        <v>0</v>
      </c>
      <c r="FNM368">
        <v>0</v>
      </c>
      <c r="FNN368">
        <v>0</v>
      </c>
      <c r="FNO368">
        <v>0</v>
      </c>
      <c r="FNP368">
        <v>0</v>
      </c>
      <c r="FNQ368">
        <v>0</v>
      </c>
      <c r="FNR368">
        <v>0</v>
      </c>
      <c r="FNS368">
        <v>0</v>
      </c>
      <c r="FNT368">
        <v>0</v>
      </c>
      <c r="FNU368">
        <v>0</v>
      </c>
      <c r="FNV368">
        <v>0</v>
      </c>
      <c r="FNW368">
        <v>0</v>
      </c>
      <c r="FNX368">
        <v>0</v>
      </c>
      <c r="FNY368">
        <v>0</v>
      </c>
      <c r="FNZ368">
        <v>0</v>
      </c>
      <c r="FOA368">
        <v>0</v>
      </c>
      <c r="FOB368">
        <v>0</v>
      </c>
      <c r="FOC368">
        <v>0</v>
      </c>
      <c r="FOD368">
        <v>0</v>
      </c>
      <c r="FOE368">
        <v>0</v>
      </c>
      <c r="FOF368">
        <v>0</v>
      </c>
      <c r="FOG368">
        <v>0</v>
      </c>
      <c r="FOH368">
        <v>0</v>
      </c>
      <c r="FOI368">
        <v>0</v>
      </c>
      <c r="FOJ368">
        <v>0</v>
      </c>
      <c r="FOK368">
        <v>0</v>
      </c>
      <c r="FOL368">
        <v>0</v>
      </c>
      <c r="FOM368">
        <v>0</v>
      </c>
      <c r="FON368">
        <v>0</v>
      </c>
      <c r="FOO368">
        <v>0</v>
      </c>
      <c r="FOP368">
        <v>0</v>
      </c>
      <c r="FOQ368">
        <v>0</v>
      </c>
      <c r="FOR368">
        <v>0</v>
      </c>
      <c r="FOS368">
        <v>0</v>
      </c>
      <c r="FOT368">
        <v>0</v>
      </c>
      <c r="FOU368">
        <v>0</v>
      </c>
      <c r="FOV368">
        <v>0</v>
      </c>
      <c r="FOW368">
        <v>0</v>
      </c>
      <c r="FOX368">
        <v>0</v>
      </c>
      <c r="FOY368">
        <v>0</v>
      </c>
      <c r="FOZ368">
        <v>0</v>
      </c>
      <c r="FPA368">
        <v>0</v>
      </c>
      <c r="FPB368">
        <v>0</v>
      </c>
      <c r="FPC368">
        <v>0</v>
      </c>
      <c r="FPD368">
        <v>0</v>
      </c>
      <c r="FPE368">
        <v>0</v>
      </c>
      <c r="FPF368">
        <v>0</v>
      </c>
      <c r="FPG368">
        <v>0</v>
      </c>
      <c r="FPH368">
        <v>0</v>
      </c>
      <c r="FPI368">
        <v>0</v>
      </c>
      <c r="FPJ368">
        <v>0</v>
      </c>
      <c r="FPK368">
        <v>0</v>
      </c>
      <c r="FPL368">
        <v>0</v>
      </c>
      <c r="FPM368">
        <v>0</v>
      </c>
      <c r="FPN368">
        <v>0</v>
      </c>
      <c r="FPO368">
        <v>0</v>
      </c>
      <c r="FPP368">
        <v>0</v>
      </c>
      <c r="FPQ368">
        <v>0</v>
      </c>
      <c r="FPR368">
        <v>0</v>
      </c>
      <c r="FPS368">
        <v>0</v>
      </c>
      <c r="FPT368">
        <v>0</v>
      </c>
      <c r="FPU368">
        <v>0</v>
      </c>
      <c r="FPV368">
        <v>0</v>
      </c>
      <c r="FPW368">
        <v>0</v>
      </c>
      <c r="FPX368">
        <v>0</v>
      </c>
      <c r="FPY368">
        <v>0</v>
      </c>
      <c r="FPZ368">
        <v>0</v>
      </c>
      <c r="FQA368">
        <v>0</v>
      </c>
      <c r="FQB368">
        <v>0</v>
      </c>
      <c r="FQC368">
        <v>0</v>
      </c>
      <c r="FQD368">
        <v>0</v>
      </c>
      <c r="FQE368">
        <v>0</v>
      </c>
      <c r="FQF368">
        <v>0</v>
      </c>
      <c r="FQG368">
        <v>0</v>
      </c>
      <c r="FQH368">
        <v>0</v>
      </c>
      <c r="FQI368">
        <v>0</v>
      </c>
      <c r="FQJ368">
        <v>0</v>
      </c>
      <c r="FQK368">
        <v>0</v>
      </c>
      <c r="FQL368">
        <v>0</v>
      </c>
      <c r="FQM368">
        <v>0</v>
      </c>
      <c r="FQN368">
        <v>0</v>
      </c>
      <c r="FQO368">
        <v>0</v>
      </c>
      <c r="FQP368">
        <v>0</v>
      </c>
      <c r="FQQ368">
        <v>0</v>
      </c>
      <c r="FQR368">
        <v>0</v>
      </c>
      <c r="FQS368">
        <v>0</v>
      </c>
      <c r="FQT368">
        <v>0</v>
      </c>
      <c r="FQU368">
        <v>0</v>
      </c>
      <c r="FQV368">
        <v>0</v>
      </c>
      <c r="FQW368">
        <v>0</v>
      </c>
      <c r="FQX368">
        <v>0</v>
      </c>
      <c r="FQY368">
        <v>0</v>
      </c>
      <c r="FQZ368">
        <v>0</v>
      </c>
      <c r="FRA368">
        <v>0</v>
      </c>
      <c r="FRB368">
        <v>0</v>
      </c>
      <c r="FRC368">
        <v>0</v>
      </c>
      <c r="FRD368">
        <v>0</v>
      </c>
      <c r="FRE368">
        <v>0</v>
      </c>
      <c r="FRF368">
        <v>0</v>
      </c>
      <c r="FRG368">
        <v>0</v>
      </c>
      <c r="FRH368">
        <v>0</v>
      </c>
      <c r="FRI368">
        <v>0</v>
      </c>
      <c r="FRJ368">
        <v>0</v>
      </c>
      <c r="FRK368">
        <v>0</v>
      </c>
      <c r="FRL368">
        <v>0</v>
      </c>
      <c r="FRM368">
        <v>0</v>
      </c>
      <c r="FRN368">
        <v>0</v>
      </c>
      <c r="FRO368">
        <v>0</v>
      </c>
      <c r="FRP368">
        <v>0</v>
      </c>
      <c r="FRQ368">
        <v>0</v>
      </c>
      <c r="FRR368">
        <v>0</v>
      </c>
      <c r="FRS368">
        <v>0</v>
      </c>
      <c r="FRT368">
        <v>0</v>
      </c>
      <c r="FRU368">
        <v>0</v>
      </c>
      <c r="FRV368">
        <v>0</v>
      </c>
      <c r="FRW368">
        <v>0</v>
      </c>
      <c r="FRX368">
        <v>0</v>
      </c>
      <c r="FRY368">
        <v>0</v>
      </c>
      <c r="FRZ368">
        <v>0</v>
      </c>
      <c r="FSA368">
        <v>0</v>
      </c>
      <c r="FSB368">
        <v>0</v>
      </c>
      <c r="FSC368">
        <v>0</v>
      </c>
      <c r="FSD368">
        <v>0</v>
      </c>
      <c r="FSE368">
        <v>0</v>
      </c>
      <c r="FSF368">
        <v>0</v>
      </c>
      <c r="FSG368">
        <v>0</v>
      </c>
      <c r="FSH368">
        <v>0</v>
      </c>
      <c r="FSI368">
        <v>0</v>
      </c>
      <c r="FSJ368">
        <v>0</v>
      </c>
      <c r="FSK368">
        <v>0</v>
      </c>
      <c r="FSL368">
        <v>0</v>
      </c>
      <c r="FSM368">
        <v>0</v>
      </c>
      <c r="FSN368">
        <v>0</v>
      </c>
      <c r="FSO368">
        <v>0</v>
      </c>
      <c r="FSP368">
        <v>0</v>
      </c>
      <c r="FSQ368">
        <v>0</v>
      </c>
      <c r="FSR368">
        <v>0</v>
      </c>
      <c r="FSS368">
        <v>0</v>
      </c>
      <c r="FST368">
        <v>0</v>
      </c>
      <c r="FSU368">
        <v>0</v>
      </c>
      <c r="FSV368">
        <v>0</v>
      </c>
      <c r="FSW368">
        <v>0</v>
      </c>
      <c r="FSX368">
        <v>0</v>
      </c>
      <c r="FSY368">
        <v>0</v>
      </c>
      <c r="FSZ368">
        <v>0</v>
      </c>
      <c r="FTA368">
        <v>0</v>
      </c>
      <c r="FTB368">
        <v>0</v>
      </c>
      <c r="FTC368">
        <v>0</v>
      </c>
      <c r="FTD368">
        <v>0</v>
      </c>
      <c r="FTE368">
        <v>0</v>
      </c>
      <c r="FTF368">
        <v>0</v>
      </c>
      <c r="FTG368">
        <v>0</v>
      </c>
      <c r="FTH368">
        <v>0</v>
      </c>
      <c r="FTI368">
        <v>0</v>
      </c>
      <c r="FTJ368">
        <v>0</v>
      </c>
      <c r="FTK368">
        <v>0</v>
      </c>
      <c r="FTL368">
        <v>0</v>
      </c>
      <c r="FTM368">
        <v>0</v>
      </c>
      <c r="FTN368">
        <v>0</v>
      </c>
      <c r="FTO368">
        <v>0</v>
      </c>
      <c r="FTP368">
        <v>0</v>
      </c>
      <c r="FTQ368">
        <v>0</v>
      </c>
      <c r="FTR368">
        <v>0</v>
      </c>
      <c r="FTS368">
        <v>0</v>
      </c>
      <c r="FTT368">
        <v>0</v>
      </c>
      <c r="FTU368">
        <v>0</v>
      </c>
      <c r="FTV368">
        <v>0</v>
      </c>
      <c r="FTW368">
        <v>0</v>
      </c>
      <c r="FTX368">
        <v>0</v>
      </c>
      <c r="FTY368">
        <v>0</v>
      </c>
      <c r="FTZ368">
        <v>0</v>
      </c>
      <c r="FUA368">
        <v>0</v>
      </c>
      <c r="FUB368">
        <v>0</v>
      </c>
      <c r="FUC368">
        <v>0</v>
      </c>
      <c r="FUD368">
        <v>0</v>
      </c>
      <c r="FUE368">
        <v>0</v>
      </c>
      <c r="FUF368">
        <v>0</v>
      </c>
      <c r="FUG368">
        <v>0</v>
      </c>
      <c r="FUH368">
        <v>0</v>
      </c>
      <c r="FUI368">
        <v>0</v>
      </c>
      <c r="FUJ368">
        <v>0</v>
      </c>
      <c r="FUK368">
        <v>0</v>
      </c>
      <c r="FUL368">
        <v>0</v>
      </c>
      <c r="FUM368">
        <v>0</v>
      </c>
      <c r="FUN368">
        <v>0</v>
      </c>
      <c r="FUO368">
        <v>0</v>
      </c>
      <c r="FUP368">
        <v>0</v>
      </c>
      <c r="FUQ368">
        <v>0</v>
      </c>
      <c r="FUR368">
        <v>0</v>
      </c>
      <c r="FUS368">
        <v>0</v>
      </c>
      <c r="FUT368">
        <v>0</v>
      </c>
      <c r="FUU368">
        <v>0</v>
      </c>
      <c r="FUV368">
        <v>0</v>
      </c>
      <c r="FUW368">
        <v>0</v>
      </c>
      <c r="FUX368">
        <v>0</v>
      </c>
      <c r="FUY368">
        <v>0</v>
      </c>
      <c r="FUZ368">
        <v>0</v>
      </c>
      <c r="FVA368">
        <v>0</v>
      </c>
      <c r="FVB368">
        <v>0</v>
      </c>
      <c r="FVC368">
        <v>0</v>
      </c>
      <c r="FVD368">
        <v>0</v>
      </c>
      <c r="FVE368">
        <v>0</v>
      </c>
      <c r="FVF368">
        <v>0</v>
      </c>
      <c r="FVG368">
        <v>0</v>
      </c>
      <c r="FVH368">
        <v>0</v>
      </c>
      <c r="FVI368">
        <v>0</v>
      </c>
      <c r="FVJ368">
        <v>0</v>
      </c>
      <c r="FVK368">
        <v>0</v>
      </c>
      <c r="FVL368">
        <v>0</v>
      </c>
      <c r="FVM368">
        <v>0</v>
      </c>
      <c r="FVN368">
        <v>0</v>
      </c>
      <c r="FVO368">
        <v>0</v>
      </c>
      <c r="FVP368">
        <v>0</v>
      </c>
      <c r="FVQ368">
        <v>0</v>
      </c>
      <c r="FVR368">
        <v>0</v>
      </c>
      <c r="FVS368">
        <v>0</v>
      </c>
      <c r="FVT368">
        <v>0</v>
      </c>
      <c r="FVU368">
        <v>0</v>
      </c>
      <c r="FVV368">
        <v>0</v>
      </c>
      <c r="FVW368">
        <v>0</v>
      </c>
      <c r="FVX368">
        <v>0</v>
      </c>
      <c r="FVY368">
        <v>0</v>
      </c>
      <c r="FVZ368">
        <v>0</v>
      </c>
      <c r="FWA368">
        <v>0</v>
      </c>
      <c r="FWB368">
        <v>0</v>
      </c>
      <c r="FWC368">
        <v>0</v>
      </c>
      <c r="FWD368">
        <v>0</v>
      </c>
      <c r="FWE368">
        <v>0</v>
      </c>
      <c r="FWF368">
        <v>0</v>
      </c>
      <c r="FWG368">
        <v>0</v>
      </c>
      <c r="FWH368">
        <v>0</v>
      </c>
      <c r="FWI368">
        <v>0</v>
      </c>
      <c r="FWJ368">
        <v>0</v>
      </c>
      <c r="FWK368">
        <v>0</v>
      </c>
      <c r="FWL368">
        <v>0</v>
      </c>
      <c r="FWM368">
        <v>0</v>
      </c>
      <c r="FWN368">
        <v>0</v>
      </c>
      <c r="FWO368">
        <v>0</v>
      </c>
      <c r="FWP368">
        <v>0</v>
      </c>
      <c r="FWQ368">
        <v>0</v>
      </c>
      <c r="FWR368">
        <v>0</v>
      </c>
      <c r="FWS368">
        <v>0</v>
      </c>
      <c r="FWT368">
        <v>0</v>
      </c>
      <c r="FWU368">
        <v>0</v>
      </c>
      <c r="FWV368">
        <v>0</v>
      </c>
      <c r="FWW368">
        <v>0</v>
      </c>
      <c r="FWX368">
        <v>0</v>
      </c>
      <c r="FWY368">
        <v>0</v>
      </c>
      <c r="FWZ368">
        <v>0</v>
      </c>
      <c r="FXA368">
        <v>0</v>
      </c>
      <c r="FXB368">
        <v>0</v>
      </c>
      <c r="FXC368">
        <v>0</v>
      </c>
      <c r="FXD368">
        <v>0</v>
      </c>
      <c r="FXE368">
        <v>0</v>
      </c>
      <c r="FXF368">
        <v>0</v>
      </c>
      <c r="FXG368">
        <v>0</v>
      </c>
      <c r="FXH368">
        <v>0</v>
      </c>
      <c r="FXI368">
        <v>0</v>
      </c>
      <c r="FXJ368">
        <v>0</v>
      </c>
      <c r="FXK368">
        <v>0</v>
      </c>
      <c r="FXL368">
        <v>0</v>
      </c>
      <c r="FXM368">
        <v>0</v>
      </c>
      <c r="FXN368">
        <v>0</v>
      </c>
      <c r="FXO368">
        <v>0</v>
      </c>
      <c r="FXP368">
        <v>0</v>
      </c>
      <c r="FXQ368">
        <v>0</v>
      </c>
      <c r="FXR368">
        <v>0</v>
      </c>
      <c r="FXS368">
        <v>0</v>
      </c>
      <c r="FXT368">
        <v>0</v>
      </c>
      <c r="FXU368">
        <v>0</v>
      </c>
      <c r="FXV368">
        <v>0</v>
      </c>
      <c r="FXW368">
        <v>0</v>
      </c>
      <c r="FXX368">
        <v>0</v>
      </c>
      <c r="FXY368">
        <v>0</v>
      </c>
      <c r="FXZ368">
        <v>0</v>
      </c>
      <c r="FYA368">
        <v>0</v>
      </c>
      <c r="FYB368">
        <v>0</v>
      </c>
      <c r="FYC368">
        <v>0</v>
      </c>
      <c r="FYD368">
        <v>0</v>
      </c>
      <c r="FYE368">
        <v>0</v>
      </c>
      <c r="FYF368">
        <v>0</v>
      </c>
      <c r="FYG368">
        <v>0</v>
      </c>
      <c r="FYH368">
        <v>0</v>
      </c>
      <c r="FYI368">
        <v>0</v>
      </c>
      <c r="FYJ368">
        <v>0</v>
      </c>
      <c r="FYK368">
        <v>0</v>
      </c>
      <c r="FYL368">
        <v>0</v>
      </c>
      <c r="FYM368">
        <v>0</v>
      </c>
      <c r="FYN368">
        <v>0</v>
      </c>
      <c r="FYO368">
        <v>0</v>
      </c>
      <c r="FYP368">
        <v>0</v>
      </c>
      <c r="FYQ368">
        <v>0</v>
      </c>
      <c r="FYR368">
        <v>0</v>
      </c>
      <c r="FYS368">
        <v>0</v>
      </c>
      <c r="FYT368">
        <v>0</v>
      </c>
      <c r="FYU368">
        <v>0</v>
      </c>
      <c r="FYV368">
        <v>0</v>
      </c>
      <c r="FYW368">
        <v>0</v>
      </c>
      <c r="FYX368">
        <v>0</v>
      </c>
      <c r="FYY368">
        <v>0</v>
      </c>
      <c r="FYZ368">
        <v>0</v>
      </c>
      <c r="FZA368">
        <v>0</v>
      </c>
      <c r="FZB368">
        <v>0</v>
      </c>
      <c r="FZC368">
        <v>0</v>
      </c>
      <c r="FZD368">
        <v>0</v>
      </c>
      <c r="FZE368">
        <v>0</v>
      </c>
      <c r="FZF368">
        <v>0</v>
      </c>
      <c r="FZG368">
        <v>0</v>
      </c>
      <c r="FZH368">
        <v>0</v>
      </c>
      <c r="FZI368">
        <v>0</v>
      </c>
      <c r="FZJ368">
        <v>0</v>
      </c>
      <c r="FZK368">
        <v>0</v>
      </c>
      <c r="FZL368">
        <v>0</v>
      </c>
      <c r="FZM368">
        <v>0</v>
      </c>
      <c r="FZN368">
        <v>0</v>
      </c>
      <c r="FZO368">
        <v>0</v>
      </c>
      <c r="FZP368">
        <v>0</v>
      </c>
      <c r="FZQ368">
        <v>0</v>
      </c>
      <c r="FZR368">
        <v>0</v>
      </c>
      <c r="FZS368">
        <v>0</v>
      </c>
      <c r="FZT368">
        <v>0</v>
      </c>
      <c r="FZU368">
        <v>0</v>
      </c>
      <c r="FZV368">
        <v>0</v>
      </c>
      <c r="FZW368">
        <v>0</v>
      </c>
      <c r="FZX368">
        <v>0</v>
      </c>
      <c r="FZY368">
        <v>0</v>
      </c>
      <c r="FZZ368">
        <v>0</v>
      </c>
      <c r="GAA368">
        <v>0</v>
      </c>
      <c r="GAB368">
        <v>0</v>
      </c>
      <c r="GAC368">
        <v>0</v>
      </c>
      <c r="GAD368">
        <v>0</v>
      </c>
      <c r="GAE368">
        <v>0</v>
      </c>
      <c r="GAF368">
        <v>0</v>
      </c>
      <c r="GAG368">
        <v>0</v>
      </c>
      <c r="GAH368">
        <v>0</v>
      </c>
      <c r="GAI368">
        <v>0</v>
      </c>
      <c r="GAJ368">
        <v>0</v>
      </c>
      <c r="GAK368">
        <v>0</v>
      </c>
      <c r="GAL368">
        <v>0</v>
      </c>
      <c r="GAM368">
        <v>0</v>
      </c>
      <c r="GAN368">
        <v>0</v>
      </c>
      <c r="GAO368">
        <v>0</v>
      </c>
      <c r="GAP368">
        <v>0</v>
      </c>
      <c r="GAQ368">
        <v>0</v>
      </c>
      <c r="GAR368">
        <v>0</v>
      </c>
      <c r="GAS368">
        <v>0</v>
      </c>
      <c r="GAT368">
        <v>0</v>
      </c>
      <c r="GAU368">
        <v>0</v>
      </c>
      <c r="GAV368">
        <v>0</v>
      </c>
      <c r="GAW368">
        <v>0</v>
      </c>
      <c r="GAX368">
        <v>0</v>
      </c>
      <c r="GAY368">
        <v>0</v>
      </c>
      <c r="GAZ368">
        <v>0</v>
      </c>
      <c r="GBA368">
        <v>0</v>
      </c>
      <c r="GBB368">
        <v>0</v>
      </c>
      <c r="GBC368">
        <v>0</v>
      </c>
      <c r="GBD368">
        <v>0</v>
      </c>
      <c r="GBE368">
        <v>0</v>
      </c>
      <c r="GBF368">
        <v>0</v>
      </c>
      <c r="GBG368">
        <v>0</v>
      </c>
      <c r="GBH368">
        <v>0</v>
      </c>
      <c r="GBI368">
        <v>0</v>
      </c>
      <c r="GBJ368">
        <v>0</v>
      </c>
      <c r="GBK368">
        <v>0</v>
      </c>
      <c r="GBL368">
        <v>0</v>
      </c>
      <c r="GBM368">
        <v>0</v>
      </c>
      <c r="GBN368">
        <v>0</v>
      </c>
      <c r="GBO368">
        <v>0</v>
      </c>
      <c r="GBP368">
        <v>0</v>
      </c>
      <c r="GBQ368">
        <v>0</v>
      </c>
      <c r="GBR368">
        <v>0</v>
      </c>
      <c r="GBS368">
        <v>0</v>
      </c>
      <c r="GBT368">
        <v>0</v>
      </c>
      <c r="GBU368">
        <v>0</v>
      </c>
      <c r="GBV368">
        <v>0</v>
      </c>
      <c r="GBW368">
        <v>0</v>
      </c>
      <c r="GBX368">
        <v>0</v>
      </c>
      <c r="GBY368">
        <v>0</v>
      </c>
      <c r="GBZ368">
        <v>0</v>
      </c>
      <c r="GCA368">
        <v>0</v>
      </c>
      <c r="GCB368">
        <v>0</v>
      </c>
      <c r="GCC368">
        <v>0</v>
      </c>
      <c r="GCD368">
        <v>0</v>
      </c>
      <c r="GCE368">
        <v>0</v>
      </c>
      <c r="GCF368">
        <v>0</v>
      </c>
      <c r="GCG368">
        <v>0</v>
      </c>
      <c r="GCH368">
        <v>0</v>
      </c>
      <c r="GCI368">
        <v>0</v>
      </c>
      <c r="GCJ368">
        <v>0</v>
      </c>
      <c r="GCK368">
        <v>0</v>
      </c>
      <c r="GCL368">
        <v>0</v>
      </c>
      <c r="GCM368">
        <v>0</v>
      </c>
      <c r="GCN368">
        <v>0</v>
      </c>
      <c r="GCO368">
        <v>0</v>
      </c>
      <c r="GCP368">
        <v>0</v>
      </c>
      <c r="GCQ368">
        <v>0</v>
      </c>
      <c r="GCR368">
        <v>0</v>
      </c>
      <c r="GCS368">
        <v>0</v>
      </c>
      <c r="GCT368">
        <v>0</v>
      </c>
      <c r="GCU368">
        <v>0</v>
      </c>
      <c r="GCV368">
        <v>0</v>
      </c>
      <c r="GCW368">
        <v>0</v>
      </c>
      <c r="GCX368">
        <v>0</v>
      </c>
      <c r="GCY368">
        <v>0</v>
      </c>
      <c r="GCZ368">
        <v>0</v>
      </c>
      <c r="GDA368">
        <v>0</v>
      </c>
      <c r="GDB368">
        <v>0</v>
      </c>
      <c r="GDC368">
        <v>0</v>
      </c>
      <c r="GDD368">
        <v>0</v>
      </c>
      <c r="GDE368">
        <v>0</v>
      </c>
      <c r="GDF368">
        <v>0</v>
      </c>
      <c r="GDG368">
        <v>0</v>
      </c>
      <c r="GDH368">
        <v>0</v>
      </c>
      <c r="GDI368">
        <v>0</v>
      </c>
      <c r="GDJ368">
        <v>0</v>
      </c>
      <c r="GDK368">
        <v>0</v>
      </c>
      <c r="GDL368">
        <v>0</v>
      </c>
      <c r="GDM368">
        <v>0</v>
      </c>
      <c r="GDN368">
        <v>0</v>
      </c>
      <c r="GDO368">
        <v>0</v>
      </c>
      <c r="GDP368">
        <v>0</v>
      </c>
      <c r="GDQ368">
        <v>0</v>
      </c>
      <c r="GDR368">
        <v>0</v>
      </c>
      <c r="GDS368">
        <v>0</v>
      </c>
      <c r="GDT368">
        <v>0</v>
      </c>
      <c r="GDU368">
        <v>0</v>
      </c>
      <c r="GDV368">
        <v>0</v>
      </c>
      <c r="GDW368">
        <v>0</v>
      </c>
      <c r="GDX368">
        <v>0</v>
      </c>
      <c r="GDY368">
        <v>0</v>
      </c>
      <c r="GDZ368">
        <v>0</v>
      </c>
      <c r="GEA368">
        <v>0</v>
      </c>
      <c r="GEB368">
        <v>0</v>
      </c>
      <c r="GEC368">
        <v>0</v>
      </c>
      <c r="GED368">
        <v>0</v>
      </c>
      <c r="GEE368">
        <v>0</v>
      </c>
      <c r="GEF368">
        <v>0</v>
      </c>
      <c r="GEG368">
        <v>0</v>
      </c>
      <c r="GEH368">
        <v>0</v>
      </c>
      <c r="GEI368">
        <v>0</v>
      </c>
      <c r="GEJ368">
        <v>0</v>
      </c>
      <c r="GEK368">
        <v>0</v>
      </c>
      <c r="GEL368">
        <v>0</v>
      </c>
      <c r="GEM368">
        <v>0</v>
      </c>
      <c r="GEN368">
        <v>0</v>
      </c>
      <c r="GEO368">
        <v>0</v>
      </c>
      <c r="GEP368">
        <v>0</v>
      </c>
      <c r="GEQ368">
        <v>0</v>
      </c>
      <c r="GER368">
        <v>0</v>
      </c>
      <c r="GES368">
        <v>0</v>
      </c>
      <c r="GET368">
        <v>0</v>
      </c>
      <c r="GEU368">
        <v>0</v>
      </c>
      <c r="GEV368">
        <v>0</v>
      </c>
      <c r="GEW368">
        <v>0</v>
      </c>
      <c r="GEX368">
        <v>0</v>
      </c>
      <c r="GEY368">
        <v>0</v>
      </c>
      <c r="GEZ368">
        <v>0</v>
      </c>
      <c r="GFA368">
        <v>0</v>
      </c>
      <c r="GFB368">
        <v>0</v>
      </c>
      <c r="GFC368">
        <v>0</v>
      </c>
      <c r="GFD368">
        <v>0</v>
      </c>
      <c r="GFE368">
        <v>0</v>
      </c>
      <c r="GFF368">
        <v>0</v>
      </c>
      <c r="GFG368">
        <v>0</v>
      </c>
      <c r="GFH368">
        <v>0</v>
      </c>
      <c r="GFI368">
        <v>0</v>
      </c>
      <c r="GFJ368">
        <v>0</v>
      </c>
      <c r="GFK368">
        <v>0</v>
      </c>
      <c r="GFL368">
        <v>0</v>
      </c>
      <c r="GFM368">
        <v>0</v>
      </c>
      <c r="GFN368">
        <v>0</v>
      </c>
      <c r="GFO368">
        <v>0</v>
      </c>
      <c r="GFP368">
        <v>0</v>
      </c>
      <c r="GFQ368">
        <v>0</v>
      </c>
      <c r="GFR368">
        <v>0</v>
      </c>
      <c r="GFS368">
        <v>0</v>
      </c>
      <c r="GFT368">
        <v>0</v>
      </c>
      <c r="GFU368">
        <v>0</v>
      </c>
      <c r="GFV368">
        <v>0</v>
      </c>
      <c r="GFW368">
        <v>0</v>
      </c>
      <c r="GFX368">
        <v>0</v>
      </c>
      <c r="GFY368">
        <v>0</v>
      </c>
      <c r="GFZ368">
        <v>0</v>
      </c>
      <c r="GGA368">
        <v>0</v>
      </c>
      <c r="GGB368">
        <v>0</v>
      </c>
      <c r="GGC368">
        <v>0</v>
      </c>
      <c r="GGD368">
        <v>0</v>
      </c>
      <c r="GGE368">
        <v>0</v>
      </c>
      <c r="GGF368">
        <v>0</v>
      </c>
      <c r="GGG368">
        <v>0</v>
      </c>
      <c r="GGH368">
        <v>0</v>
      </c>
      <c r="GGI368">
        <v>0</v>
      </c>
      <c r="GGJ368">
        <v>0</v>
      </c>
      <c r="GGK368">
        <v>0</v>
      </c>
      <c r="GGL368">
        <v>0</v>
      </c>
      <c r="GGM368">
        <v>0</v>
      </c>
      <c r="GGN368">
        <v>0</v>
      </c>
      <c r="GGO368">
        <v>0</v>
      </c>
      <c r="GGP368">
        <v>0</v>
      </c>
      <c r="GGQ368">
        <v>0</v>
      </c>
      <c r="GGR368">
        <v>0</v>
      </c>
      <c r="GGS368">
        <v>0</v>
      </c>
      <c r="GGT368">
        <v>0</v>
      </c>
      <c r="GGU368">
        <v>0</v>
      </c>
      <c r="GGV368">
        <v>0</v>
      </c>
      <c r="GGW368">
        <v>0</v>
      </c>
      <c r="GGX368">
        <v>0</v>
      </c>
      <c r="GGY368">
        <v>0</v>
      </c>
      <c r="GGZ368">
        <v>0</v>
      </c>
      <c r="GHA368">
        <v>0</v>
      </c>
      <c r="GHB368">
        <v>0</v>
      </c>
      <c r="GHC368">
        <v>0</v>
      </c>
      <c r="GHD368">
        <v>0</v>
      </c>
      <c r="GHE368">
        <v>0</v>
      </c>
      <c r="GHF368">
        <v>0</v>
      </c>
      <c r="GHG368">
        <v>0</v>
      </c>
      <c r="GHH368">
        <v>0</v>
      </c>
      <c r="GHI368">
        <v>0</v>
      </c>
      <c r="GHJ368">
        <v>0</v>
      </c>
      <c r="GHK368">
        <v>0</v>
      </c>
      <c r="GHL368">
        <v>0</v>
      </c>
      <c r="GHM368">
        <v>0</v>
      </c>
      <c r="GHN368">
        <v>0</v>
      </c>
      <c r="GHO368">
        <v>0</v>
      </c>
      <c r="GHP368">
        <v>0</v>
      </c>
      <c r="GHQ368">
        <v>0</v>
      </c>
      <c r="GHR368">
        <v>0</v>
      </c>
      <c r="GHS368">
        <v>0</v>
      </c>
      <c r="GHT368">
        <v>0</v>
      </c>
      <c r="GHU368">
        <v>0</v>
      </c>
      <c r="GHV368">
        <v>0</v>
      </c>
      <c r="GHW368">
        <v>0</v>
      </c>
      <c r="GHX368">
        <v>0</v>
      </c>
      <c r="GHY368">
        <v>0</v>
      </c>
      <c r="GHZ368">
        <v>0</v>
      </c>
      <c r="GIA368">
        <v>0</v>
      </c>
      <c r="GIB368">
        <v>0</v>
      </c>
      <c r="GIC368">
        <v>0</v>
      </c>
      <c r="GID368">
        <v>0</v>
      </c>
      <c r="GIE368">
        <v>0</v>
      </c>
      <c r="GIF368">
        <v>0</v>
      </c>
      <c r="GIG368">
        <v>0</v>
      </c>
      <c r="GIH368">
        <v>0</v>
      </c>
      <c r="GII368">
        <v>0</v>
      </c>
      <c r="GIJ368">
        <v>0</v>
      </c>
      <c r="GIK368">
        <v>0</v>
      </c>
      <c r="GIL368">
        <v>0</v>
      </c>
      <c r="GIM368">
        <v>0</v>
      </c>
      <c r="GIN368">
        <v>0</v>
      </c>
      <c r="GIO368">
        <v>0</v>
      </c>
      <c r="GIP368">
        <v>0</v>
      </c>
      <c r="GIQ368">
        <v>0</v>
      </c>
      <c r="GIR368">
        <v>0</v>
      </c>
      <c r="GIS368">
        <v>0</v>
      </c>
      <c r="GIT368">
        <v>0</v>
      </c>
      <c r="GIU368">
        <v>0</v>
      </c>
      <c r="GIV368">
        <v>0</v>
      </c>
      <c r="GIW368">
        <v>0</v>
      </c>
      <c r="GIX368">
        <v>0</v>
      </c>
      <c r="GIY368">
        <v>0</v>
      </c>
      <c r="GIZ368">
        <v>0</v>
      </c>
      <c r="GJA368">
        <v>0</v>
      </c>
      <c r="GJB368">
        <v>0</v>
      </c>
      <c r="GJC368">
        <v>0</v>
      </c>
      <c r="GJD368">
        <v>0</v>
      </c>
      <c r="GJE368">
        <v>0</v>
      </c>
      <c r="GJF368">
        <v>0</v>
      </c>
      <c r="GJG368">
        <v>0</v>
      </c>
      <c r="GJH368">
        <v>0</v>
      </c>
      <c r="GJI368">
        <v>0</v>
      </c>
      <c r="GJJ368">
        <v>0</v>
      </c>
      <c r="GJK368">
        <v>0</v>
      </c>
      <c r="GJL368">
        <v>0</v>
      </c>
      <c r="GJM368">
        <v>0</v>
      </c>
      <c r="GJN368">
        <v>0</v>
      </c>
      <c r="GJO368">
        <v>0</v>
      </c>
      <c r="GJP368">
        <v>0</v>
      </c>
      <c r="GJQ368">
        <v>0</v>
      </c>
      <c r="GJR368">
        <v>0</v>
      </c>
      <c r="GJS368">
        <v>0</v>
      </c>
      <c r="GJT368">
        <v>0</v>
      </c>
      <c r="GJU368">
        <v>0</v>
      </c>
      <c r="GJV368">
        <v>0</v>
      </c>
      <c r="GJW368">
        <v>0</v>
      </c>
      <c r="GJX368">
        <v>0</v>
      </c>
      <c r="GJY368">
        <v>0</v>
      </c>
      <c r="GJZ368">
        <v>0</v>
      </c>
      <c r="GKA368">
        <v>0</v>
      </c>
      <c r="GKB368">
        <v>0</v>
      </c>
      <c r="GKC368">
        <v>0</v>
      </c>
      <c r="GKD368">
        <v>0</v>
      </c>
      <c r="GKE368">
        <v>0</v>
      </c>
      <c r="GKF368">
        <v>0</v>
      </c>
      <c r="GKG368">
        <v>0</v>
      </c>
      <c r="GKH368">
        <v>0</v>
      </c>
      <c r="GKI368">
        <v>0</v>
      </c>
      <c r="GKJ368">
        <v>0</v>
      </c>
      <c r="GKK368">
        <v>0</v>
      </c>
      <c r="GKL368">
        <v>0</v>
      </c>
      <c r="GKM368">
        <v>0</v>
      </c>
      <c r="GKN368">
        <v>0</v>
      </c>
      <c r="GKO368">
        <v>0</v>
      </c>
      <c r="GKP368">
        <v>0</v>
      </c>
      <c r="GKQ368">
        <v>0</v>
      </c>
      <c r="GKR368">
        <v>0</v>
      </c>
      <c r="GKS368">
        <v>0</v>
      </c>
      <c r="GKT368">
        <v>0</v>
      </c>
      <c r="GKU368">
        <v>0</v>
      </c>
      <c r="GKV368">
        <v>0</v>
      </c>
      <c r="GKW368">
        <v>0</v>
      </c>
      <c r="GKX368">
        <v>0</v>
      </c>
      <c r="GKY368">
        <v>0</v>
      </c>
      <c r="GKZ368">
        <v>0</v>
      </c>
      <c r="GLA368">
        <v>0</v>
      </c>
      <c r="GLB368">
        <v>0</v>
      </c>
      <c r="GLC368">
        <v>0</v>
      </c>
      <c r="GLD368">
        <v>0</v>
      </c>
      <c r="GLE368">
        <v>0</v>
      </c>
      <c r="GLF368">
        <v>0</v>
      </c>
      <c r="GLG368">
        <v>0</v>
      </c>
      <c r="GLH368">
        <v>0</v>
      </c>
      <c r="GLI368">
        <v>0</v>
      </c>
      <c r="GLJ368">
        <v>0</v>
      </c>
      <c r="GLK368">
        <v>0</v>
      </c>
      <c r="GLL368">
        <v>0</v>
      </c>
      <c r="GLM368">
        <v>0</v>
      </c>
      <c r="GLN368">
        <v>0</v>
      </c>
      <c r="GLO368">
        <v>0</v>
      </c>
      <c r="GLP368">
        <v>0</v>
      </c>
      <c r="GLQ368">
        <v>0</v>
      </c>
      <c r="GLR368">
        <v>0</v>
      </c>
      <c r="GLS368">
        <v>0</v>
      </c>
      <c r="GLT368">
        <v>0</v>
      </c>
      <c r="GLU368">
        <v>0</v>
      </c>
      <c r="GLV368">
        <v>0</v>
      </c>
      <c r="GLW368">
        <v>0</v>
      </c>
      <c r="GLX368">
        <v>0</v>
      </c>
      <c r="GLY368">
        <v>0</v>
      </c>
      <c r="GLZ368">
        <v>0</v>
      </c>
      <c r="GMA368">
        <v>0</v>
      </c>
      <c r="GMB368">
        <v>0</v>
      </c>
      <c r="GMC368">
        <v>0</v>
      </c>
      <c r="GMD368">
        <v>0</v>
      </c>
      <c r="GME368">
        <v>0</v>
      </c>
      <c r="GMF368">
        <v>0</v>
      </c>
      <c r="GMG368">
        <v>0</v>
      </c>
      <c r="GMH368">
        <v>0</v>
      </c>
      <c r="GMI368">
        <v>0</v>
      </c>
      <c r="GMJ368">
        <v>0</v>
      </c>
      <c r="GMK368">
        <v>0</v>
      </c>
      <c r="GML368">
        <v>0</v>
      </c>
      <c r="GMM368">
        <v>0</v>
      </c>
      <c r="GMN368">
        <v>0</v>
      </c>
      <c r="GMO368">
        <v>0</v>
      </c>
      <c r="GMP368">
        <v>0</v>
      </c>
      <c r="GMQ368">
        <v>0</v>
      </c>
      <c r="GMR368">
        <v>0</v>
      </c>
      <c r="GMS368">
        <v>0</v>
      </c>
      <c r="GMT368">
        <v>0</v>
      </c>
      <c r="GMU368">
        <v>0</v>
      </c>
      <c r="GMV368">
        <v>0</v>
      </c>
      <c r="GMW368">
        <v>0</v>
      </c>
      <c r="GMX368">
        <v>0</v>
      </c>
      <c r="GMY368">
        <v>0</v>
      </c>
      <c r="GMZ368">
        <v>0</v>
      </c>
      <c r="GNA368">
        <v>0</v>
      </c>
      <c r="GNB368">
        <v>0</v>
      </c>
      <c r="GNC368">
        <v>0</v>
      </c>
      <c r="GND368">
        <v>0</v>
      </c>
      <c r="GNE368">
        <v>0</v>
      </c>
      <c r="GNF368">
        <v>0</v>
      </c>
      <c r="GNG368">
        <v>0</v>
      </c>
      <c r="GNH368">
        <v>0</v>
      </c>
      <c r="GNI368">
        <v>0</v>
      </c>
      <c r="GNJ368">
        <v>0</v>
      </c>
      <c r="GNK368">
        <v>0</v>
      </c>
      <c r="GNL368">
        <v>0</v>
      </c>
      <c r="GNM368">
        <v>0</v>
      </c>
      <c r="GNN368">
        <v>0</v>
      </c>
      <c r="GNO368">
        <v>0</v>
      </c>
      <c r="GNP368">
        <v>0</v>
      </c>
      <c r="GNQ368">
        <v>0</v>
      </c>
      <c r="GNR368">
        <v>0</v>
      </c>
      <c r="GNS368">
        <v>0</v>
      </c>
      <c r="GNT368">
        <v>0</v>
      </c>
      <c r="GNU368">
        <v>0</v>
      </c>
      <c r="GNV368">
        <v>0</v>
      </c>
      <c r="GNW368">
        <v>0</v>
      </c>
      <c r="GNX368">
        <v>0</v>
      </c>
      <c r="GNY368">
        <v>0</v>
      </c>
      <c r="GNZ368">
        <v>0</v>
      </c>
      <c r="GOA368">
        <v>0</v>
      </c>
      <c r="GOB368">
        <v>0</v>
      </c>
      <c r="GOC368">
        <v>0</v>
      </c>
      <c r="GOD368">
        <v>0</v>
      </c>
      <c r="GOE368">
        <v>0</v>
      </c>
      <c r="GOF368">
        <v>0</v>
      </c>
      <c r="GOG368">
        <v>0</v>
      </c>
      <c r="GOH368">
        <v>0</v>
      </c>
      <c r="GOI368">
        <v>0</v>
      </c>
      <c r="GOJ368">
        <v>0</v>
      </c>
      <c r="GOK368">
        <v>0</v>
      </c>
      <c r="GOL368">
        <v>0</v>
      </c>
      <c r="GOM368">
        <v>0</v>
      </c>
      <c r="GON368">
        <v>0</v>
      </c>
      <c r="GOO368">
        <v>0</v>
      </c>
      <c r="GOP368">
        <v>0</v>
      </c>
      <c r="GOQ368">
        <v>0</v>
      </c>
      <c r="GOR368">
        <v>0</v>
      </c>
      <c r="GOS368">
        <v>0</v>
      </c>
      <c r="GOT368">
        <v>0</v>
      </c>
      <c r="GOU368">
        <v>0</v>
      </c>
      <c r="GOV368">
        <v>0</v>
      </c>
      <c r="GOW368">
        <v>0</v>
      </c>
      <c r="GOX368">
        <v>0</v>
      </c>
      <c r="GOY368">
        <v>0</v>
      </c>
      <c r="GOZ368">
        <v>0</v>
      </c>
      <c r="GPA368">
        <v>0</v>
      </c>
      <c r="GPB368">
        <v>0</v>
      </c>
      <c r="GPC368">
        <v>0</v>
      </c>
      <c r="GPD368">
        <v>0</v>
      </c>
      <c r="GPE368">
        <v>0</v>
      </c>
      <c r="GPF368">
        <v>0</v>
      </c>
      <c r="GPG368">
        <v>0</v>
      </c>
      <c r="GPH368">
        <v>0</v>
      </c>
      <c r="GPI368">
        <v>0</v>
      </c>
      <c r="GPJ368">
        <v>0</v>
      </c>
      <c r="GPK368">
        <v>0</v>
      </c>
      <c r="GPL368">
        <v>0</v>
      </c>
      <c r="GPM368">
        <v>0</v>
      </c>
      <c r="GPN368">
        <v>0</v>
      </c>
      <c r="GPO368">
        <v>0</v>
      </c>
      <c r="GPP368">
        <v>0</v>
      </c>
      <c r="GPQ368">
        <v>0</v>
      </c>
      <c r="GPR368">
        <v>0</v>
      </c>
      <c r="GPS368">
        <v>0</v>
      </c>
      <c r="GPT368">
        <v>0</v>
      </c>
      <c r="GPU368">
        <v>0</v>
      </c>
      <c r="GPV368">
        <v>0</v>
      </c>
      <c r="GPW368">
        <v>0</v>
      </c>
      <c r="GPX368">
        <v>0</v>
      </c>
      <c r="GPY368">
        <v>0</v>
      </c>
      <c r="GPZ368">
        <v>0</v>
      </c>
      <c r="GQA368">
        <v>0</v>
      </c>
      <c r="GQB368">
        <v>0</v>
      </c>
      <c r="GQC368">
        <v>0</v>
      </c>
      <c r="GQD368">
        <v>0</v>
      </c>
      <c r="GQE368">
        <v>0</v>
      </c>
      <c r="GQF368">
        <v>0</v>
      </c>
      <c r="GQG368">
        <v>0</v>
      </c>
      <c r="GQH368">
        <v>0</v>
      </c>
      <c r="GQI368">
        <v>0</v>
      </c>
      <c r="GQJ368">
        <v>0</v>
      </c>
      <c r="GQK368">
        <v>0</v>
      </c>
      <c r="GQL368">
        <v>0</v>
      </c>
      <c r="GQM368">
        <v>0</v>
      </c>
      <c r="GQN368">
        <v>0</v>
      </c>
      <c r="GQO368">
        <v>0</v>
      </c>
      <c r="GQP368">
        <v>0</v>
      </c>
      <c r="GQQ368">
        <v>0</v>
      </c>
      <c r="GQR368">
        <v>0</v>
      </c>
      <c r="GQS368">
        <v>0</v>
      </c>
      <c r="GQT368">
        <v>0</v>
      </c>
      <c r="GQU368">
        <v>0</v>
      </c>
      <c r="GQV368">
        <v>0</v>
      </c>
      <c r="GQW368">
        <v>0</v>
      </c>
      <c r="GQX368">
        <v>0</v>
      </c>
      <c r="GQY368">
        <v>0</v>
      </c>
      <c r="GQZ368">
        <v>0</v>
      </c>
      <c r="GRA368">
        <v>0</v>
      </c>
      <c r="GRB368">
        <v>0</v>
      </c>
      <c r="GRC368">
        <v>0</v>
      </c>
      <c r="GRD368">
        <v>0</v>
      </c>
      <c r="GRE368">
        <v>0</v>
      </c>
      <c r="GRF368">
        <v>0</v>
      </c>
      <c r="GRG368">
        <v>0</v>
      </c>
      <c r="GRH368">
        <v>0</v>
      </c>
      <c r="GRI368">
        <v>0</v>
      </c>
      <c r="GRJ368">
        <v>0</v>
      </c>
      <c r="GRK368">
        <v>0</v>
      </c>
      <c r="GRL368">
        <v>0</v>
      </c>
      <c r="GRM368">
        <v>0</v>
      </c>
      <c r="GRN368">
        <v>0</v>
      </c>
      <c r="GRO368">
        <v>0</v>
      </c>
      <c r="GRP368">
        <v>0</v>
      </c>
      <c r="GRQ368">
        <v>0</v>
      </c>
      <c r="GRR368">
        <v>0</v>
      </c>
      <c r="GRS368">
        <v>0</v>
      </c>
      <c r="GRT368">
        <v>0</v>
      </c>
      <c r="GRU368">
        <v>0</v>
      </c>
      <c r="GRV368">
        <v>0</v>
      </c>
      <c r="GRW368">
        <v>0</v>
      </c>
      <c r="GRX368">
        <v>0</v>
      </c>
      <c r="GRY368">
        <v>0</v>
      </c>
      <c r="GRZ368">
        <v>0</v>
      </c>
      <c r="GSA368">
        <v>0</v>
      </c>
      <c r="GSB368">
        <v>0</v>
      </c>
      <c r="GSC368">
        <v>0</v>
      </c>
      <c r="GSD368">
        <v>0</v>
      </c>
      <c r="GSE368">
        <v>0</v>
      </c>
      <c r="GSF368">
        <v>0</v>
      </c>
      <c r="GSG368">
        <v>0</v>
      </c>
      <c r="GSH368">
        <v>0</v>
      </c>
      <c r="GSI368">
        <v>0</v>
      </c>
      <c r="GSJ368">
        <v>0</v>
      </c>
      <c r="GSK368">
        <v>0</v>
      </c>
      <c r="GSL368">
        <v>0</v>
      </c>
      <c r="GSM368">
        <v>0</v>
      </c>
      <c r="GSN368">
        <v>0</v>
      </c>
      <c r="GSO368">
        <v>0</v>
      </c>
      <c r="GSP368">
        <v>0</v>
      </c>
      <c r="GSQ368">
        <v>0</v>
      </c>
      <c r="GSR368">
        <v>0</v>
      </c>
      <c r="GSS368">
        <v>0</v>
      </c>
      <c r="GST368">
        <v>0</v>
      </c>
      <c r="GSU368">
        <v>0</v>
      </c>
      <c r="GSV368">
        <v>0</v>
      </c>
      <c r="GSW368">
        <v>0</v>
      </c>
      <c r="GSX368">
        <v>0</v>
      </c>
      <c r="GSY368">
        <v>0</v>
      </c>
      <c r="GSZ368">
        <v>0</v>
      </c>
      <c r="GTA368">
        <v>0</v>
      </c>
      <c r="GTB368">
        <v>0</v>
      </c>
      <c r="GTC368">
        <v>0</v>
      </c>
      <c r="GTD368">
        <v>0</v>
      </c>
      <c r="GTE368">
        <v>0</v>
      </c>
      <c r="GTF368">
        <v>0</v>
      </c>
      <c r="GTG368">
        <v>0</v>
      </c>
      <c r="GTH368">
        <v>0</v>
      </c>
      <c r="GTI368">
        <v>0</v>
      </c>
      <c r="GTJ368">
        <v>0</v>
      </c>
      <c r="GTK368">
        <v>0</v>
      </c>
      <c r="GTL368">
        <v>0</v>
      </c>
      <c r="GTM368">
        <v>0</v>
      </c>
      <c r="GTN368">
        <v>0</v>
      </c>
      <c r="GTO368">
        <v>0</v>
      </c>
      <c r="GTP368">
        <v>0</v>
      </c>
      <c r="GTQ368">
        <v>0</v>
      </c>
      <c r="GTR368">
        <v>0</v>
      </c>
      <c r="GTS368">
        <v>0</v>
      </c>
      <c r="GTT368">
        <v>0</v>
      </c>
      <c r="GTU368">
        <v>0</v>
      </c>
      <c r="GTV368">
        <v>0</v>
      </c>
      <c r="GTW368">
        <v>0</v>
      </c>
      <c r="GTX368">
        <v>0</v>
      </c>
      <c r="GTY368">
        <v>0</v>
      </c>
      <c r="GTZ368">
        <v>0</v>
      </c>
      <c r="GUA368">
        <v>0</v>
      </c>
      <c r="GUB368">
        <v>0</v>
      </c>
      <c r="GUC368">
        <v>0</v>
      </c>
      <c r="GUD368">
        <v>0</v>
      </c>
      <c r="GUE368">
        <v>0</v>
      </c>
      <c r="GUF368">
        <v>0</v>
      </c>
      <c r="GUG368">
        <v>0</v>
      </c>
      <c r="GUH368">
        <v>0</v>
      </c>
      <c r="GUI368">
        <v>0</v>
      </c>
      <c r="GUJ368">
        <v>0</v>
      </c>
      <c r="GUK368">
        <v>0</v>
      </c>
      <c r="GUL368">
        <v>0</v>
      </c>
      <c r="GUM368">
        <v>0</v>
      </c>
      <c r="GUN368">
        <v>0</v>
      </c>
      <c r="GUO368">
        <v>0</v>
      </c>
      <c r="GUP368">
        <v>0</v>
      </c>
      <c r="GUQ368">
        <v>0</v>
      </c>
      <c r="GUR368">
        <v>0</v>
      </c>
      <c r="GUS368">
        <v>0</v>
      </c>
      <c r="GUT368">
        <v>0</v>
      </c>
      <c r="GUU368">
        <v>0</v>
      </c>
      <c r="GUV368">
        <v>0</v>
      </c>
      <c r="GUW368">
        <v>0</v>
      </c>
      <c r="GUX368">
        <v>0</v>
      </c>
      <c r="GUY368">
        <v>0</v>
      </c>
      <c r="GUZ368">
        <v>0</v>
      </c>
      <c r="GVA368">
        <v>0</v>
      </c>
      <c r="GVB368">
        <v>0</v>
      </c>
      <c r="GVC368">
        <v>0</v>
      </c>
      <c r="GVD368">
        <v>0</v>
      </c>
      <c r="GVE368">
        <v>0</v>
      </c>
      <c r="GVF368">
        <v>0</v>
      </c>
      <c r="GVG368">
        <v>0</v>
      </c>
      <c r="GVH368">
        <v>0</v>
      </c>
      <c r="GVI368">
        <v>0</v>
      </c>
      <c r="GVJ368">
        <v>0</v>
      </c>
      <c r="GVK368">
        <v>0</v>
      </c>
      <c r="GVL368">
        <v>0</v>
      </c>
      <c r="GVM368">
        <v>0</v>
      </c>
      <c r="GVN368">
        <v>0</v>
      </c>
      <c r="GVO368">
        <v>0</v>
      </c>
      <c r="GVP368">
        <v>0</v>
      </c>
      <c r="GVQ368">
        <v>0</v>
      </c>
      <c r="GVR368">
        <v>0</v>
      </c>
      <c r="GVS368">
        <v>0</v>
      </c>
      <c r="GVT368">
        <v>0</v>
      </c>
      <c r="GVU368">
        <v>0</v>
      </c>
      <c r="GVV368">
        <v>0</v>
      </c>
      <c r="GVW368">
        <v>0</v>
      </c>
      <c r="GVX368">
        <v>0</v>
      </c>
      <c r="GVY368">
        <v>0</v>
      </c>
      <c r="GVZ368">
        <v>0</v>
      </c>
      <c r="GWA368">
        <v>0</v>
      </c>
      <c r="GWB368">
        <v>0</v>
      </c>
      <c r="GWC368">
        <v>0</v>
      </c>
      <c r="GWD368">
        <v>0</v>
      </c>
      <c r="GWE368">
        <v>0</v>
      </c>
      <c r="GWF368">
        <v>0</v>
      </c>
      <c r="GWG368">
        <v>0</v>
      </c>
      <c r="GWH368">
        <v>0</v>
      </c>
      <c r="GWI368">
        <v>0</v>
      </c>
      <c r="GWJ368">
        <v>0</v>
      </c>
      <c r="GWK368">
        <v>0</v>
      </c>
      <c r="GWL368">
        <v>0</v>
      </c>
      <c r="GWM368">
        <v>0</v>
      </c>
      <c r="GWN368">
        <v>0</v>
      </c>
      <c r="GWO368">
        <v>0</v>
      </c>
      <c r="GWP368">
        <v>0</v>
      </c>
      <c r="GWQ368">
        <v>0</v>
      </c>
      <c r="GWR368">
        <v>0</v>
      </c>
      <c r="GWS368">
        <v>0</v>
      </c>
      <c r="GWT368">
        <v>0</v>
      </c>
      <c r="GWU368">
        <v>0</v>
      </c>
      <c r="GWV368">
        <v>0</v>
      </c>
      <c r="GWW368">
        <v>0</v>
      </c>
      <c r="GWX368">
        <v>0</v>
      </c>
      <c r="GWY368">
        <v>0</v>
      </c>
      <c r="GWZ368">
        <v>0</v>
      </c>
      <c r="GXA368">
        <v>0</v>
      </c>
      <c r="GXB368">
        <v>0</v>
      </c>
      <c r="GXC368">
        <v>0</v>
      </c>
      <c r="GXD368">
        <v>0</v>
      </c>
      <c r="GXE368">
        <v>0</v>
      </c>
      <c r="GXF368">
        <v>0</v>
      </c>
      <c r="GXG368">
        <v>0</v>
      </c>
      <c r="GXH368">
        <v>0</v>
      </c>
      <c r="GXI368">
        <v>0</v>
      </c>
      <c r="GXJ368">
        <v>0</v>
      </c>
      <c r="GXK368">
        <v>0</v>
      </c>
      <c r="GXL368">
        <v>0</v>
      </c>
      <c r="GXM368">
        <v>0</v>
      </c>
      <c r="GXN368">
        <v>0</v>
      </c>
      <c r="GXO368">
        <v>0</v>
      </c>
      <c r="GXP368">
        <v>0</v>
      </c>
      <c r="GXQ368">
        <v>0</v>
      </c>
      <c r="GXR368">
        <v>0</v>
      </c>
      <c r="GXS368">
        <v>0</v>
      </c>
      <c r="GXT368">
        <v>0</v>
      </c>
      <c r="GXU368">
        <v>0</v>
      </c>
      <c r="GXV368">
        <v>0</v>
      </c>
      <c r="GXW368">
        <v>0</v>
      </c>
      <c r="GXX368">
        <v>0</v>
      </c>
      <c r="GXY368">
        <v>0</v>
      </c>
      <c r="GXZ368">
        <v>0</v>
      </c>
      <c r="GYA368">
        <v>0</v>
      </c>
      <c r="GYB368">
        <v>0</v>
      </c>
      <c r="GYC368">
        <v>0</v>
      </c>
      <c r="GYD368">
        <v>0</v>
      </c>
      <c r="GYE368">
        <v>0</v>
      </c>
      <c r="GYF368">
        <v>0</v>
      </c>
      <c r="GYG368">
        <v>0</v>
      </c>
      <c r="GYH368">
        <v>0</v>
      </c>
      <c r="GYI368">
        <v>0</v>
      </c>
      <c r="GYJ368">
        <v>0</v>
      </c>
      <c r="GYK368">
        <v>0</v>
      </c>
      <c r="GYL368">
        <v>0</v>
      </c>
      <c r="GYM368">
        <v>0</v>
      </c>
      <c r="GYN368">
        <v>0</v>
      </c>
      <c r="GYO368">
        <v>0</v>
      </c>
      <c r="GYP368">
        <v>0</v>
      </c>
      <c r="GYQ368">
        <v>0</v>
      </c>
      <c r="GYR368">
        <v>0</v>
      </c>
      <c r="GYS368">
        <v>0</v>
      </c>
      <c r="GYT368">
        <v>0</v>
      </c>
      <c r="GYU368">
        <v>0</v>
      </c>
      <c r="GYV368">
        <v>0</v>
      </c>
      <c r="GYW368">
        <v>0</v>
      </c>
      <c r="GYX368">
        <v>0</v>
      </c>
      <c r="GYY368">
        <v>0</v>
      </c>
      <c r="GYZ368">
        <v>0</v>
      </c>
      <c r="GZA368">
        <v>0</v>
      </c>
      <c r="GZB368">
        <v>0</v>
      </c>
      <c r="GZC368">
        <v>0</v>
      </c>
      <c r="GZD368">
        <v>0</v>
      </c>
      <c r="GZE368">
        <v>0</v>
      </c>
      <c r="GZF368">
        <v>0</v>
      </c>
      <c r="GZG368">
        <v>0</v>
      </c>
      <c r="GZH368">
        <v>0</v>
      </c>
      <c r="GZI368">
        <v>0</v>
      </c>
      <c r="GZJ368">
        <v>0</v>
      </c>
      <c r="GZK368">
        <v>0</v>
      </c>
      <c r="GZL368">
        <v>0</v>
      </c>
      <c r="GZM368">
        <v>0</v>
      </c>
      <c r="GZN368">
        <v>0</v>
      </c>
      <c r="GZO368">
        <v>0</v>
      </c>
      <c r="GZP368">
        <v>0</v>
      </c>
      <c r="GZQ368">
        <v>0</v>
      </c>
      <c r="GZR368">
        <v>0</v>
      </c>
      <c r="GZS368">
        <v>0</v>
      </c>
      <c r="GZT368">
        <v>0</v>
      </c>
      <c r="GZU368">
        <v>0</v>
      </c>
      <c r="GZV368">
        <v>0</v>
      </c>
      <c r="GZW368">
        <v>0</v>
      </c>
      <c r="GZX368">
        <v>0</v>
      </c>
      <c r="GZY368">
        <v>0</v>
      </c>
      <c r="GZZ368">
        <v>0</v>
      </c>
      <c r="HAA368">
        <v>0</v>
      </c>
      <c r="HAB368">
        <v>0</v>
      </c>
      <c r="HAC368">
        <v>0</v>
      </c>
      <c r="HAD368">
        <v>0</v>
      </c>
      <c r="HAE368">
        <v>0</v>
      </c>
      <c r="HAF368">
        <v>0</v>
      </c>
      <c r="HAG368">
        <v>0</v>
      </c>
      <c r="HAH368">
        <v>0</v>
      </c>
      <c r="HAI368">
        <v>0</v>
      </c>
      <c r="HAJ368">
        <v>0</v>
      </c>
      <c r="HAK368">
        <v>0</v>
      </c>
      <c r="HAL368">
        <v>0</v>
      </c>
      <c r="HAM368">
        <v>0</v>
      </c>
      <c r="HAN368">
        <v>0</v>
      </c>
      <c r="HAO368">
        <v>0</v>
      </c>
      <c r="HAP368">
        <v>0</v>
      </c>
      <c r="HAQ368">
        <v>0</v>
      </c>
      <c r="HAR368">
        <v>0</v>
      </c>
      <c r="HAS368">
        <v>0</v>
      </c>
      <c r="HAT368">
        <v>0</v>
      </c>
      <c r="HAU368">
        <v>0</v>
      </c>
      <c r="HAV368">
        <v>0</v>
      </c>
      <c r="HAW368">
        <v>0</v>
      </c>
      <c r="HAX368">
        <v>0</v>
      </c>
      <c r="HAY368">
        <v>0</v>
      </c>
      <c r="HAZ368">
        <v>0</v>
      </c>
      <c r="HBA368">
        <v>0</v>
      </c>
      <c r="HBB368">
        <v>0</v>
      </c>
      <c r="HBC368">
        <v>0</v>
      </c>
      <c r="HBD368">
        <v>0</v>
      </c>
      <c r="HBE368">
        <v>0</v>
      </c>
      <c r="HBF368">
        <v>0</v>
      </c>
      <c r="HBG368">
        <v>0</v>
      </c>
      <c r="HBH368">
        <v>0</v>
      </c>
      <c r="HBI368">
        <v>0</v>
      </c>
      <c r="HBJ368">
        <v>0</v>
      </c>
      <c r="HBK368">
        <v>0</v>
      </c>
      <c r="HBL368">
        <v>0</v>
      </c>
      <c r="HBM368">
        <v>0</v>
      </c>
      <c r="HBN368">
        <v>0</v>
      </c>
      <c r="HBO368">
        <v>0</v>
      </c>
      <c r="HBP368">
        <v>0</v>
      </c>
      <c r="HBQ368">
        <v>0</v>
      </c>
      <c r="HBR368">
        <v>0</v>
      </c>
      <c r="HBS368">
        <v>0</v>
      </c>
      <c r="HBT368">
        <v>0</v>
      </c>
      <c r="HBU368">
        <v>0</v>
      </c>
      <c r="HBV368">
        <v>0</v>
      </c>
      <c r="HBW368">
        <v>0</v>
      </c>
      <c r="HBX368">
        <v>0</v>
      </c>
      <c r="HBY368">
        <v>0</v>
      </c>
      <c r="HBZ368">
        <v>0</v>
      </c>
      <c r="HCA368">
        <v>0</v>
      </c>
      <c r="HCB368">
        <v>0</v>
      </c>
      <c r="HCC368">
        <v>0</v>
      </c>
      <c r="HCD368">
        <v>0</v>
      </c>
      <c r="HCE368">
        <v>0</v>
      </c>
      <c r="HCF368">
        <v>0</v>
      </c>
      <c r="HCG368">
        <v>0</v>
      </c>
      <c r="HCH368">
        <v>0</v>
      </c>
      <c r="HCI368">
        <v>0</v>
      </c>
      <c r="HCJ368">
        <v>0</v>
      </c>
      <c r="HCK368">
        <v>0</v>
      </c>
      <c r="HCL368">
        <v>0</v>
      </c>
      <c r="HCM368">
        <v>0</v>
      </c>
      <c r="HCN368">
        <v>0</v>
      </c>
      <c r="HCO368">
        <v>0</v>
      </c>
      <c r="HCP368">
        <v>0</v>
      </c>
      <c r="HCQ368">
        <v>0</v>
      </c>
      <c r="HCR368">
        <v>0</v>
      </c>
      <c r="HCS368">
        <v>0</v>
      </c>
      <c r="HCT368">
        <v>0</v>
      </c>
      <c r="HCU368">
        <v>0</v>
      </c>
      <c r="HCV368">
        <v>0</v>
      </c>
      <c r="HCW368">
        <v>0</v>
      </c>
      <c r="HCX368">
        <v>0</v>
      </c>
      <c r="HCY368">
        <v>0</v>
      </c>
      <c r="HCZ368">
        <v>0</v>
      </c>
      <c r="HDA368">
        <v>0</v>
      </c>
      <c r="HDB368">
        <v>0</v>
      </c>
      <c r="HDC368">
        <v>0</v>
      </c>
      <c r="HDD368">
        <v>0</v>
      </c>
      <c r="HDE368">
        <v>0</v>
      </c>
      <c r="HDF368">
        <v>0</v>
      </c>
      <c r="HDG368">
        <v>0</v>
      </c>
      <c r="HDH368">
        <v>0</v>
      </c>
      <c r="HDI368">
        <v>0</v>
      </c>
      <c r="HDJ368">
        <v>0</v>
      </c>
      <c r="HDK368">
        <v>0</v>
      </c>
      <c r="HDL368">
        <v>0</v>
      </c>
      <c r="HDM368">
        <v>0</v>
      </c>
      <c r="HDN368">
        <v>0</v>
      </c>
      <c r="HDO368">
        <v>0</v>
      </c>
      <c r="HDP368">
        <v>0</v>
      </c>
      <c r="HDQ368">
        <v>0</v>
      </c>
      <c r="HDR368">
        <v>0</v>
      </c>
      <c r="HDS368">
        <v>0</v>
      </c>
      <c r="HDT368">
        <v>0</v>
      </c>
      <c r="HDU368">
        <v>0</v>
      </c>
      <c r="HDV368">
        <v>0</v>
      </c>
      <c r="HDW368">
        <v>0</v>
      </c>
      <c r="HDX368">
        <v>0</v>
      </c>
      <c r="HDY368">
        <v>0</v>
      </c>
      <c r="HDZ368">
        <v>0</v>
      </c>
      <c r="HEA368">
        <v>0</v>
      </c>
      <c r="HEB368">
        <v>0</v>
      </c>
      <c r="HEC368">
        <v>0</v>
      </c>
      <c r="HED368">
        <v>0</v>
      </c>
      <c r="HEE368">
        <v>0</v>
      </c>
      <c r="HEF368">
        <v>0</v>
      </c>
      <c r="HEG368">
        <v>0</v>
      </c>
      <c r="HEH368">
        <v>0</v>
      </c>
      <c r="HEI368">
        <v>0</v>
      </c>
      <c r="HEJ368">
        <v>0</v>
      </c>
      <c r="HEK368">
        <v>0</v>
      </c>
      <c r="HEL368">
        <v>0</v>
      </c>
      <c r="HEM368">
        <v>0</v>
      </c>
      <c r="HEN368">
        <v>0</v>
      </c>
      <c r="HEO368">
        <v>0</v>
      </c>
      <c r="HEP368">
        <v>0</v>
      </c>
      <c r="HEQ368">
        <v>0</v>
      </c>
      <c r="HER368">
        <v>0</v>
      </c>
      <c r="HES368">
        <v>0</v>
      </c>
      <c r="HET368">
        <v>0</v>
      </c>
      <c r="HEU368">
        <v>0</v>
      </c>
      <c r="HEV368">
        <v>0</v>
      </c>
      <c r="HEW368">
        <v>0</v>
      </c>
      <c r="HEX368">
        <v>0</v>
      </c>
      <c r="HEY368">
        <v>0</v>
      </c>
      <c r="HEZ368">
        <v>0</v>
      </c>
      <c r="HFA368">
        <v>0</v>
      </c>
      <c r="HFB368">
        <v>0</v>
      </c>
      <c r="HFC368">
        <v>0</v>
      </c>
      <c r="HFD368">
        <v>0</v>
      </c>
      <c r="HFE368">
        <v>0</v>
      </c>
      <c r="HFF368">
        <v>0</v>
      </c>
      <c r="HFG368">
        <v>0</v>
      </c>
      <c r="HFH368">
        <v>0</v>
      </c>
      <c r="HFI368">
        <v>0</v>
      </c>
      <c r="HFJ368">
        <v>0</v>
      </c>
      <c r="HFK368">
        <v>0</v>
      </c>
      <c r="HFL368">
        <v>0</v>
      </c>
      <c r="HFM368">
        <v>0</v>
      </c>
      <c r="HFN368">
        <v>0</v>
      </c>
      <c r="HFO368">
        <v>0</v>
      </c>
      <c r="HFP368">
        <v>0</v>
      </c>
      <c r="HFQ368">
        <v>0</v>
      </c>
      <c r="HFR368">
        <v>0</v>
      </c>
      <c r="HFS368">
        <v>0</v>
      </c>
      <c r="HFT368">
        <v>0</v>
      </c>
      <c r="HFU368">
        <v>0</v>
      </c>
      <c r="HFV368">
        <v>0</v>
      </c>
      <c r="HFW368">
        <v>0</v>
      </c>
      <c r="HFX368">
        <v>0</v>
      </c>
      <c r="HFY368">
        <v>0</v>
      </c>
      <c r="HFZ368">
        <v>0</v>
      </c>
      <c r="HGA368">
        <v>0</v>
      </c>
      <c r="HGB368">
        <v>0</v>
      </c>
      <c r="HGC368">
        <v>0</v>
      </c>
      <c r="HGD368">
        <v>0</v>
      </c>
      <c r="HGE368">
        <v>0</v>
      </c>
      <c r="HGF368">
        <v>0</v>
      </c>
      <c r="HGG368">
        <v>0</v>
      </c>
      <c r="HGH368">
        <v>0</v>
      </c>
      <c r="HGI368">
        <v>0</v>
      </c>
      <c r="HGJ368">
        <v>0</v>
      </c>
      <c r="HGK368">
        <v>0</v>
      </c>
      <c r="HGL368">
        <v>0</v>
      </c>
      <c r="HGM368">
        <v>0</v>
      </c>
      <c r="HGN368">
        <v>0</v>
      </c>
      <c r="HGO368">
        <v>0</v>
      </c>
      <c r="HGP368">
        <v>0</v>
      </c>
      <c r="HGQ368">
        <v>0</v>
      </c>
      <c r="HGR368">
        <v>0</v>
      </c>
      <c r="HGS368">
        <v>0</v>
      </c>
      <c r="HGT368">
        <v>0</v>
      </c>
      <c r="HGU368">
        <v>0</v>
      </c>
      <c r="HGV368">
        <v>0</v>
      </c>
      <c r="HGW368">
        <v>0</v>
      </c>
      <c r="HGX368">
        <v>0</v>
      </c>
      <c r="HGY368">
        <v>0</v>
      </c>
      <c r="HGZ368">
        <v>0</v>
      </c>
      <c r="HHA368">
        <v>0</v>
      </c>
      <c r="HHB368">
        <v>0</v>
      </c>
      <c r="HHC368">
        <v>0</v>
      </c>
      <c r="HHD368">
        <v>0</v>
      </c>
      <c r="HHE368">
        <v>0</v>
      </c>
      <c r="HHF368">
        <v>0</v>
      </c>
      <c r="HHG368">
        <v>0</v>
      </c>
      <c r="HHH368">
        <v>0</v>
      </c>
      <c r="HHI368">
        <v>0</v>
      </c>
      <c r="HHJ368">
        <v>0</v>
      </c>
      <c r="HHK368">
        <v>0</v>
      </c>
      <c r="HHL368">
        <v>0</v>
      </c>
      <c r="HHM368">
        <v>0</v>
      </c>
      <c r="HHN368">
        <v>0</v>
      </c>
      <c r="HHO368">
        <v>0</v>
      </c>
      <c r="HHP368">
        <v>0</v>
      </c>
      <c r="HHQ368">
        <v>0</v>
      </c>
      <c r="HHR368">
        <v>0</v>
      </c>
      <c r="HHS368">
        <v>0</v>
      </c>
      <c r="HHT368">
        <v>0</v>
      </c>
      <c r="HHU368">
        <v>0</v>
      </c>
      <c r="HHV368">
        <v>0</v>
      </c>
      <c r="HHW368">
        <v>0</v>
      </c>
      <c r="HHX368">
        <v>0</v>
      </c>
      <c r="HHY368">
        <v>0</v>
      </c>
      <c r="HHZ368">
        <v>0</v>
      </c>
      <c r="HIA368">
        <v>0</v>
      </c>
      <c r="HIB368">
        <v>0</v>
      </c>
      <c r="HIC368">
        <v>0</v>
      </c>
      <c r="HID368">
        <v>0</v>
      </c>
      <c r="HIE368">
        <v>0</v>
      </c>
      <c r="HIF368">
        <v>0</v>
      </c>
      <c r="HIG368">
        <v>0</v>
      </c>
      <c r="HIH368">
        <v>0</v>
      </c>
      <c r="HII368">
        <v>0</v>
      </c>
      <c r="HIJ368">
        <v>0</v>
      </c>
      <c r="HIK368">
        <v>0</v>
      </c>
      <c r="HIL368">
        <v>0</v>
      </c>
      <c r="HIM368">
        <v>0</v>
      </c>
      <c r="HIN368">
        <v>0</v>
      </c>
      <c r="HIO368">
        <v>0</v>
      </c>
      <c r="HIP368">
        <v>0</v>
      </c>
      <c r="HIQ368">
        <v>0</v>
      </c>
      <c r="HIR368">
        <v>0</v>
      </c>
      <c r="HIS368">
        <v>0</v>
      </c>
      <c r="HIT368">
        <v>0</v>
      </c>
      <c r="HIU368">
        <v>0</v>
      </c>
      <c r="HIV368">
        <v>0</v>
      </c>
      <c r="HIW368">
        <v>0</v>
      </c>
      <c r="HIX368">
        <v>0</v>
      </c>
      <c r="HIY368">
        <v>0</v>
      </c>
      <c r="HIZ368">
        <v>0</v>
      </c>
      <c r="HJA368">
        <v>0</v>
      </c>
      <c r="HJB368">
        <v>0</v>
      </c>
      <c r="HJC368">
        <v>0</v>
      </c>
      <c r="HJD368">
        <v>0</v>
      </c>
      <c r="HJE368">
        <v>0</v>
      </c>
      <c r="HJF368">
        <v>0</v>
      </c>
      <c r="HJG368">
        <v>0</v>
      </c>
      <c r="HJH368">
        <v>0</v>
      </c>
      <c r="HJI368">
        <v>0</v>
      </c>
      <c r="HJJ368">
        <v>0</v>
      </c>
      <c r="HJK368">
        <v>0</v>
      </c>
      <c r="HJL368">
        <v>0</v>
      </c>
      <c r="HJM368">
        <v>0</v>
      </c>
      <c r="HJN368">
        <v>0</v>
      </c>
      <c r="HJO368">
        <v>0</v>
      </c>
      <c r="HJP368">
        <v>0</v>
      </c>
      <c r="HJQ368">
        <v>0</v>
      </c>
      <c r="HJR368">
        <v>0</v>
      </c>
      <c r="HJS368">
        <v>0</v>
      </c>
      <c r="HJT368">
        <v>0</v>
      </c>
      <c r="HJU368">
        <v>0</v>
      </c>
      <c r="HJV368">
        <v>0</v>
      </c>
      <c r="HJW368">
        <v>0</v>
      </c>
      <c r="HJX368">
        <v>0</v>
      </c>
      <c r="HJY368">
        <v>0</v>
      </c>
      <c r="HJZ368">
        <v>0</v>
      </c>
      <c r="HKA368">
        <v>0</v>
      </c>
      <c r="HKB368">
        <v>0</v>
      </c>
      <c r="HKC368">
        <v>0</v>
      </c>
      <c r="HKD368">
        <v>0</v>
      </c>
      <c r="HKE368">
        <v>0</v>
      </c>
      <c r="HKF368">
        <v>0</v>
      </c>
      <c r="HKG368">
        <v>0</v>
      </c>
      <c r="HKH368">
        <v>0</v>
      </c>
      <c r="HKI368">
        <v>0</v>
      </c>
      <c r="HKJ368">
        <v>0</v>
      </c>
      <c r="HKK368">
        <v>0</v>
      </c>
      <c r="HKL368">
        <v>0</v>
      </c>
      <c r="HKM368">
        <v>0</v>
      </c>
      <c r="HKN368">
        <v>0</v>
      </c>
      <c r="HKO368">
        <v>0</v>
      </c>
      <c r="HKP368">
        <v>0</v>
      </c>
      <c r="HKQ368">
        <v>0</v>
      </c>
      <c r="HKR368">
        <v>0</v>
      </c>
      <c r="HKS368">
        <v>0</v>
      </c>
      <c r="HKT368">
        <v>0</v>
      </c>
      <c r="HKU368">
        <v>0</v>
      </c>
      <c r="HKV368">
        <v>0</v>
      </c>
      <c r="HKW368">
        <v>0</v>
      </c>
      <c r="HKX368">
        <v>0</v>
      </c>
      <c r="HKY368">
        <v>0</v>
      </c>
      <c r="HKZ368">
        <v>0</v>
      </c>
      <c r="HLA368">
        <v>0</v>
      </c>
      <c r="HLB368">
        <v>0</v>
      </c>
      <c r="HLC368">
        <v>0</v>
      </c>
      <c r="HLD368">
        <v>0</v>
      </c>
      <c r="HLE368">
        <v>0</v>
      </c>
      <c r="HLF368">
        <v>0</v>
      </c>
      <c r="HLG368">
        <v>0</v>
      </c>
      <c r="HLH368">
        <v>0</v>
      </c>
      <c r="HLI368">
        <v>0</v>
      </c>
      <c r="HLJ368">
        <v>0</v>
      </c>
      <c r="HLK368">
        <v>0</v>
      </c>
      <c r="HLL368">
        <v>0</v>
      </c>
      <c r="HLM368">
        <v>0</v>
      </c>
      <c r="HLN368">
        <v>0</v>
      </c>
      <c r="HLO368">
        <v>0</v>
      </c>
      <c r="HLP368">
        <v>0</v>
      </c>
      <c r="HLQ368">
        <v>0</v>
      </c>
      <c r="HLR368">
        <v>0</v>
      </c>
      <c r="HLS368">
        <v>0</v>
      </c>
      <c r="HLT368">
        <v>0</v>
      </c>
      <c r="HLU368">
        <v>0</v>
      </c>
      <c r="HLV368">
        <v>0</v>
      </c>
      <c r="HLW368">
        <v>0</v>
      </c>
      <c r="HLX368">
        <v>0</v>
      </c>
      <c r="HLY368">
        <v>0</v>
      </c>
      <c r="HLZ368">
        <v>0</v>
      </c>
      <c r="HMA368">
        <v>0</v>
      </c>
      <c r="HMB368">
        <v>0</v>
      </c>
      <c r="HMC368">
        <v>0</v>
      </c>
      <c r="HMD368">
        <v>0</v>
      </c>
      <c r="HME368">
        <v>0</v>
      </c>
      <c r="HMF368">
        <v>0</v>
      </c>
      <c r="HMG368">
        <v>0</v>
      </c>
      <c r="HMH368">
        <v>0</v>
      </c>
      <c r="HMI368">
        <v>0</v>
      </c>
      <c r="HMJ368">
        <v>0</v>
      </c>
      <c r="HMK368">
        <v>0</v>
      </c>
      <c r="HML368">
        <v>0</v>
      </c>
      <c r="HMM368">
        <v>0</v>
      </c>
      <c r="HMN368">
        <v>0</v>
      </c>
      <c r="HMO368">
        <v>0</v>
      </c>
      <c r="HMP368">
        <v>0</v>
      </c>
      <c r="HMQ368">
        <v>0</v>
      </c>
      <c r="HMR368">
        <v>0</v>
      </c>
      <c r="HMS368">
        <v>0</v>
      </c>
      <c r="HMT368">
        <v>0</v>
      </c>
      <c r="HMU368">
        <v>0</v>
      </c>
      <c r="HMV368">
        <v>0</v>
      </c>
      <c r="HMW368">
        <v>0</v>
      </c>
      <c r="HMX368">
        <v>0</v>
      </c>
      <c r="HMY368">
        <v>0</v>
      </c>
      <c r="HMZ368">
        <v>0</v>
      </c>
      <c r="HNA368">
        <v>0</v>
      </c>
      <c r="HNB368">
        <v>0</v>
      </c>
      <c r="HNC368">
        <v>0</v>
      </c>
      <c r="HND368">
        <v>0</v>
      </c>
      <c r="HNE368">
        <v>0</v>
      </c>
      <c r="HNF368">
        <v>0</v>
      </c>
      <c r="HNG368">
        <v>0</v>
      </c>
      <c r="HNH368">
        <v>0</v>
      </c>
      <c r="HNI368">
        <v>0</v>
      </c>
      <c r="HNJ368">
        <v>0</v>
      </c>
      <c r="HNK368">
        <v>0</v>
      </c>
      <c r="HNL368">
        <v>0</v>
      </c>
      <c r="HNM368">
        <v>0</v>
      </c>
      <c r="HNN368">
        <v>0</v>
      </c>
      <c r="HNO368">
        <v>0</v>
      </c>
      <c r="HNP368">
        <v>0</v>
      </c>
      <c r="HNQ368">
        <v>0</v>
      </c>
      <c r="HNR368">
        <v>0</v>
      </c>
      <c r="HNS368">
        <v>0</v>
      </c>
      <c r="HNT368">
        <v>0</v>
      </c>
      <c r="HNU368">
        <v>0</v>
      </c>
      <c r="HNV368">
        <v>0</v>
      </c>
      <c r="HNW368">
        <v>0</v>
      </c>
      <c r="HNX368">
        <v>0</v>
      </c>
      <c r="HNY368">
        <v>0</v>
      </c>
      <c r="HNZ368">
        <v>0</v>
      </c>
      <c r="HOA368">
        <v>0</v>
      </c>
      <c r="HOB368">
        <v>0</v>
      </c>
      <c r="HOC368">
        <v>0</v>
      </c>
      <c r="HOD368">
        <v>0</v>
      </c>
      <c r="HOE368">
        <v>0</v>
      </c>
      <c r="HOF368">
        <v>0</v>
      </c>
      <c r="HOG368">
        <v>0</v>
      </c>
      <c r="HOH368">
        <v>0</v>
      </c>
      <c r="HOI368">
        <v>0</v>
      </c>
      <c r="HOJ368">
        <v>0</v>
      </c>
      <c r="HOK368">
        <v>0</v>
      </c>
      <c r="HOL368">
        <v>0</v>
      </c>
      <c r="HOM368">
        <v>0</v>
      </c>
      <c r="HON368">
        <v>0</v>
      </c>
      <c r="HOO368">
        <v>0</v>
      </c>
      <c r="HOP368">
        <v>0</v>
      </c>
      <c r="HOQ368">
        <v>0</v>
      </c>
      <c r="HOR368">
        <v>0</v>
      </c>
      <c r="HOS368">
        <v>0</v>
      </c>
      <c r="HOT368">
        <v>0</v>
      </c>
      <c r="HOU368">
        <v>0</v>
      </c>
      <c r="HOV368">
        <v>0</v>
      </c>
      <c r="HOW368">
        <v>0</v>
      </c>
      <c r="HOX368">
        <v>0</v>
      </c>
      <c r="HOY368">
        <v>0</v>
      </c>
      <c r="HOZ368">
        <v>0</v>
      </c>
      <c r="HPA368">
        <v>0</v>
      </c>
      <c r="HPB368">
        <v>0</v>
      </c>
      <c r="HPC368">
        <v>0</v>
      </c>
      <c r="HPD368">
        <v>0</v>
      </c>
      <c r="HPE368">
        <v>0</v>
      </c>
      <c r="HPF368">
        <v>0</v>
      </c>
      <c r="HPG368">
        <v>0</v>
      </c>
      <c r="HPH368">
        <v>0</v>
      </c>
      <c r="HPI368">
        <v>0</v>
      </c>
      <c r="HPJ368">
        <v>0</v>
      </c>
      <c r="HPK368">
        <v>0</v>
      </c>
      <c r="HPL368">
        <v>0</v>
      </c>
      <c r="HPM368">
        <v>0</v>
      </c>
      <c r="HPN368">
        <v>0</v>
      </c>
      <c r="HPO368">
        <v>0</v>
      </c>
      <c r="HPP368">
        <v>0</v>
      </c>
      <c r="HPQ368">
        <v>0</v>
      </c>
      <c r="HPR368">
        <v>0</v>
      </c>
      <c r="HPS368">
        <v>0</v>
      </c>
      <c r="HPT368">
        <v>0</v>
      </c>
      <c r="HPU368">
        <v>0</v>
      </c>
      <c r="HPV368">
        <v>0</v>
      </c>
      <c r="HPW368">
        <v>0</v>
      </c>
      <c r="HPX368">
        <v>0</v>
      </c>
      <c r="HPY368">
        <v>0</v>
      </c>
      <c r="HPZ368">
        <v>0</v>
      </c>
      <c r="HQA368">
        <v>0</v>
      </c>
      <c r="HQB368">
        <v>0</v>
      </c>
      <c r="HQC368">
        <v>0</v>
      </c>
      <c r="HQD368">
        <v>0</v>
      </c>
      <c r="HQE368">
        <v>0</v>
      </c>
      <c r="HQF368">
        <v>0</v>
      </c>
      <c r="HQG368">
        <v>0</v>
      </c>
      <c r="HQH368">
        <v>0</v>
      </c>
      <c r="HQI368">
        <v>0</v>
      </c>
      <c r="HQJ368">
        <v>0</v>
      </c>
      <c r="HQK368">
        <v>0</v>
      </c>
      <c r="HQL368">
        <v>0</v>
      </c>
      <c r="HQM368">
        <v>0</v>
      </c>
      <c r="HQN368">
        <v>0</v>
      </c>
      <c r="HQO368">
        <v>0</v>
      </c>
      <c r="HQP368">
        <v>0</v>
      </c>
      <c r="HQQ368">
        <v>0</v>
      </c>
      <c r="HQR368">
        <v>0</v>
      </c>
      <c r="HQS368">
        <v>0</v>
      </c>
      <c r="HQT368">
        <v>0</v>
      </c>
      <c r="HQU368">
        <v>0</v>
      </c>
      <c r="HQV368">
        <v>0</v>
      </c>
      <c r="HQW368">
        <v>0</v>
      </c>
      <c r="HQX368">
        <v>0</v>
      </c>
      <c r="HQY368">
        <v>0</v>
      </c>
      <c r="HQZ368">
        <v>0</v>
      </c>
      <c r="HRA368">
        <v>0</v>
      </c>
      <c r="HRB368">
        <v>0</v>
      </c>
      <c r="HRC368">
        <v>0</v>
      </c>
      <c r="HRD368">
        <v>0</v>
      </c>
      <c r="HRE368">
        <v>0</v>
      </c>
      <c r="HRF368">
        <v>0</v>
      </c>
      <c r="HRG368">
        <v>0</v>
      </c>
      <c r="HRH368">
        <v>0</v>
      </c>
      <c r="HRI368">
        <v>0</v>
      </c>
      <c r="HRJ368">
        <v>0</v>
      </c>
      <c r="HRK368">
        <v>0</v>
      </c>
      <c r="HRL368">
        <v>0</v>
      </c>
      <c r="HRM368">
        <v>0</v>
      </c>
      <c r="HRN368">
        <v>0</v>
      </c>
      <c r="HRO368">
        <v>0</v>
      </c>
      <c r="HRP368">
        <v>0</v>
      </c>
      <c r="HRQ368">
        <v>0</v>
      </c>
      <c r="HRR368">
        <v>0</v>
      </c>
      <c r="HRS368">
        <v>0</v>
      </c>
      <c r="HRT368">
        <v>0</v>
      </c>
      <c r="HRU368">
        <v>0</v>
      </c>
      <c r="HRV368">
        <v>0</v>
      </c>
      <c r="HRW368">
        <v>0</v>
      </c>
      <c r="HRX368">
        <v>0</v>
      </c>
      <c r="HRY368">
        <v>0</v>
      </c>
      <c r="HRZ368">
        <v>0</v>
      </c>
      <c r="HSA368">
        <v>0</v>
      </c>
      <c r="HSB368">
        <v>0</v>
      </c>
      <c r="HSC368">
        <v>0</v>
      </c>
      <c r="HSD368">
        <v>0</v>
      </c>
      <c r="HSE368">
        <v>0</v>
      </c>
      <c r="HSF368">
        <v>0</v>
      </c>
      <c r="HSG368">
        <v>0</v>
      </c>
      <c r="HSH368">
        <v>0</v>
      </c>
      <c r="HSI368">
        <v>0</v>
      </c>
      <c r="HSJ368">
        <v>0</v>
      </c>
      <c r="HSK368">
        <v>0</v>
      </c>
      <c r="HSL368">
        <v>0</v>
      </c>
      <c r="HSM368">
        <v>0</v>
      </c>
      <c r="HSN368">
        <v>0</v>
      </c>
      <c r="HSO368">
        <v>0</v>
      </c>
      <c r="HSP368">
        <v>0</v>
      </c>
      <c r="HSQ368">
        <v>0</v>
      </c>
      <c r="HSR368">
        <v>0</v>
      </c>
      <c r="HSS368">
        <v>0</v>
      </c>
      <c r="HST368">
        <v>0</v>
      </c>
      <c r="HSU368">
        <v>0</v>
      </c>
      <c r="HSV368">
        <v>0</v>
      </c>
      <c r="HSW368">
        <v>0</v>
      </c>
      <c r="HSX368">
        <v>0</v>
      </c>
      <c r="HSY368">
        <v>0</v>
      </c>
      <c r="HSZ368">
        <v>0</v>
      </c>
      <c r="HTA368">
        <v>0</v>
      </c>
      <c r="HTB368">
        <v>0</v>
      </c>
      <c r="HTC368">
        <v>0</v>
      </c>
      <c r="HTD368">
        <v>0</v>
      </c>
      <c r="HTE368">
        <v>0</v>
      </c>
      <c r="HTF368">
        <v>0</v>
      </c>
      <c r="HTG368">
        <v>0</v>
      </c>
      <c r="HTH368">
        <v>0</v>
      </c>
      <c r="HTI368">
        <v>0</v>
      </c>
      <c r="HTJ368">
        <v>0</v>
      </c>
      <c r="HTK368">
        <v>0</v>
      </c>
      <c r="HTL368">
        <v>0</v>
      </c>
      <c r="HTM368">
        <v>0</v>
      </c>
      <c r="HTN368">
        <v>0</v>
      </c>
      <c r="HTO368">
        <v>0</v>
      </c>
      <c r="HTP368">
        <v>0</v>
      </c>
      <c r="HTQ368">
        <v>0</v>
      </c>
      <c r="HTR368">
        <v>0</v>
      </c>
      <c r="HTS368">
        <v>0</v>
      </c>
      <c r="HTT368">
        <v>0</v>
      </c>
      <c r="HTU368">
        <v>0</v>
      </c>
      <c r="HTV368">
        <v>0</v>
      </c>
      <c r="HTW368">
        <v>0</v>
      </c>
      <c r="HTX368">
        <v>0</v>
      </c>
      <c r="HTY368">
        <v>0</v>
      </c>
      <c r="HTZ368">
        <v>0</v>
      </c>
      <c r="HUA368">
        <v>0</v>
      </c>
      <c r="HUB368">
        <v>0</v>
      </c>
      <c r="HUC368">
        <v>0</v>
      </c>
      <c r="HUD368">
        <v>0</v>
      </c>
      <c r="HUE368">
        <v>0</v>
      </c>
      <c r="HUF368">
        <v>0</v>
      </c>
      <c r="HUG368">
        <v>0</v>
      </c>
      <c r="HUH368">
        <v>0</v>
      </c>
      <c r="HUI368">
        <v>0</v>
      </c>
      <c r="HUJ368">
        <v>0</v>
      </c>
      <c r="HUK368">
        <v>0</v>
      </c>
      <c r="HUL368">
        <v>0</v>
      </c>
      <c r="HUM368">
        <v>0</v>
      </c>
      <c r="HUN368">
        <v>0</v>
      </c>
      <c r="HUO368">
        <v>0</v>
      </c>
      <c r="HUP368">
        <v>0</v>
      </c>
      <c r="HUQ368">
        <v>0</v>
      </c>
      <c r="HUR368">
        <v>0</v>
      </c>
      <c r="HUS368">
        <v>0</v>
      </c>
      <c r="HUT368">
        <v>0</v>
      </c>
      <c r="HUU368">
        <v>0</v>
      </c>
      <c r="HUV368">
        <v>0</v>
      </c>
      <c r="HUW368">
        <v>0</v>
      </c>
      <c r="HUX368">
        <v>0</v>
      </c>
      <c r="HUY368">
        <v>0</v>
      </c>
      <c r="HUZ368">
        <v>0</v>
      </c>
      <c r="HVA368">
        <v>0</v>
      </c>
      <c r="HVB368">
        <v>0</v>
      </c>
      <c r="HVC368">
        <v>0</v>
      </c>
      <c r="HVD368">
        <v>0</v>
      </c>
      <c r="HVE368">
        <v>0</v>
      </c>
      <c r="HVF368">
        <v>0</v>
      </c>
      <c r="HVG368">
        <v>0</v>
      </c>
      <c r="HVH368">
        <v>0</v>
      </c>
      <c r="HVI368">
        <v>0</v>
      </c>
      <c r="HVJ368">
        <v>0</v>
      </c>
      <c r="HVK368">
        <v>0</v>
      </c>
      <c r="HVL368">
        <v>0</v>
      </c>
      <c r="HVM368">
        <v>0</v>
      </c>
      <c r="HVN368">
        <v>0</v>
      </c>
      <c r="HVO368">
        <v>0</v>
      </c>
      <c r="HVP368">
        <v>0</v>
      </c>
      <c r="HVQ368">
        <v>0</v>
      </c>
      <c r="HVR368">
        <v>0</v>
      </c>
      <c r="HVS368">
        <v>0</v>
      </c>
      <c r="HVT368">
        <v>0</v>
      </c>
      <c r="HVU368">
        <v>0</v>
      </c>
      <c r="HVV368">
        <v>0</v>
      </c>
      <c r="HVW368">
        <v>0</v>
      </c>
      <c r="HVX368">
        <v>0</v>
      </c>
      <c r="HVY368">
        <v>0</v>
      </c>
      <c r="HVZ368">
        <v>0</v>
      </c>
      <c r="HWA368">
        <v>0</v>
      </c>
      <c r="HWB368">
        <v>0</v>
      </c>
      <c r="HWC368">
        <v>0</v>
      </c>
      <c r="HWD368">
        <v>0</v>
      </c>
      <c r="HWE368">
        <v>0</v>
      </c>
      <c r="HWF368">
        <v>0</v>
      </c>
      <c r="HWG368">
        <v>0</v>
      </c>
      <c r="HWH368">
        <v>0</v>
      </c>
      <c r="HWI368">
        <v>0</v>
      </c>
      <c r="HWJ368">
        <v>0</v>
      </c>
      <c r="HWK368">
        <v>0</v>
      </c>
      <c r="HWL368">
        <v>0</v>
      </c>
      <c r="HWM368">
        <v>0</v>
      </c>
      <c r="HWN368">
        <v>0</v>
      </c>
      <c r="HWO368">
        <v>0</v>
      </c>
      <c r="HWP368">
        <v>0</v>
      </c>
      <c r="HWQ368">
        <v>0</v>
      </c>
      <c r="HWR368">
        <v>0</v>
      </c>
      <c r="HWS368">
        <v>0</v>
      </c>
      <c r="HWT368">
        <v>0</v>
      </c>
      <c r="HWU368">
        <v>0</v>
      </c>
      <c r="HWV368">
        <v>0</v>
      </c>
      <c r="HWW368">
        <v>0</v>
      </c>
      <c r="HWX368">
        <v>0</v>
      </c>
      <c r="HWY368">
        <v>0</v>
      </c>
      <c r="HWZ368">
        <v>0</v>
      </c>
      <c r="HXA368">
        <v>0</v>
      </c>
      <c r="HXB368">
        <v>0</v>
      </c>
      <c r="HXC368">
        <v>0</v>
      </c>
      <c r="HXD368">
        <v>0</v>
      </c>
      <c r="HXE368">
        <v>0</v>
      </c>
      <c r="HXF368">
        <v>0</v>
      </c>
      <c r="HXG368">
        <v>0</v>
      </c>
      <c r="HXH368">
        <v>0</v>
      </c>
      <c r="HXI368">
        <v>0</v>
      </c>
      <c r="HXJ368">
        <v>0</v>
      </c>
      <c r="HXK368">
        <v>0</v>
      </c>
      <c r="HXL368">
        <v>0</v>
      </c>
      <c r="HXM368">
        <v>0</v>
      </c>
      <c r="HXN368">
        <v>0</v>
      </c>
      <c r="HXO368">
        <v>0</v>
      </c>
      <c r="HXP368">
        <v>0</v>
      </c>
      <c r="HXQ368">
        <v>0</v>
      </c>
      <c r="HXR368">
        <v>0</v>
      </c>
      <c r="HXS368">
        <v>0</v>
      </c>
      <c r="HXT368">
        <v>0</v>
      </c>
      <c r="HXU368">
        <v>0</v>
      </c>
      <c r="HXV368">
        <v>0</v>
      </c>
      <c r="HXW368">
        <v>0</v>
      </c>
      <c r="HXX368">
        <v>0</v>
      </c>
      <c r="HXY368">
        <v>0</v>
      </c>
      <c r="HXZ368">
        <v>0</v>
      </c>
      <c r="HYA368">
        <v>0</v>
      </c>
      <c r="HYB368">
        <v>0</v>
      </c>
      <c r="HYC368">
        <v>0</v>
      </c>
      <c r="HYD368">
        <v>0</v>
      </c>
      <c r="HYE368">
        <v>0</v>
      </c>
      <c r="HYF368">
        <v>0</v>
      </c>
      <c r="HYG368">
        <v>0</v>
      </c>
      <c r="HYH368">
        <v>0</v>
      </c>
      <c r="HYI368">
        <v>0</v>
      </c>
      <c r="HYJ368">
        <v>0</v>
      </c>
      <c r="HYK368">
        <v>0</v>
      </c>
      <c r="HYL368">
        <v>0</v>
      </c>
      <c r="HYM368">
        <v>0</v>
      </c>
      <c r="HYN368">
        <v>0</v>
      </c>
      <c r="HYO368">
        <v>0</v>
      </c>
      <c r="HYP368">
        <v>0</v>
      </c>
      <c r="HYQ368">
        <v>0</v>
      </c>
      <c r="HYR368">
        <v>0</v>
      </c>
      <c r="HYS368">
        <v>0</v>
      </c>
      <c r="HYT368">
        <v>0</v>
      </c>
      <c r="HYU368">
        <v>0</v>
      </c>
      <c r="HYV368">
        <v>0</v>
      </c>
      <c r="HYW368">
        <v>0</v>
      </c>
      <c r="HYX368">
        <v>0</v>
      </c>
      <c r="HYY368">
        <v>0</v>
      </c>
      <c r="HYZ368">
        <v>0</v>
      </c>
      <c r="HZA368">
        <v>0</v>
      </c>
      <c r="HZB368">
        <v>0</v>
      </c>
      <c r="HZC368">
        <v>0</v>
      </c>
      <c r="HZD368">
        <v>0</v>
      </c>
      <c r="HZE368">
        <v>0</v>
      </c>
      <c r="HZF368">
        <v>0</v>
      </c>
      <c r="HZG368">
        <v>0</v>
      </c>
      <c r="HZH368">
        <v>0</v>
      </c>
      <c r="HZI368">
        <v>0</v>
      </c>
      <c r="HZJ368">
        <v>0</v>
      </c>
      <c r="HZK368">
        <v>0</v>
      </c>
      <c r="HZL368">
        <v>0</v>
      </c>
      <c r="HZM368">
        <v>0</v>
      </c>
      <c r="HZN368">
        <v>0</v>
      </c>
      <c r="HZO368">
        <v>0</v>
      </c>
      <c r="HZP368">
        <v>0</v>
      </c>
      <c r="HZQ368">
        <v>0</v>
      </c>
      <c r="HZR368">
        <v>0</v>
      </c>
      <c r="HZS368">
        <v>0</v>
      </c>
      <c r="HZT368">
        <v>0</v>
      </c>
      <c r="HZU368">
        <v>0</v>
      </c>
      <c r="HZV368">
        <v>0</v>
      </c>
      <c r="HZW368">
        <v>0</v>
      </c>
      <c r="HZX368">
        <v>0</v>
      </c>
      <c r="HZY368">
        <v>0</v>
      </c>
      <c r="HZZ368">
        <v>0</v>
      </c>
      <c r="IAA368">
        <v>0</v>
      </c>
      <c r="IAB368">
        <v>0</v>
      </c>
      <c r="IAC368">
        <v>0</v>
      </c>
      <c r="IAD368">
        <v>0</v>
      </c>
      <c r="IAE368">
        <v>0</v>
      </c>
      <c r="IAF368">
        <v>0</v>
      </c>
      <c r="IAG368">
        <v>0</v>
      </c>
      <c r="IAH368">
        <v>0</v>
      </c>
      <c r="IAI368">
        <v>0</v>
      </c>
      <c r="IAJ368">
        <v>0</v>
      </c>
      <c r="IAK368">
        <v>0</v>
      </c>
      <c r="IAL368">
        <v>0</v>
      </c>
      <c r="IAM368">
        <v>0</v>
      </c>
      <c r="IAN368">
        <v>0</v>
      </c>
      <c r="IAO368">
        <v>0</v>
      </c>
      <c r="IAP368">
        <v>0</v>
      </c>
      <c r="IAQ368">
        <v>0</v>
      </c>
      <c r="IAR368">
        <v>0</v>
      </c>
      <c r="IAS368">
        <v>0</v>
      </c>
      <c r="IAT368">
        <v>0</v>
      </c>
      <c r="IAU368">
        <v>0</v>
      </c>
      <c r="IAV368">
        <v>0</v>
      </c>
      <c r="IAW368">
        <v>0</v>
      </c>
      <c r="IAX368">
        <v>0</v>
      </c>
      <c r="IAY368">
        <v>0</v>
      </c>
      <c r="IAZ368">
        <v>0</v>
      </c>
      <c r="IBA368">
        <v>0</v>
      </c>
      <c r="IBB368">
        <v>0</v>
      </c>
      <c r="IBC368">
        <v>0</v>
      </c>
      <c r="IBD368">
        <v>0</v>
      </c>
      <c r="IBE368">
        <v>0</v>
      </c>
      <c r="IBF368">
        <v>0</v>
      </c>
      <c r="IBG368">
        <v>0</v>
      </c>
      <c r="IBH368">
        <v>0</v>
      </c>
      <c r="IBI368">
        <v>0</v>
      </c>
      <c r="IBJ368">
        <v>0</v>
      </c>
      <c r="IBK368">
        <v>0</v>
      </c>
      <c r="IBL368">
        <v>0</v>
      </c>
      <c r="IBM368">
        <v>0</v>
      </c>
      <c r="IBN368">
        <v>0</v>
      </c>
      <c r="IBO368">
        <v>0</v>
      </c>
      <c r="IBP368">
        <v>0</v>
      </c>
      <c r="IBQ368">
        <v>0</v>
      </c>
      <c r="IBR368">
        <v>0</v>
      </c>
      <c r="IBS368">
        <v>0</v>
      </c>
      <c r="IBT368">
        <v>0</v>
      </c>
      <c r="IBU368">
        <v>0</v>
      </c>
      <c r="IBV368">
        <v>0</v>
      </c>
      <c r="IBW368">
        <v>0</v>
      </c>
      <c r="IBX368">
        <v>0</v>
      </c>
      <c r="IBY368">
        <v>0</v>
      </c>
      <c r="IBZ368">
        <v>0</v>
      </c>
      <c r="ICA368">
        <v>0</v>
      </c>
      <c r="ICB368">
        <v>0</v>
      </c>
      <c r="ICC368">
        <v>0</v>
      </c>
      <c r="ICD368">
        <v>0</v>
      </c>
      <c r="ICE368">
        <v>0</v>
      </c>
      <c r="ICF368">
        <v>0</v>
      </c>
      <c r="ICG368">
        <v>0</v>
      </c>
      <c r="ICH368">
        <v>0</v>
      </c>
      <c r="ICI368">
        <v>0</v>
      </c>
      <c r="ICJ368">
        <v>0</v>
      </c>
      <c r="ICK368">
        <v>0</v>
      </c>
      <c r="ICL368">
        <v>0</v>
      </c>
      <c r="ICM368">
        <v>0</v>
      </c>
      <c r="ICN368">
        <v>0</v>
      </c>
      <c r="ICO368">
        <v>0</v>
      </c>
      <c r="ICP368">
        <v>0</v>
      </c>
      <c r="ICQ368">
        <v>0</v>
      </c>
      <c r="ICR368">
        <v>0</v>
      </c>
      <c r="ICS368">
        <v>0</v>
      </c>
      <c r="ICT368">
        <v>0</v>
      </c>
      <c r="ICU368">
        <v>0</v>
      </c>
      <c r="ICV368">
        <v>0</v>
      </c>
      <c r="ICW368">
        <v>0</v>
      </c>
      <c r="ICX368">
        <v>0</v>
      </c>
      <c r="ICY368">
        <v>0</v>
      </c>
      <c r="ICZ368">
        <v>0</v>
      </c>
      <c r="IDA368">
        <v>0</v>
      </c>
      <c r="IDB368">
        <v>0</v>
      </c>
      <c r="IDC368">
        <v>0</v>
      </c>
      <c r="IDD368">
        <v>0</v>
      </c>
      <c r="IDE368">
        <v>0</v>
      </c>
      <c r="IDF368">
        <v>0</v>
      </c>
      <c r="IDG368">
        <v>0</v>
      </c>
      <c r="IDH368">
        <v>0</v>
      </c>
      <c r="IDI368">
        <v>0</v>
      </c>
      <c r="IDJ368">
        <v>0</v>
      </c>
      <c r="IDK368">
        <v>0</v>
      </c>
      <c r="IDL368">
        <v>0</v>
      </c>
      <c r="IDM368">
        <v>0</v>
      </c>
      <c r="IDN368">
        <v>0</v>
      </c>
      <c r="IDO368">
        <v>0</v>
      </c>
      <c r="IDP368">
        <v>0</v>
      </c>
      <c r="IDQ368">
        <v>0</v>
      </c>
      <c r="IDR368">
        <v>0</v>
      </c>
      <c r="IDS368">
        <v>0</v>
      </c>
      <c r="IDT368">
        <v>0</v>
      </c>
      <c r="IDU368">
        <v>0</v>
      </c>
      <c r="IDV368">
        <v>0</v>
      </c>
      <c r="IDW368">
        <v>0</v>
      </c>
      <c r="IDX368">
        <v>0</v>
      </c>
      <c r="IDY368">
        <v>0</v>
      </c>
      <c r="IDZ368">
        <v>0</v>
      </c>
      <c r="IEA368">
        <v>0</v>
      </c>
      <c r="IEB368">
        <v>0</v>
      </c>
      <c r="IEC368">
        <v>0</v>
      </c>
      <c r="IED368">
        <v>0</v>
      </c>
      <c r="IEE368">
        <v>0</v>
      </c>
      <c r="IEF368">
        <v>0</v>
      </c>
      <c r="IEG368">
        <v>0</v>
      </c>
      <c r="IEH368">
        <v>0</v>
      </c>
      <c r="IEI368">
        <v>0</v>
      </c>
      <c r="IEJ368">
        <v>0</v>
      </c>
      <c r="IEK368">
        <v>0</v>
      </c>
      <c r="IEL368">
        <v>0</v>
      </c>
      <c r="IEM368">
        <v>0</v>
      </c>
      <c r="IEN368">
        <v>0</v>
      </c>
      <c r="IEO368">
        <v>0</v>
      </c>
      <c r="IEP368">
        <v>0</v>
      </c>
      <c r="IEQ368">
        <v>0</v>
      </c>
      <c r="IER368">
        <v>0</v>
      </c>
      <c r="IES368">
        <v>0</v>
      </c>
      <c r="IET368">
        <v>0</v>
      </c>
      <c r="IEU368">
        <v>0</v>
      </c>
      <c r="IEV368">
        <v>0</v>
      </c>
      <c r="IEW368">
        <v>0</v>
      </c>
      <c r="IEX368">
        <v>0</v>
      </c>
      <c r="IEY368">
        <v>0</v>
      </c>
      <c r="IEZ368">
        <v>0</v>
      </c>
      <c r="IFA368">
        <v>0</v>
      </c>
      <c r="IFB368">
        <v>0</v>
      </c>
      <c r="IFC368">
        <v>0</v>
      </c>
      <c r="IFD368">
        <v>0</v>
      </c>
      <c r="IFE368">
        <v>0</v>
      </c>
      <c r="IFF368">
        <v>0</v>
      </c>
      <c r="IFG368">
        <v>0</v>
      </c>
      <c r="IFH368">
        <v>0</v>
      </c>
      <c r="IFI368">
        <v>0</v>
      </c>
      <c r="IFJ368">
        <v>0</v>
      </c>
      <c r="IFK368">
        <v>0</v>
      </c>
      <c r="IFL368">
        <v>0</v>
      </c>
      <c r="IFM368">
        <v>0</v>
      </c>
      <c r="IFN368">
        <v>0</v>
      </c>
      <c r="IFO368">
        <v>0</v>
      </c>
      <c r="IFP368">
        <v>0</v>
      </c>
      <c r="IFQ368">
        <v>0</v>
      </c>
      <c r="IFR368">
        <v>0</v>
      </c>
      <c r="IFS368">
        <v>0</v>
      </c>
      <c r="IFT368">
        <v>0</v>
      </c>
      <c r="IFU368">
        <v>0</v>
      </c>
      <c r="IFV368">
        <v>0</v>
      </c>
      <c r="IFW368">
        <v>0</v>
      </c>
      <c r="IFX368">
        <v>0</v>
      </c>
      <c r="IFY368">
        <v>0</v>
      </c>
      <c r="IFZ368">
        <v>0</v>
      </c>
      <c r="IGA368">
        <v>0</v>
      </c>
      <c r="IGB368">
        <v>0</v>
      </c>
      <c r="IGC368">
        <v>0</v>
      </c>
      <c r="IGD368">
        <v>0</v>
      </c>
      <c r="IGE368">
        <v>0</v>
      </c>
      <c r="IGF368">
        <v>0</v>
      </c>
      <c r="IGG368">
        <v>0</v>
      </c>
      <c r="IGH368">
        <v>0</v>
      </c>
      <c r="IGI368">
        <v>0</v>
      </c>
      <c r="IGJ368">
        <v>0</v>
      </c>
      <c r="IGK368">
        <v>0</v>
      </c>
      <c r="IGL368">
        <v>0</v>
      </c>
      <c r="IGM368">
        <v>0</v>
      </c>
      <c r="IGN368">
        <v>0</v>
      </c>
      <c r="IGO368">
        <v>0</v>
      </c>
      <c r="IGP368">
        <v>0</v>
      </c>
      <c r="IGQ368">
        <v>0</v>
      </c>
      <c r="IGR368">
        <v>0</v>
      </c>
      <c r="IGS368">
        <v>0</v>
      </c>
      <c r="IGT368">
        <v>0</v>
      </c>
      <c r="IGU368">
        <v>0</v>
      </c>
      <c r="IGV368">
        <v>0</v>
      </c>
      <c r="IGW368">
        <v>0</v>
      </c>
      <c r="IGX368">
        <v>0</v>
      </c>
      <c r="IGY368">
        <v>0</v>
      </c>
      <c r="IGZ368">
        <v>0</v>
      </c>
      <c r="IHA368">
        <v>0</v>
      </c>
      <c r="IHB368">
        <v>0</v>
      </c>
      <c r="IHC368">
        <v>0</v>
      </c>
      <c r="IHD368">
        <v>0</v>
      </c>
      <c r="IHE368">
        <v>0</v>
      </c>
      <c r="IHF368">
        <v>0</v>
      </c>
      <c r="IHG368">
        <v>0</v>
      </c>
      <c r="IHH368">
        <v>0</v>
      </c>
      <c r="IHI368">
        <v>0</v>
      </c>
      <c r="IHJ368">
        <v>0</v>
      </c>
      <c r="IHK368">
        <v>0</v>
      </c>
      <c r="IHL368">
        <v>0</v>
      </c>
      <c r="IHM368">
        <v>0</v>
      </c>
      <c r="IHN368">
        <v>0</v>
      </c>
      <c r="IHO368">
        <v>0</v>
      </c>
      <c r="IHP368">
        <v>0</v>
      </c>
      <c r="IHQ368">
        <v>0</v>
      </c>
      <c r="IHR368">
        <v>0</v>
      </c>
      <c r="IHS368">
        <v>0</v>
      </c>
      <c r="IHT368">
        <v>0</v>
      </c>
      <c r="IHU368">
        <v>0</v>
      </c>
      <c r="IHV368">
        <v>0</v>
      </c>
      <c r="IHW368">
        <v>0</v>
      </c>
      <c r="IHX368">
        <v>0</v>
      </c>
      <c r="IHY368">
        <v>0</v>
      </c>
      <c r="IHZ368">
        <v>0</v>
      </c>
      <c r="IIA368">
        <v>0</v>
      </c>
      <c r="IIB368">
        <v>0</v>
      </c>
      <c r="IIC368">
        <v>0</v>
      </c>
      <c r="IID368">
        <v>0</v>
      </c>
      <c r="IIE368">
        <v>0</v>
      </c>
      <c r="IIF368">
        <v>0</v>
      </c>
      <c r="IIG368">
        <v>0</v>
      </c>
      <c r="IIH368">
        <v>0</v>
      </c>
      <c r="III368">
        <v>0</v>
      </c>
      <c r="IIJ368">
        <v>0</v>
      </c>
      <c r="IIK368">
        <v>0</v>
      </c>
      <c r="IIL368">
        <v>0</v>
      </c>
      <c r="IIM368">
        <v>0</v>
      </c>
      <c r="IIN368">
        <v>0</v>
      </c>
      <c r="IIO368">
        <v>0</v>
      </c>
      <c r="IIP368">
        <v>0</v>
      </c>
      <c r="IIQ368">
        <v>0</v>
      </c>
      <c r="IIR368">
        <v>0</v>
      </c>
      <c r="IIS368">
        <v>0</v>
      </c>
      <c r="IIT368">
        <v>0</v>
      </c>
      <c r="IIU368">
        <v>0</v>
      </c>
      <c r="IIV368">
        <v>0</v>
      </c>
      <c r="IIW368">
        <v>0</v>
      </c>
      <c r="IIX368">
        <v>0</v>
      </c>
      <c r="IIY368">
        <v>0</v>
      </c>
      <c r="IIZ368">
        <v>0</v>
      </c>
      <c r="IJA368">
        <v>0</v>
      </c>
      <c r="IJB368">
        <v>0</v>
      </c>
      <c r="IJC368">
        <v>0</v>
      </c>
      <c r="IJD368">
        <v>0</v>
      </c>
      <c r="IJE368">
        <v>0</v>
      </c>
      <c r="IJF368">
        <v>0</v>
      </c>
      <c r="IJG368">
        <v>0</v>
      </c>
      <c r="IJH368">
        <v>0</v>
      </c>
      <c r="IJI368">
        <v>0</v>
      </c>
      <c r="IJJ368">
        <v>0</v>
      </c>
      <c r="IJK368">
        <v>0</v>
      </c>
      <c r="IJL368">
        <v>0</v>
      </c>
      <c r="IJM368">
        <v>0</v>
      </c>
      <c r="IJN368">
        <v>0</v>
      </c>
      <c r="IJO368">
        <v>0</v>
      </c>
      <c r="IJP368">
        <v>0</v>
      </c>
      <c r="IJQ368">
        <v>0</v>
      </c>
      <c r="IJR368">
        <v>0</v>
      </c>
      <c r="IJS368">
        <v>0</v>
      </c>
      <c r="IJT368">
        <v>0</v>
      </c>
      <c r="IJU368">
        <v>0</v>
      </c>
      <c r="IJV368">
        <v>0</v>
      </c>
      <c r="IJW368">
        <v>0</v>
      </c>
      <c r="IJX368">
        <v>0</v>
      </c>
      <c r="IJY368">
        <v>0</v>
      </c>
      <c r="IJZ368">
        <v>0</v>
      </c>
      <c r="IKA368">
        <v>0</v>
      </c>
      <c r="IKB368">
        <v>0</v>
      </c>
      <c r="IKC368">
        <v>0</v>
      </c>
      <c r="IKD368">
        <v>0</v>
      </c>
      <c r="IKE368">
        <v>0</v>
      </c>
      <c r="IKF368">
        <v>0</v>
      </c>
      <c r="IKG368">
        <v>0</v>
      </c>
      <c r="IKH368">
        <v>0</v>
      </c>
      <c r="IKI368">
        <v>0</v>
      </c>
      <c r="IKJ368">
        <v>0</v>
      </c>
      <c r="IKK368">
        <v>0</v>
      </c>
      <c r="IKL368">
        <v>0</v>
      </c>
      <c r="IKM368">
        <v>0</v>
      </c>
      <c r="IKN368">
        <v>0</v>
      </c>
      <c r="IKO368">
        <v>0</v>
      </c>
      <c r="IKP368">
        <v>0</v>
      </c>
      <c r="IKQ368">
        <v>0</v>
      </c>
      <c r="IKR368">
        <v>0</v>
      </c>
      <c r="IKS368">
        <v>0</v>
      </c>
      <c r="IKT368">
        <v>0</v>
      </c>
      <c r="IKU368">
        <v>0</v>
      </c>
      <c r="IKV368">
        <v>0</v>
      </c>
      <c r="IKW368">
        <v>0</v>
      </c>
      <c r="IKX368">
        <v>0</v>
      </c>
      <c r="IKY368">
        <v>0</v>
      </c>
      <c r="IKZ368">
        <v>0</v>
      </c>
      <c r="ILA368">
        <v>0</v>
      </c>
      <c r="ILB368">
        <v>0</v>
      </c>
      <c r="ILC368">
        <v>0</v>
      </c>
      <c r="ILD368">
        <v>0</v>
      </c>
      <c r="ILE368">
        <v>0</v>
      </c>
      <c r="ILF368">
        <v>0</v>
      </c>
      <c r="ILG368">
        <v>0</v>
      </c>
      <c r="ILH368">
        <v>0</v>
      </c>
      <c r="ILI368">
        <v>0</v>
      </c>
      <c r="ILJ368">
        <v>0</v>
      </c>
      <c r="ILK368">
        <v>0</v>
      </c>
      <c r="ILL368">
        <v>0</v>
      </c>
      <c r="ILM368">
        <v>0</v>
      </c>
      <c r="ILN368">
        <v>0</v>
      </c>
      <c r="ILO368">
        <v>0</v>
      </c>
      <c r="ILP368">
        <v>0</v>
      </c>
      <c r="ILQ368">
        <v>0</v>
      </c>
      <c r="ILR368">
        <v>0</v>
      </c>
      <c r="ILS368">
        <v>0</v>
      </c>
      <c r="ILT368">
        <v>0</v>
      </c>
      <c r="ILU368">
        <v>0</v>
      </c>
      <c r="ILV368">
        <v>0</v>
      </c>
      <c r="ILW368">
        <v>0</v>
      </c>
      <c r="ILX368">
        <v>0</v>
      </c>
      <c r="ILY368">
        <v>0</v>
      </c>
      <c r="ILZ368">
        <v>0</v>
      </c>
      <c r="IMA368">
        <v>0</v>
      </c>
      <c r="IMB368">
        <v>0</v>
      </c>
      <c r="IMC368">
        <v>0</v>
      </c>
      <c r="IMD368">
        <v>0</v>
      </c>
      <c r="IME368">
        <v>0</v>
      </c>
      <c r="IMF368">
        <v>0</v>
      </c>
      <c r="IMG368">
        <v>0</v>
      </c>
      <c r="IMH368">
        <v>0</v>
      </c>
      <c r="IMI368">
        <v>0</v>
      </c>
      <c r="IMJ368">
        <v>0</v>
      </c>
      <c r="IMK368">
        <v>0</v>
      </c>
      <c r="IML368">
        <v>0</v>
      </c>
      <c r="IMM368">
        <v>0</v>
      </c>
      <c r="IMN368">
        <v>0</v>
      </c>
      <c r="IMO368">
        <v>0</v>
      </c>
      <c r="IMP368">
        <v>0</v>
      </c>
      <c r="IMQ368">
        <v>0</v>
      </c>
      <c r="IMR368">
        <v>0</v>
      </c>
      <c r="IMS368">
        <v>0</v>
      </c>
      <c r="IMT368">
        <v>0</v>
      </c>
      <c r="IMU368">
        <v>0</v>
      </c>
      <c r="IMV368">
        <v>0</v>
      </c>
      <c r="IMW368">
        <v>0</v>
      </c>
      <c r="IMX368">
        <v>0</v>
      </c>
      <c r="IMY368">
        <v>0</v>
      </c>
      <c r="IMZ368">
        <v>0</v>
      </c>
      <c r="INA368">
        <v>0</v>
      </c>
      <c r="INB368">
        <v>0</v>
      </c>
      <c r="INC368">
        <v>0</v>
      </c>
      <c r="IND368">
        <v>0</v>
      </c>
      <c r="INE368">
        <v>0</v>
      </c>
      <c r="INF368">
        <v>0</v>
      </c>
      <c r="ING368">
        <v>0</v>
      </c>
      <c r="INH368">
        <v>0</v>
      </c>
      <c r="INI368">
        <v>0</v>
      </c>
      <c r="INJ368">
        <v>0</v>
      </c>
      <c r="INK368">
        <v>0</v>
      </c>
      <c r="INL368">
        <v>0</v>
      </c>
      <c r="INM368">
        <v>0</v>
      </c>
      <c r="INN368">
        <v>0</v>
      </c>
      <c r="INO368">
        <v>0</v>
      </c>
      <c r="INP368">
        <v>0</v>
      </c>
      <c r="INQ368">
        <v>0</v>
      </c>
      <c r="INR368">
        <v>0</v>
      </c>
      <c r="INS368">
        <v>0</v>
      </c>
      <c r="INT368">
        <v>0</v>
      </c>
      <c r="INU368">
        <v>0</v>
      </c>
      <c r="INV368">
        <v>0</v>
      </c>
      <c r="INW368">
        <v>0</v>
      </c>
      <c r="INX368">
        <v>0</v>
      </c>
      <c r="INY368">
        <v>0</v>
      </c>
      <c r="INZ368">
        <v>0</v>
      </c>
      <c r="IOA368">
        <v>0</v>
      </c>
      <c r="IOB368">
        <v>0</v>
      </c>
      <c r="IOC368">
        <v>0</v>
      </c>
      <c r="IOD368">
        <v>0</v>
      </c>
      <c r="IOE368">
        <v>0</v>
      </c>
      <c r="IOF368">
        <v>0</v>
      </c>
      <c r="IOG368">
        <v>0</v>
      </c>
      <c r="IOH368">
        <v>0</v>
      </c>
      <c r="IOI368">
        <v>0</v>
      </c>
      <c r="IOJ368">
        <v>0</v>
      </c>
      <c r="IOK368">
        <v>0</v>
      </c>
      <c r="IOL368">
        <v>0</v>
      </c>
      <c r="IOM368">
        <v>0</v>
      </c>
      <c r="ION368">
        <v>0</v>
      </c>
      <c r="IOO368">
        <v>0</v>
      </c>
      <c r="IOP368">
        <v>0</v>
      </c>
      <c r="IOQ368">
        <v>0</v>
      </c>
      <c r="IOR368">
        <v>0</v>
      </c>
      <c r="IOS368">
        <v>0</v>
      </c>
      <c r="IOT368">
        <v>0</v>
      </c>
      <c r="IOU368">
        <v>0</v>
      </c>
      <c r="IOV368">
        <v>0</v>
      </c>
      <c r="IOW368">
        <v>0</v>
      </c>
      <c r="IOX368">
        <v>0</v>
      </c>
      <c r="IOY368">
        <v>0</v>
      </c>
      <c r="IOZ368">
        <v>0</v>
      </c>
      <c r="IPA368">
        <v>0</v>
      </c>
      <c r="IPB368">
        <v>0</v>
      </c>
      <c r="IPC368">
        <v>0</v>
      </c>
      <c r="IPD368">
        <v>0</v>
      </c>
      <c r="IPE368">
        <v>0</v>
      </c>
      <c r="IPF368">
        <v>0</v>
      </c>
      <c r="IPG368">
        <v>0</v>
      </c>
      <c r="IPH368">
        <v>0</v>
      </c>
      <c r="IPI368">
        <v>0</v>
      </c>
      <c r="IPJ368">
        <v>0</v>
      </c>
      <c r="IPK368">
        <v>0</v>
      </c>
      <c r="IPL368">
        <v>0</v>
      </c>
      <c r="IPM368">
        <v>0</v>
      </c>
      <c r="IPN368">
        <v>0</v>
      </c>
      <c r="IPO368">
        <v>0</v>
      </c>
      <c r="IPP368">
        <v>0</v>
      </c>
      <c r="IPQ368">
        <v>0</v>
      </c>
      <c r="IPR368">
        <v>0</v>
      </c>
      <c r="IPS368">
        <v>0</v>
      </c>
      <c r="IPT368">
        <v>0</v>
      </c>
      <c r="IPU368">
        <v>0</v>
      </c>
      <c r="IPV368">
        <v>0</v>
      </c>
      <c r="IPW368">
        <v>0</v>
      </c>
      <c r="IPX368">
        <v>0</v>
      </c>
      <c r="IPY368">
        <v>0</v>
      </c>
      <c r="IPZ368">
        <v>0</v>
      </c>
      <c r="IQA368">
        <v>0</v>
      </c>
      <c r="IQB368">
        <v>0</v>
      </c>
      <c r="IQC368">
        <v>0</v>
      </c>
      <c r="IQD368">
        <v>0</v>
      </c>
      <c r="IQE368">
        <v>0</v>
      </c>
      <c r="IQF368">
        <v>0</v>
      </c>
      <c r="IQG368">
        <v>0</v>
      </c>
      <c r="IQH368">
        <v>0</v>
      </c>
      <c r="IQI368">
        <v>0</v>
      </c>
      <c r="IQJ368">
        <v>0</v>
      </c>
      <c r="IQK368">
        <v>0</v>
      </c>
      <c r="IQL368">
        <v>0</v>
      </c>
      <c r="IQM368">
        <v>0</v>
      </c>
      <c r="IQN368">
        <v>0</v>
      </c>
      <c r="IQO368">
        <v>0</v>
      </c>
      <c r="IQP368">
        <v>0</v>
      </c>
      <c r="IQQ368">
        <v>0</v>
      </c>
      <c r="IQR368">
        <v>0</v>
      </c>
      <c r="IQS368">
        <v>0</v>
      </c>
      <c r="IQT368">
        <v>0</v>
      </c>
      <c r="IQU368">
        <v>0</v>
      </c>
      <c r="IQV368">
        <v>0</v>
      </c>
      <c r="IQW368">
        <v>0</v>
      </c>
      <c r="IQX368">
        <v>0</v>
      </c>
      <c r="IQY368">
        <v>0</v>
      </c>
      <c r="IQZ368">
        <v>0</v>
      </c>
      <c r="IRA368">
        <v>0</v>
      </c>
      <c r="IRB368">
        <v>0</v>
      </c>
      <c r="IRC368">
        <v>0</v>
      </c>
      <c r="IRD368">
        <v>0</v>
      </c>
      <c r="IRE368">
        <v>0</v>
      </c>
      <c r="IRF368">
        <v>0</v>
      </c>
      <c r="IRG368">
        <v>0</v>
      </c>
      <c r="IRH368">
        <v>0</v>
      </c>
      <c r="IRI368">
        <v>0</v>
      </c>
      <c r="IRJ368">
        <v>0</v>
      </c>
      <c r="IRK368">
        <v>0</v>
      </c>
      <c r="IRL368">
        <v>0</v>
      </c>
      <c r="IRM368">
        <v>0</v>
      </c>
      <c r="IRN368">
        <v>0</v>
      </c>
      <c r="IRO368">
        <v>0</v>
      </c>
      <c r="IRP368">
        <v>0</v>
      </c>
      <c r="IRQ368">
        <v>0</v>
      </c>
      <c r="IRR368">
        <v>0</v>
      </c>
      <c r="IRS368">
        <v>0</v>
      </c>
      <c r="IRT368">
        <v>0</v>
      </c>
      <c r="IRU368">
        <v>0</v>
      </c>
      <c r="IRV368">
        <v>0</v>
      </c>
      <c r="IRW368">
        <v>0</v>
      </c>
      <c r="IRX368">
        <v>0</v>
      </c>
      <c r="IRY368">
        <v>0</v>
      </c>
      <c r="IRZ368">
        <v>0</v>
      </c>
      <c r="ISA368">
        <v>0</v>
      </c>
      <c r="ISB368">
        <v>0</v>
      </c>
      <c r="ISC368">
        <v>0</v>
      </c>
      <c r="ISD368">
        <v>0</v>
      </c>
      <c r="ISE368">
        <v>0</v>
      </c>
      <c r="ISF368">
        <v>0</v>
      </c>
      <c r="ISG368">
        <v>0</v>
      </c>
      <c r="ISH368">
        <v>0</v>
      </c>
      <c r="ISI368">
        <v>0</v>
      </c>
      <c r="ISJ368">
        <v>0</v>
      </c>
      <c r="ISK368">
        <v>0</v>
      </c>
      <c r="ISL368">
        <v>0</v>
      </c>
      <c r="ISM368">
        <v>0</v>
      </c>
      <c r="ISN368">
        <v>0</v>
      </c>
      <c r="ISO368">
        <v>0</v>
      </c>
      <c r="ISP368">
        <v>0</v>
      </c>
      <c r="ISQ368">
        <v>0</v>
      </c>
      <c r="ISR368">
        <v>0</v>
      </c>
      <c r="ISS368">
        <v>0</v>
      </c>
      <c r="IST368">
        <v>0</v>
      </c>
      <c r="ISU368">
        <v>0</v>
      </c>
      <c r="ISV368">
        <v>0</v>
      </c>
      <c r="ISW368">
        <v>0</v>
      </c>
      <c r="ISX368">
        <v>0</v>
      </c>
      <c r="ISY368">
        <v>0</v>
      </c>
      <c r="ISZ368">
        <v>0</v>
      </c>
      <c r="ITA368">
        <v>0</v>
      </c>
      <c r="ITB368">
        <v>0</v>
      </c>
      <c r="ITC368">
        <v>0</v>
      </c>
      <c r="ITD368">
        <v>0</v>
      </c>
      <c r="ITE368">
        <v>0</v>
      </c>
      <c r="ITF368">
        <v>0</v>
      </c>
      <c r="ITG368">
        <v>0</v>
      </c>
      <c r="ITH368">
        <v>0</v>
      </c>
      <c r="ITI368">
        <v>0</v>
      </c>
      <c r="ITJ368">
        <v>0</v>
      </c>
      <c r="ITK368">
        <v>0</v>
      </c>
      <c r="ITL368">
        <v>0</v>
      </c>
      <c r="ITM368">
        <v>0</v>
      </c>
      <c r="ITN368">
        <v>0</v>
      </c>
      <c r="ITO368">
        <v>0</v>
      </c>
      <c r="ITP368">
        <v>0</v>
      </c>
      <c r="ITQ368">
        <v>0</v>
      </c>
      <c r="ITR368">
        <v>0</v>
      </c>
      <c r="ITS368">
        <v>0</v>
      </c>
      <c r="ITT368">
        <v>0</v>
      </c>
      <c r="ITU368">
        <v>0</v>
      </c>
      <c r="ITV368">
        <v>0</v>
      </c>
      <c r="ITW368">
        <v>0</v>
      </c>
      <c r="ITX368">
        <v>0</v>
      </c>
      <c r="ITY368">
        <v>0</v>
      </c>
      <c r="ITZ368">
        <v>0</v>
      </c>
      <c r="IUA368">
        <v>0</v>
      </c>
      <c r="IUB368">
        <v>0</v>
      </c>
      <c r="IUC368">
        <v>0</v>
      </c>
      <c r="IUD368">
        <v>0</v>
      </c>
      <c r="IUE368">
        <v>0</v>
      </c>
      <c r="IUF368">
        <v>0</v>
      </c>
      <c r="IUG368">
        <v>0</v>
      </c>
      <c r="IUH368">
        <v>0</v>
      </c>
      <c r="IUI368">
        <v>0</v>
      </c>
      <c r="IUJ368">
        <v>0</v>
      </c>
      <c r="IUK368">
        <v>0</v>
      </c>
      <c r="IUL368">
        <v>0</v>
      </c>
      <c r="IUM368">
        <v>0</v>
      </c>
      <c r="IUN368">
        <v>0</v>
      </c>
      <c r="IUO368">
        <v>0</v>
      </c>
      <c r="IUP368">
        <v>0</v>
      </c>
      <c r="IUQ368">
        <v>0</v>
      </c>
      <c r="IUR368">
        <v>0</v>
      </c>
      <c r="IUS368">
        <v>0</v>
      </c>
      <c r="IUT368">
        <v>0</v>
      </c>
      <c r="IUU368">
        <v>0</v>
      </c>
      <c r="IUV368">
        <v>0</v>
      </c>
      <c r="IUW368">
        <v>0</v>
      </c>
      <c r="IUX368">
        <v>0</v>
      </c>
      <c r="IUY368">
        <v>0</v>
      </c>
      <c r="IUZ368">
        <v>0</v>
      </c>
      <c r="IVA368">
        <v>0</v>
      </c>
      <c r="IVB368">
        <v>0</v>
      </c>
      <c r="IVC368">
        <v>0</v>
      </c>
      <c r="IVD368">
        <v>0</v>
      </c>
      <c r="IVE368">
        <v>0</v>
      </c>
      <c r="IVF368">
        <v>0</v>
      </c>
      <c r="IVG368">
        <v>0</v>
      </c>
      <c r="IVH368">
        <v>0</v>
      </c>
      <c r="IVI368">
        <v>0</v>
      </c>
      <c r="IVJ368">
        <v>0</v>
      </c>
      <c r="IVK368">
        <v>0</v>
      </c>
      <c r="IVL368">
        <v>0</v>
      </c>
      <c r="IVM368">
        <v>0</v>
      </c>
      <c r="IVN368">
        <v>0</v>
      </c>
      <c r="IVO368">
        <v>0</v>
      </c>
      <c r="IVP368">
        <v>0</v>
      </c>
      <c r="IVQ368">
        <v>0</v>
      </c>
      <c r="IVR368">
        <v>0</v>
      </c>
      <c r="IVS368">
        <v>0</v>
      </c>
      <c r="IVT368">
        <v>0</v>
      </c>
      <c r="IVU368">
        <v>0</v>
      </c>
      <c r="IVV368">
        <v>0</v>
      </c>
      <c r="IVW368">
        <v>0</v>
      </c>
      <c r="IVX368">
        <v>0</v>
      </c>
      <c r="IVY368">
        <v>0</v>
      </c>
      <c r="IVZ368">
        <v>0</v>
      </c>
      <c r="IWA368">
        <v>0</v>
      </c>
      <c r="IWB368">
        <v>0</v>
      </c>
      <c r="IWC368">
        <v>0</v>
      </c>
      <c r="IWD368">
        <v>0</v>
      </c>
      <c r="IWE368">
        <v>0</v>
      </c>
      <c r="IWF368">
        <v>0</v>
      </c>
      <c r="IWG368">
        <v>0</v>
      </c>
      <c r="IWH368">
        <v>0</v>
      </c>
      <c r="IWI368">
        <v>0</v>
      </c>
      <c r="IWJ368">
        <v>0</v>
      </c>
      <c r="IWK368">
        <v>0</v>
      </c>
      <c r="IWL368">
        <v>0</v>
      </c>
      <c r="IWM368">
        <v>0</v>
      </c>
      <c r="IWN368">
        <v>0</v>
      </c>
      <c r="IWO368">
        <v>0</v>
      </c>
      <c r="IWP368">
        <v>0</v>
      </c>
      <c r="IWQ368">
        <v>0</v>
      </c>
      <c r="IWR368">
        <v>0</v>
      </c>
      <c r="IWS368">
        <v>0</v>
      </c>
      <c r="IWT368">
        <v>0</v>
      </c>
      <c r="IWU368">
        <v>0</v>
      </c>
      <c r="IWV368">
        <v>0</v>
      </c>
      <c r="IWW368">
        <v>0</v>
      </c>
      <c r="IWX368">
        <v>0</v>
      </c>
      <c r="IWY368">
        <v>0</v>
      </c>
      <c r="IWZ368">
        <v>0</v>
      </c>
      <c r="IXA368">
        <v>0</v>
      </c>
      <c r="IXB368">
        <v>0</v>
      </c>
      <c r="IXC368">
        <v>0</v>
      </c>
      <c r="IXD368">
        <v>0</v>
      </c>
      <c r="IXE368">
        <v>0</v>
      </c>
      <c r="IXF368">
        <v>0</v>
      </c>
      <c r="IXG368">
        <v>0</v>
      </c>
      <c r="IXH368">
        <v>0</v>
      </c>
      <c r="IXI368">
        <v>0</v>
      </c>
      <c r="IXJ368">
        <v>0</v>
      </c>
      <c r="IXK368">
        <v>0</v>
      </c>
      <c r="IXL368">
        <v>0</v>
      </c>
      <c r="IXM368">
        <v>0</v>
      </c>
      <c r="IXN368">
        <v>0</v>
      </c>
      <c r="IXO368">
        <v>0</v>
      </c>
      <c r="IXP368">
        <v>0</v>
      </c>
      <c r="IXQ368">
        <v>0</v>
      </c>
      <c r="IXR368">
        <v>0</v>
      </c>
      <c r="IXS368">
        <v>0</v>
      </c>
      <c r="IXT368">
        <v>0</v>
      </c>
      <c r="IXU368">
        <v>0</v>
      </c>
      <c r="IXV368">
        <v>0</v>
      </c>
      <c r="IXW368">
        <v>0</v>
      </c>
      <c r="IXX368">
        <v>0</v>
      </c>
      <c r="IXY368">
        <v>0</v>
      </c>
      <c r="IXZ368">
        <v>0</v>
      </c>
      <c r="IYA368">
        <v>0</v>
      </c>
      <c r="IYB368">
        <v>0</v>
      </c>
      <c r="IYC368">
        <v>0</v>
      </c>
      <c r="IYD368">
        <v>0</v>
      </c>
      <c r="IYE368">
        <v>0</v>
      </c>
      <c r="IYF368">
        <v>0</v>
      </c>
      <c r="IYG368">
        <v>0</v>
      </c>
      <c r="IYH368">
        <v>0</v>
      </c>
      <c r="IYI368">
        <v>0</v>
      </c>
      <c r="IYJ368">
        <v>0</v>
      </c>
      <c r="IYK368">
        <v>0</v>
      </c>
      <c r="IYL368">
        <v>0</v>
      </c>
      <c r="IYM368">
        <v>0</v>
      </c>
      <c r="IYN368">
        <v>0</v>
      </c>
      <c r="IYO368">
        <v>0</v>
      </c>
      <c r="IYP368">
        <v>0</v>
      </c>
      <c r="IYQ368">
        <v>0</v>
      </c>
      <c r="IYR368">
        <v>0</v>
      </c>
      <c r="IYS368">
        <v>0</v>
      </c>
      <c r="IYT368">
        <v>0</v>
      </c>
      <c r="IYU368">
        <v>0</v>
      </c>
      <c r="IYV368">
        <v>0</v>
      </c>
      <c r="IYW368">
        <v>0</v>
      </c>
      <c r="IYX368">
        <v>0</v>
      </c>
      <c r="IYY368">
        <v>0</v>
      </c>
      <c r="IYZ368">
        <v>0</v>
      </c>
      <c r="IZA368">
        <v>0</v>
      </c>
      <c r="IZB368">
        <v>0</v>
      </c>
      <c r="IZC368">
        <v>0</v>
      </c>
      <c r="IZD368">
        <v>0</v>
      </c>
      <c r="IZE368">
        <v>0</v>
      </c>
      <c r="IZF368">
        <v>0</v>
      </c>
      <c r="IZG368">
        <v>0</v>
      </c>
      <c r="IZH368">
        <v>0</v>
      </c>
      <c r="IZI368">
        <v>0</v>
      </c>
      <c r="IZJ368">
        <v>0</v>
      </c>
      <c r="IZK368">
        <v>0</v>
      </c>
      <c r="IZL368">
        <v>0</v>
      </c>
      <c r="IZM368">
        <v>0</v>
      </c>
      <c r="IZN368">
        <v>0</v>
      </c>
      <c r="IZO368">
        <v>0</v>
      </c>
      <c r="IZP368">
        <v>0</v>
      </c>
      <c r="IZQ368">
        <v>0</v>
      </c>
      <c r="IZR368">
        <v>0</v>
      </c>
      <c r="IZS368">
        <v>0</v>
      </c>
      <c r="IZT368">
        <v>0</v>
      </c>
      <c r="IZU368">
        <v>0</v>
      </c>
      <c r="IZV368">
        <v>0</v>
      </c>
      <c r="IZW368">
        <v>0</v>
      </c>
      <c r="IZX368">
        <v>0</v>
      </c>
      <c r="IZY368">
        <v>0</v>
      </c>
      <c r="IZZ368">
        <v>0</v>
      </c>
      <c r="JAA368">
        <v>0</v>
      </c>
      <c r="JAB368">
        <v>0</v>
      </c>
      <c r="JAC368">
        <v>0</v>
      </c>
      <c r="JAD368">
        <v>0</v>
      </c>
      <c r="JAE368">
        <v>0</v>
      </c>
      <c r="JAF368">
        <v>0</v>
      </c>
      <c r="JAG368">
        <v>0</v>
      </c>
      <c r="JAH368">
        <v>0</v>
      </c>
      <c r="JAI368">
        <v>0</v>
      </c>
      <c r="JAJ368">
        <v>0</v>
      </c>
      <c r="JAK368">
        <v>0</v>
      </c>
      <c r="JAL368">
        <v>0</v>
      </c>
      <c r="JAM368">
        <v>0</v>
      </c>
      <c r="JAN368">
        <v>0</v>
      </c>
      <c r="JAO368">
        <v>0</v>
      </c>
      <c r="JAP368">
        <v>0</v>
      </c>
      <c r="JAQ368">
        <v>0</v>
      </c>
      <c r="JAR368">
        <v>0</v>
      </c>
      <c r="JAS368">
        <v>0</v>
      </c>
      <c r="JAT368">
        <v>0</v>
      </c>
      <c r="JAU368">
        <v>0</v>
      </c>
      <c r="JAV368">
        <v>0</v>
      </c>
      <c r="JAW368">
        <v>0</v>
      </c>
      <c r="JAX368">
        <v>0</v>
      </c>
      <c r="JAY368">
        <v>0</v>
      </c>
      <c r="JAZ368">
        <v>0</v>
      </c>
      <c r="JBA368">
        <v>0</v>
      </c>
      <c r="JBB368">
        <v>0</v>
      </c>
      <c r="JBC368">
        <v>0</v>
      </c>
      <c r="JBD368">
        <v>0</v>
      </c>
      <c r="JBE368">
        <v>0</v>
      </c>
      <c r="JBF368">
        <v>0</v>
      </c>
      <c r="JBG368">
        <v>0</v>
      </c>
      <c r="JBH368">
        <v>0</v>
      </c>
      <c r="JBI368">
        <v>0</v>
      </c>
      <c r="JBJ368">
        <v>0</v>
      </c>
      <c r="JBK368">
        <v>0</v>
      </c>
      <c r="JBL368">
        <v>0</v>
      </c>
      <c r="JBM368">
        <v>0</v>
      </c>
      <c r="JBN368">
        <v>0</v>
      </c>
      <c r="JBO368">
        <v>0</v>
      </c>
      <c r="JBP368">
        <v>0</v>
      </c>
      <c r="JBQ368">
        <v>0</v>
      </c>
      <c r="JBR368">
        <v>0</v>
      </c>
      <c r="JBS368">
        <v>0</v>
      </c>
      <c r="JBT368">
        <v>0</v>
      </c>
      <c r="JBU368">
        <v>0</v>
      </c>
      <c r="JBV368">
        <v>0</v>
      </c>
      <c r="JBW368">
        <v>0</v>
      </c>
      <c r="JBX368">
        <v>0</v>
      </c>
      <c r="JBY368">
        <v>0</v>
      </c>
      <c r="JBZ368">
        <v>0</v>
      </c>
      <c r="JCA368">
        <v>0</v>
      </c>
      <c r="JCB368">
        <v>0</v>
      </c>
      <c r="JCC368">
        <v>0</v>
      </c>
      <c r="JCD368">
        <v>0</v>
      </c>
      <c r="JCE368">
        <v>0</v>
      </c>
      <c r="JCF368">
        <v>0</v>
      </c>
      <c r="JCG368">
        <v>0</v>
      </c>
      <c r="JCH368">
        <v>0</v>
      </c>
      <c r="JCI368">
        <v>0</v>
      </c>
      <c r="JCJ368">
        <v>0</v>
      </c>
      <c r="JCK368">
        <v>0</v>
      </c>
      <c r="JCL368">
        <v>0</v>
      </c>
      <c r="JCM368">
        <v>0</v>
      </c>
      <c r="JCN368">
        <v>0</v>
      </c>
      <c r="JCO368">
        <v>0</v>
      </c>
      <c r="JCP368">
        <v>0</v>
      </c>
      <c r="JCQ368">
        <v>0</v>
      </c>
      <c r="JCR368">
        <v>0</v>
      </c>
      <c r="JCS368">
        <v>0</v>
      </c>
      <c r="JCT368">
        <v>0</v>
      </c>
      <c r="JCU368">
        <v>0</v>
      </c>
      <c r="JCV368">
        <v>0</v>
      </c>
      <c r="JCW368">
        <v>0</v>
      </c>
      <c r="JCX368">
        <v>0</v>
      </c>
      <c r="JCY368">
        <v>0</v>
      </c>
      <c r="JCZ368">
        <v>0</v>
      </c>
      <c r="JDA368">
        <v>0</v>
      </c>
      <c r="JDB368">
        <v>0</v>
      </c>
      <c r="JDC368">
        <v>0</v>
      </c>
      <c r="JDD368">
        <v>0</v>
      </c>
      <c r="JDE368">
        <v>0</v>
      </c>
      <c r="JDF368">
        <v>0</v>
      </c>
      <c r="JDG368">
        <v>0</v>
      </c>
      <c r="JDH368">
        <v>0</v>
      </c>
      <c r="JDI368">
        <v>0</v>
      </c>
      <c r="JDJ368">
        <v>0</v>
      </c>
      <c r="JDK368">
        <v>0</v>
      </c>
      <c r="JDL368">
        <v>0</v>
      </c>
      <c r="JDM368">
        <v>0</v>
      </c>
      <c r="JDN368">
        <v>0</v>
      </c>
      <c r="JDO368">
        <v>0</v>
      </c>
      <c r="JDP368">
        <v>0</v>
      </c>
      <c r="JDQ368">
        <v>0</v>
      </c>
      <c r="JDR368">
        <v>0</v>
      </c>
      <c r="JDS368">
        <v>0</v>
      </c>
      <c r="JDT368">
        <v>0</v>
      </c>
      <c r="JDU368">
        <v>0</v>
      </c>
      <c r="JDV368">
        <v>0</v>
      </c>
      <c r="JDW368">
        <v>0</v>
      </c>
      <c r="JDX368">
        <v>0</v>
      </c>
      <c r="JDY368">
        <v>0</v>
      </c>
      <c r="JDZ368">
        <v>0</v>
      </c>
      <c r="JEA368">
        <v>0</v>
      </c>
      <c r="JEB368">
        <v>0</v>
      </c>
      <c r="JEC368">
        <v>0</v>
      </c>
      <c r="JED368">
        <v>0</v>
      </c>
      <c r="JEE368">
        <v>0</v>
      </c>
      <c r="JEF368">
        <v>0</v>
      </c>
      <c r="JEG368">
        <v>0</v>
      </c>
      <c r="JEH368">
        <v>0</v>
      </c>
      <c r="JEI368">
        <v>0</v>
      </c>
      <c r="JEJ368">
        <v>0</v>
      </c>
      <c r="JEK368">
        <v>0</v>
      </c>
      <c r="JEL368">
        <v>0</v>
      </c>
      <c r="JEM368">
        <v>0</v>
      </c>
      <c r="JEN368">
        <v>0</v>
      </c>
      <c r="JEO368">
        <v>0</v>
      </c>
      <c r="JEP368">
        <v>0</v>
      </c>
      <c r="JEQ368">
        <v>0</v>
      </c>
      <c r="JER368">
        <v>0</v>
      </c>
      <c r="JES368">
        <v>0</v>
      </c>
      <c r="JET368">
        <v>0</v>
      </c>
      <c r="JEU368">
        <v>0</v>
      </c>
      <c r="JEV368">
        <v>0</v>
      </c>
      <c r="JEW368">
        <v>0</v>
      </c>
      <c r="JEX368">
        <v>0</v>
      </c>
      <c r="JEY368">
        <v>0</v>
      </c>
      <c r="JEZ368">
        <v>0</v>
      </c>
      <c r="JFA368">
        <v>0</v>
      </c>
      <c r="JFB368">
        <v>0</v>
      </c>
      <c r="JFC368">
        <v>0</v>
      </c>
      <c r="JFD368">
        <v>0</v>
      </c>
      <c r="JFE368">
        <v>0</v>
      </c>
      <c r="JFF368">
        <v>0</v>
      </c>
      <c r="JFG368">
        <v>0</v>
      </c>
      <c r="JFH368">
        <v>0</v>
      </c>
      <c r="JFI368">
        <v>0</v>
      </c>
      <c r="JFJ368">
        <v>0</v>
      </c>
      <c r="JFK368">
        <v>0</v>
      </c>
      <c r="JFL368">
        <v>0</v>
      </c>
      <c r="JFM368">
        <v>0</v>
      </c>
      <c r="JFN368">
        <v>0</v>
      </c>
      <c r="JFO368">
        <v>0</v>
      </c>
      <c r="JFP368">
        <v>0</v>
      </c>
      <c r="JFQ368">
        <v>0</v>
      </c>
      <c r="JFR368">
        <v>0</v>
      </c>
      <c r="JFS368">
        <v>0</v>
      </c>
      <c r="JFT368">
        <v>0</v>
      </c>
      <c r="JFU368">
        <v>0</v>
      </c>
      <c r="JFV368">
        <v>0</v>
      </c>
      <c r="JFW368">
        <v>0</v>
      </c>
      <c r="JFX368">
        <v>0</v>
      </c>
      <c r="JFY368">
        <v>0</v>
      </c>
      <c r="JFZ368">
        <v>0</v>
      </c>
      <c r="JGA368">
        <v>0</v>
      </c>
      <c r="JGB368">
        <v>0</v>
      </c>
      <c r="JGC368">
        <v>0</v>
      </c>
      <c r="JGD368">
        <v>0</v>
      </c>
      <c r="JGE368">
        <v>0</v>
      </c>
      <c r="JGF368">
        <v>0</v>
      </c>
      <c r="JGG368">
        <v>0</v>
      </c>
      <c r="JGH368">
        <v>0</v>
      </c>
      <c r="JGI368">
        <v>0</v>
      </c>
      <c r="JGJ368">
        <v>0</v>
      </c>
      <c r="JGK368">
        <v>0</v>
      </c>
      <c r="JGL368">
        <v>0</v>
      </c>
      <c r="JGM368">
        <v>0</v>
      </c>
      <c r="JGN368">
        <v>0</v>
      </c>
      <c r="JGO368">
        <v>0</v>
      </c>
      <c r="JGP368">
        <v>0</v>
      </c>
      <c r="JGQ368">
        <v>0</v>
      </c>
      <c r="JGR368">
        <v>0</v>
      </c>
      <c r="JGS368">
        <v>0</v>
      </c>
      <c r="JGT368">
        <v>0</v>
      </c>
      <c r="JGU368">
        <v>0</v>
      </c>
      <c r="JGV368">
        <v>0</v>
      </c>
      <c r="JGW368">
        <v>0</v>
      </c>
      <c r="JGX368">
        <v>0</v>
      </c>
      <c r="JGY368">
        <v>0</v>
      </c>
      <c r="JGZ368">
        <v>0</v>
      </c>
      <c r="JHA368">
        <v>0</v>
      </c>
      <c r="JHB368">
        <v>0</v>
      </c>
      <c r="JHC368">
        <v>0</v>
      </c>
      <c r="JHD368">
        <v>0</v>
      </c>
      <c r="JHE368">
        <v>0</v>
      </c>
      <c r="JHF368">
        <v>0</v>
      </c>
      <c r="JHG368">
        <v>0</v>
      </c>
      <c r="JHH368">
        <v>0</v>
      </c>
      <c r="JHI368">
        <v>0</v>
      </c>
      <c r="JHJ368">
        <v>0</v>
      </c>
      <c r="JHK368">
        <v>0</v>
      </c>
      <c r="JHL368">
        <v>0</v>
      </c>
      <c r="JHM368">
        <v>0</v>
      </c>
      <c r="JHN368">
        <v>0</v>
      </c>
      <c r="JHO368">
        <v>0</v>
      </c>
      <c r="JHP368">
        <v>0</v>
      </c>
      <c r="JHQ368">
        <v>0</v>
      </c>
      <c r="JHR368">
        <v>0</v>
      </c>
      <c r="JHS368">
        <v>0</v>
      </c>
      <c r="JHT368">
        <v>0</v>
      </c>
      <c r="JHU368">
        <v>0</v>
      </c>
      <c r="JHV368">
        <v>0</v>
      </c>
      <c r="JHW368">
        <v>0</v>
      </c>
      <c r="JHX368">
        <v>0</v>
      </c>
      <c r="JHY368">
        <v>0</v>
      </c>
      <c r="JHZ368">
        <v>0</v>
      </c>
      <c r="JIA368">
        <v>0</v>
      </c>
      <c r="JIB368">
        <v>0</v>
      </c>
      <c r="JIC368">
        <v>0</v>
      </c>
      <c r="JID368">
        <v>0</v>
      </c>
      <c r="JIE368">
        <v>0</v>
      </c>
      <c r="JIF368">
        <v>0</v>
      </c>
      <c r="JIG368">
        <v>0</v>
      </c>
      <c r="JIH368">
        <v>0</v>
      </c>
      <c r="JII368">
        <v>0</v>
      </c>
      <c r="JIJ368">
        <v>0</v>
      </c>
      <c r="JIK368">
        <v>0</v>
      </c>
      <c r="JIL368">
        <v>0</v>
      </c>
      <c r="JIM368">
        <v>0</v>
      </c>
      <c r="JIN368">
        <v>0</v>
      </c>
      <c r="JIO368">
        <v>0</v>
      </c>
      <c r="JIP368">
        <v>0</v>
      </c>
      <c r="JIQ368">
        <v>0</v>
      </c>
      <c r="JIR368">
        <v>0</v>
      </c>
      <c r="JIS368">
        <v>0</v>
      </c>
      <c r="JIT368">
        <v>0</v>
      </c>
      <c r="JIU368">
        <v>0</v>
      </c>
      <c r="JIV368">
        <v>0</v>
      </c>
      <c r="JIW368">
        <v>0</v>
      </c>
      <c r="JIX368">
        <v>0</v>
      </c>
      <c r="JIY368">
        <v>0</v>
      </c>
      <c r="JIZ368">
        <v>0</v>
      </c>
      <c r="JJA368">
        <v>0</v>
      </c>
      <c r="JJB368">
        <v>0</v>
      </c>
      <c r="JJC368">
        <v>0</v>
      </c>
      <c r="JJD368">
        <v>0</v>
      </c>
      <c r="JJE368">
        <v>0</v>
      </c>
      <c r="JJF368">
        <v>0</v>
      </c>
      <c r="JJG368">
        <v>0</v>
      </c>
      <c r="JJH368">
        <v>0</v>
      </c>
      <c r="JJI368">
        <v>0</v>
      </c>
      <c r="JJJ368">
        <v>0</v>
      </c>
      <c r="JJK368">
        <v>0</v>
      </c>
      <c r="JJL368">
        <v>0</v>
      </c>
      <c r="JJM368">
        <v>0</v>
      </c>
      <c r="JJN368">
        <v>0</v>
      </c>
      <c r="JJO368">
        <v>0</v>
      </c>
      <c r="JJP368">
        <v>0</v>
      </c>
      <c r="JJQ368">
        <v>0</v>
      </c>
      <c r="JJR368">
        <v>0</v>
      </c>
      <c r="JJS368">
        <v>0</v>
      </c>
      <c r="JJT368">
        <v>0</v>
      </c>
      <c r="JJU368">
        <v>0</v>
      </c>
      <c r="JJV368">
        <v>0</v>
      </c>
      <c r="JJW368">
        <v>0</v>
      </c>
      <c r="JJX368">
        <v>0</v>
      </c>
      <c r="JJY368">
        <v>0</v>
      </c>
      <c r="JJZ368">
        <v>0</v>
      </c>
      <c r="JKA368">
        <v>0</v>
      </c>
      <c r="JKB368">
        <v>0</v>
      </c>
      <c r="JKC368">
        <v>0</v>
      </c>
      <c r="JKD368">
        <v>0</v>
      </c>
      <c r="JKE368">
        <v>0</v>
      </c>
      <c r="JKF368">
        <v>0</v>
      </c>
      <c r="JKG368">
        <v>0</v>
      </c>
      <c r="JKH368">
        <v>0</v>
      </c>
      <c r="JKI368">
        <v>0</v>
      </c>
      <c r="JKJ368">
        <v>0</v>
      </c>
      <c r="JKK368">
        <v>0</v>
      </c>
      <c r="JKL368">
        <v>0</v>
      </c>
      <c r="JKM368">
        <v>0</v>
      </c>
      <c r="JKN368">
        <v>0</v>
      </c>
      <c r="JKO368">
        <v>0</v>
      </c>
      <c r="JKP368">
        <v>0</v>
      </c>
      <c r="JKQ368">
        <v>0</v>
      </c>
      <c r="JKR368">
        <v>0</v>
      </c>
      <c r="JKS368">
        <v>0</v>
      </c>
      <c r="JKT368">
        <v>0</v>
      </c>
      <c r="JKU368">
        <v>0</v>
      </c>
      <c r="JKV368">
        <v>0</v>
      </c>
      <c r="JKW368">
        <v>0</v>
      </c>
      <c r="JKX368">
        <v>0</v>
      </c>
      <c r="JKY368">
        <v>0</v>
      </c>
      <c r="JKZ368">
        <v>0</v>
      </c>
      <c r="JLA368">
        <v>0</v>
      </c>
      <c r="JLB368">
        <v>0</v>
      </c>
      <c r="JLC368">
        <v>0</v>
      </c>
      <c r="JLD368">
        <v>0</v>
      </c>
      <c r="JLE368">
        <v>0</v>
      </c>
      <c r="JLF368">
        <v>0</v>
      </c>
      <c r="JLG368">
        <v>0</v>
      </c>
      <c r="JLH368">
        <v>0</v>
      </c>
      <c r="JLI368">
        <v>0</v>
      </c>
      <c r="JLJ368">
        <v>0</v>
      </c>
      <c r="JLK368">
        <v>0</v>
      </c>
      <c r="JLL368">
        <v>0</v>
      </c>
      <c r="JLM368">
        <v>0</v>
      </c>
      <c r="JLN368">
        <v>0</v>
      </c>
      <c r="JLO368">
        <v>0</v>
      </c>
      <c r="JLP368">
        <v>0</v>
      </c>
      <c r="JLQ368">
        <v>0</v>
      </c>
      <c r="JLR368">
        <v>0</v>
      </c>
      <c r="JLS368">
        <v>0</v>
      </c>
      <c r="JLT368">
        <v>0</v>
      </c>
      <c r="JLU368">
        <v>0</v>
      </c>
      <c r="JLV368">
        <v>0</v>
      </c>
      <c r="JLW368">
        <v>0</v>
      </c>
      <c r="JLX368">
        <v>0</v>
      </c>
      <c r="JLY368">
        <v>0</v>
      </c>
      <c r="JLZ368">
        <v>0</v>
      </c>
      <c r="JMA368">
        <v>0</v>
      </c>
      <c r="JMB368">
        <v>0</v>
      </c>
      <c r="JMC368">
        <v>0</v>
      </c>
      <c r="JMD368">
        <v>0</v>
      </c>
      <c r="JME368">
        <v>0</v>
      </c>
      <c r="JMF368">
        <v>0</v>
      </c>
      <c r="JMG368">
        <v>0</v>
      </c>
      <c r="JMH368">
        <v>0</v>
      </c>
      <c r="JMI368">
        <v>0</v>
      </c>
      <c r="JMJ368">
        <v>0</v>
      </c>
      <c r="JMK368">
        <v>0</v>
      </c>
      <c r="JML368">
        <v>0</v>
      </c>
      <c r="JMM368">
        <v>0</v>
      </c>
      <c r="JMN368">
        <v>0</v>
      </c>
      <c r="JMO368">
        <v>0</v>
      </c>
      <c r="JMP368">
        <v>0</v>
      </c>
      <c r="JMQ368">
        <v>0</v>
      </c>
      <c r="JMR368">
        <v>0</v>
      </c>
      <c r="JMS368">
        <v>0</v>
      </c>
      <c r="JMT368">
        <v>0</v>
      </c>
      <c r="JMU368">
        <v>0</v>
      </c>
      <c r="JMV368">
        <v>0</v>
      </c>
      <c r="JMW368">
        <v>0</v>
      </c>
      <c r="JMX368">
        <v>0</v>
      </c>
      <c r="JMY368">
        <v>0</v>
      </c>
      <c r="JMZ368">
        <v>0</v>
      </c>
      <c r="JNA368">
        <v>0</v>
      </c>
      <c r="JNB368">
        <v>0</v>
      </c>
      <c r="JNC368">
        <v>0</v>
      </c>
      <c r="JND368">
        <v>0</v>
      </c>
      <c r="JNE368">
        <v>0</v>
      </c>
      <c r="JNF368">
        <v>0</v>
      </c>
      <c r="JNG368">
        <v>0</v>
      </c>
      <c r="JNH368">
        <v>0</v>
      </c>
      <c r="JNI368">
        <v>0</v>
      </c>
      <c r="JNJ368">
        <v>0</v>
      </c>
      <c r="JNK368">
        <v>0</v>
      </c>
      <c r="JNL368">
        <v>0</v>
      </c>
      <c r="JNM368">
        <v>0</v>
      </c>
      <c r="JNN368">
        <v>0</v>
      </c>
      <c r="JNO368">
        <v>0</v>
      </c>
      <c r="JNP368">
        <v>0</v>
      </c>
      <c r="JNQ368">
        <v>0</v>
      </c>
      <c r="JNR368">
        <v>0</v>
      </c>
      <c r="JNS368">
        <v>0</v>
      </c>
      <c r="JNT368">
        <v>0</v>
      </c>
      <c r="JNU368">
        <v>0</v>
      </c>
      <c r="JNV368">
        <v>0</v>
      </c>
      <c r="JNW368">
        <v>0</v>
      </c>
      <c r="JNX368">
        <v>0</v>
      </c>
      <c r="JNY368">
        <v>0</v>
      </c>
      <c r="JNZ368">
        <v>0</v>
      </c>
      <c r="JOA368">
        <v>0</v>
      </c>
      <c r="JOB368">
        <v>0</v>
      </c>
      <c r="JOC368">
        <v>0</v>
      </c>
      <c r="JOD368">
        <v>0</v>
      </c>
      <c r="JOE368">
        <v>0</v>
      </c>
      <c r="JOF368">
        <v>0</v>
      </c>
      <c r="JOG368">
        <v>0</v>
      </c>
      <c r="JOH368">
        <v>0</v>
      </c>
      <c r="JOI368">
        <v>0</v>
      </c>
      <c r="JOJ368">
        <v>0</v>
      </c>
      <c r="JOK368">
        <v>0</v>
      </c>
      <c r="JOL368">
        <v>0</v>
      </c>
      <c r="JOM368">
        <v>0</v>
      </c>
      <c r="JON368">
        <v>0</v>
      </c>
      <c r="JOO368">
        <v>0</v>
      </c>
      <c r="JOP368">
        <v>0</v>
      </c>
      <c r="JOQ368">
        <v>0</v>
      </c>
      <c r="JOR368">
        <v>0</v>
      </c>
      <c r="JOS368">
        <v>0</v>
      </c>
      <c r="JOT368">
        <v>0</v>
      </c>
      <c r="JOU368">
        <v>0</v>
      </c>
      <c r="JOV368">
        <v>0</v>
      </c>
      <c r="JOW368">
        <v>0</v>
      </c>
      <c r="JOX368">
        <v>0</v>
      </c>
      <c r="JOY368">
        <v>0</v>
      </c>
      <c r="JOZ368">
        <v>0</v>
      </c>
      <c r="JPA368">
        <v>0</v>
      </c>
      <c r="JPB368">
        <v>0</v>
      </c>
      <c r="JPC368">
        <v>0</v>
      </c>
      <c r="JPD368">
        <v>0</v>
      </c>
      <c r="JPE368">
        <v>0</v>
      </c>
      <c r="JPF368">
        <v>0</v>
      </c>
      <c r="JPG368">
        <v>0</v>
      </c>
      <c r="JPH368">
        <v>0</v>
      </c>
      <c r="JPI368">
        <v>0</v>
      </c>
      <c r="JPJ368">
        <v>0</v>
      </c>
      <c r="JPK368">
        <v>0</v>
      </c>
      <c r="JPL368">
        <v>0</v>
      </c>
      <c r="JPM368">
        <v>0</v>
      </c>
      <c r="JPN368">
        <v>0</v>
      </c>
      <c r="JPO368">
        <v>0</v>
      </c>
      <c r="JPP368">
        <v>0</v>
      </c>
      <c r="JPQ368">
        <v>0</v>
      </c>
      <c r="JPR368">
        <v>0</v>
      </c>
      <c r="JPS368">
        <v>0</v>
      </c>
      <c r="JPT368">
        <v>0</v>
      </c>
      <c r="JPU368">
        <v>0</v>
      </c>
      <c r="JPV368">
        <v>0</v>
      </c>
      <c r="JPW368">
        <v>0</v>
      </c>
      <c r="JPX368">
        <v>0</v>
      </c>
      <c r="JPY368">
        <v>0</v>
      </c>
      <c r="JPZ368">
        <v>0</v>
      </c>
      <c r="JQA368">
        <v>0</v>
      </c>
      <c r="JQB368">
        <v>0</v>
      </c>
      <c r="JQC368">
        <v>0</v>
      </c>
      <c r="JQD368">
        <v>0</v>
      </c>
      <c r="JQE368">
        <v>0</v>
      </c>
      <c r="JQF368">
        <v>0</v>
      </c>
      <c r="JQG368">
        <v>0</v>
      </c>
      <c r="JQH368">
        <v>0</v>
      </c>
      <c r="JQI368">
        <v>0</v>
      </c>
      <c r="JQJ368">
        <v>0</v>
      </c>
      <c r="JQK368">
        <v>0</v>
      </c>
      <c r="JQL368">
        <v>0</v>
      </c>
      <c r="JQM368">
        <v>0</v>
      </c>
      <c r="JQN368">
        <v>0</v>
      </c>
      <c r="JQO368">
        <v>0</v>
      </c>
      <c r="JQP368">
        <v>0</v>
      </c>
      <c r="JQQ368">
        <v>0</v>
      </c>
      <c r="JQR368">
        <v>0</v>
      </c>
      <c r="JQS368">
        <v>0</v>
      </c>
      <c r="JQT368">
        <v>0</v>
      </c>
      <c r="JQU368">
        <v>0</v>
      </c>
      <c r="JQV368">
        <v>0</v>
      </c>
      <c r="JQW368">
        <v>0</v>
      </c>
      <c r="JQX368">
        <v>0</v>
      </c>
      <c r="JQY368">
        <v>0</v>
      </c>
      <c r="JQZ368">
        <v>0</v>
      </c>
      <c r="JRA368">
        <v>0</v>
      </c>
      <c r="JRB368">
        <v>0</v>
      </c>
      <c r="JRC368">
        <v>0</v>
      </c>
      <c r="JRD368">
        <v>0</v>
      </c>
      <c r="JRE368">
        <v>0</v>
      </c>
      <c r="JRF368">
        <v>0</v>
      </c>
      <c r="JRG368">
        <v>0</v>
      </c>
      <c r="JRH368">
        <v>0</v>
      </c>
      <c r="JRI368">
        <v>0</v>
      </c>
      <c r="JRJ368">
        <v>0</v>
      </c>
      <c r="JRK368">
        <v>0</v>
      </c>
      <c r="JRL368">
        <v>0</v>
      </c>
      <c r="JRM368">
        <v>0</v>
      </c>
      <c r="JRN368">
        <v>0</v>
      </c>
      <c r="JRO368">
        <v>0</v>
      </c>
      <c r="JRP368">
        <v>0</v>
      </c>
      <c r="JRQ368">
        <v>0</v>
      </c>
      <c r="JRR368">
        <v>0</v>
      </c>
      <c r="JRS368">
        <v>0</v>
      </c>
      <c r="JRT368">
        <v>0</v>
      </c>
      <c r="JRU368">
        <v>0</v>
      </c>
      <c r="JRV368">
        <v>0</v>
      </c>
      <c r="JRW368">
        <v>0</v>
      </c>
      <c r="JRX368">
        <v>0</v>
      </c>
      <c r="JRY368">
        <v>0</v>
      </c>
      <c r="JRZ368">
        <v>0</v>
      </c>
      <c r="JSA368">
        <v>0</v>
      </c>
      <c r="JSB368">
        <v>0</v>
      </c>
      <c r="JSC368">
        <v>0</v>
      </c>
      <c r="JSD368">
        <v>0</v>
      </c>
      <c r="JSE368">
        <v>0</v>
      </c>
      <c r="JSF368">
        <v>0</v>
      </c>
      <c r="JSG368">
        <v>0</v>
      </c>
      <c r="JSH368">
        <v>0</v>
      </c>
      <c r="JSI368">
        <v>0</v>
      </c>
      <c r="JSJ368">
        <v>0</v>
      </c>
      <c r="JSK368">
        <v>0</v>
      </c>
      <c r="JSL368">
        <v>0</v>
      </c>
      <c r="JSM368">
        <v>0</v>
      </c>
      <c r="JSN368">
        <v>0</v>
      </c>
      <c r="JSO368">
        <v>0</v>
      </c>
      <c r="JSP368">
        <v>0</v>
      </c>
      <c r="JSQ368">
        <v>0</v>
      </c>
      <c r="JSR368">
        <v>0</v>
      </c>
      <c r="JSS368">
        <v>0</v>
      </c>
      <c r="JST368">
        <v>0</v>
      </c>
      <c r="JSU368">
        <v>0</v>
      </c>
      <c r="JSV368">
        <v>0</v>
      </c>
      <c r="JSW368">
        <v>0</v>
      </c>
      <c r="JSX368">
        <v>0</v>
      </c>
      <c r="JSY368">
        <v>0</v>
      </c>
      <c r="JSZ368">
        <v>0</v>
      </c>
      <c r="JTA368">
        <v>0</v>
      </c>
      <c r="JTB368">
        <v>0</v>
      </c>
      <c r="JTC368">
        <v>0</v>
      </c>
      <c r="JTD368">
        <v>0</v>
      </c>
      <c r="JTE368">
        <v>0</v>
      </c>
      <c r="JTF368">
        <v>0</v>
      </c>
      <c r="JTG368">
        <v>0</v>
      </c>
      <c r="JTH368">
        <v>0</v>
      </c>
      <c r="JTI368">
        <v>0</v>
      </c>
      <c r="JTJ368">
        <v>0</v>
      </c>
      <c r="JTK368">
        <v>0</v>
      </c>
      <c r="JTL368">
        <v>0</v>
      </c>
      <c r="JTM368">
        <v>0</v>
      </c>
      <c r="JTN368">
        <v>0</v>
      </c>
      <c r="JTO368">
        <v>0</v>
      </c>
      <c r="JTP368">
        <v>0</v>
      </c>
      <c r="JTQ368">
        <v>0</v>
      </c>
      <c r="JTR368">
        <v>0</v>
      </c>
      <c r="JTS368">
        <v>0</v>
      </c>
      <c r="JTT368">
        <v>0</v>
      </c>
      <c r="JTU368">
        <v>0</v>
      </c>
      <c r="JTV368">
        <v>0</v>
      </c>
      <c r="JTW368">
        <v>0</v>
      </c>
      <c r="JTX368">
        <v>0</v>
      </c>
      <c r="JTY368">
        <v>0</v>
      </c>
      <c r="JTZ368">
        <v>0</v>
      </c>
      <c r="JUA368">
        <v>0</v>
      </c>
      <c r="JUB368">
        <v>0</v>
      </c>
      <c r="JUC368">
        <v>0</v>
      </c>
      <c r="JUD368">
        <v>0</v>
      </c>
      <c r="JUE368">
        <v>0</v>
      </c>
      <c r="JUF368">
        <v>0</v>
      </c>
      <c r="JUG368">
        <v>0</v>
      </c>
      <c r="JUH368">
        <v>0</v>
      </c>
      <c r="JUI368">
        <v>0</v>
      </c>
      <c r="JUJ368">
        <v>0</v>
      </c>
      <c r="JUK368">
        <v>0</v>
      </c>
      <c r="JUL368">
        <v>0</v>
      </c>
      <c r="JUM368">
        <v>0</v>
      </c>
      <c r="JUN368">
        <v>0</v>
      </c>
      <c r="JUO368">
        <v>0</v>
      </c>
      <c r="JUP368">
        <v>0</v>
      </c>
      <c r="JUQ368">
        <v>0</v>
      </c>
      <c r="JUR368">
        <v>0</v>
      </c>
      <c r="JUS368">
        <v>0</v>
      </c>
      <c r="JUT368">
        <v>0</v>
      </c>
      <c r="JUU368">
        <v>0</v>
      </c>
      <c r="JUV368">
        <v>0</v>
      </c>
      <c r="JUW368">
        <v>0</v>
      </c>
      <c r="JUX368">
        <v>0</v>
      </c>
      <c r="JUY368">
        <v>0</v>
      </c>
      <c r="JUZ368">
        <v>0</v>
      </c>
      <c r="JVA368">
        <v>0</v>
      </c>
      <c r="JVB368">
        <v>0</v>
      </c>
      <c r="JVC368">
        <v>0</v>
      </c>
      <c r="JVD368">
        <v>0</v>
      </c>
      <c r="JVE368">
        <v>0</v>
      </c>
      <c r="JVF368">
        <v>0</v>
      </c>
      <c r="JVG368">
        <v>0</v>
      </c>
      <c r="JVH368">
        <v>0</v>
      </c>
      <c r="JVI368">
        <v>0</v>
      </c>
      <c r="JVJ368">
        <v>0</v>
      </c>
      <c r="JVK368">
        <v>0</v>
      </c>
      <c r="JVL368">
        <v>0</v>
      </c>
      <c r="JVM368">
        <v>0</v>
      </c>
      <c r="JVN368">
        <v>0</v>
      </c>
      <c r="JVO368">
        <v>0</v>
      </c>
      <c r="JVP368">
        <v>0</v>
      </c>
      <c r="JVQ368">
        <v>0</v>
      </c>
      <c r="JVR368">
        <v>0</v>
      </c>
      <c r="JVS368">
        <v>0</v>
      </c>
      <c r="JVT368">
        <v>0</v>
      </c>
      <c r="JVU368">
        <v>0</v>
      </c>
      <c r="JVV368">
        <v>0</v>
      </c>
      <c r="JVW368">
        <v>0</v>
      </c>
      <c r="JVX368">
        <v>0</v>
      </c>
      <c r="JVY368">
        <v>0</v>
      </c>
      <c r="JVZ368">
        <v>0</v>
      </c>
      <c r="JWA368">
        <v>0</v>
      </c>
      <c r="JWB368">
        <v>0</v>
      </c>
      <c r="JWC368">
        <v>0</v>
      </c>
      <c r="JWD368">
        <v>0</v>
      </c>
      <c r="JWE368">
        <v>0</v>
      </c>
      <c r="JWF368">
        <v>0</v>
      </c>
      <c r="JWG368">
        <v>0</v>
      </c>
      <c r="JWH368">
        <v>0</v>
      </c>
      <c r="JWI368">
        <v>0</v>
      </c>
      <c r="JWJ368">
        <v>0</v>
      </c>
      <c r="JWK368">
        <v>0</v>
      </c>
      <c r="JWL368">
        <v>0</v>
      </c>
      <c r="JWM368">
        <v>0</v>
      </c>
      <c r="JWN368">
        <v>0</v>
      </c>
      <c r="JWO368">
        <v>0</v>
      </c>
      <c r="JWP368">
        <v>0</v>
      </c>
      <c r="JWQ368">
        <v>0</v>
      </c>
      <c r="JWR368">
        <v>0</v>
      </c>
      <c r="JWS368">
        <v>0</v>
      </c>
      <c r="JWT368">
        <v>0</v>
      </c>
      <c r="JWU368">
        <v>0</v>
      </c>
      <c r="JWV368">
        <v>0</v>
      </c>
      <c r="JWW368">
        <v>0</v>
      </c>
      <c r="JWX368">
        <v>0</v>
      </c>
      <c r="JWY368">
        <v>0</v>
      </c>
      <c r="JWZ368">
        <v>0</v>
      </c>
      <c r="JXA368">
        <v>0</v>
      </c>
      <c r="JXB368">
        <v>0</v>
      </c>
      <c r="JXC368">
        <v>0</v>
      </c>
      <c r="JXD368">
        <v>0</v>
      </c>
      <c r="JXE368">
        <v>0</v>
      </c>
      <c r="JXF368">
        <v>0</v>
      </c>
      <c r="JXG368">
        <v>0</v>
      </c>
      <c r="JXH368">
        <v>0</v>
      </c>
      <c r="JXI368">
        <v>0</v>
      </c>
      <c r="JXJ368">
        <v>0</v>
      </c>
      <c r="JXK368">
        <v>0</v>
      </c>
      <c r="JXL368">
        <v>0</v>
      </c>
      <c r="JXM368">
        <v>0</v>
      </c>
      <c r="JXN368">
        <v>0</v>
      </c>
      <c r="JXO368">
        <v>0</v>
      </c>
      <c r="JXP368">
        <v>0</v>
      </c>
      <c r="JXQ368">
        <v>0</v>
      </c>
      <c r="JXR368">
        <v>0</v>
      </c>
      <c r="JXS368">
        <v>0</v>
      </c>
      <c r="JXT368">
        <v>0</v>
      </c>
      <c r="JXU368">
        <v>0</v>
      </c>
      <c r="JXV368">
        <v>0</v>
      </c>
      <c r="JXW368">
        <v>0</v>
      </c>
      <c r="JXX368">
        <v>0</v>
      </c>
      <c r="JXY368">
        <v>0</v>
      </c>
      <c r="JXZ368">
        <v>0</v>
      </c>
      <c r="JYA368">
        <v>0</v>
      </c>
      <c r="JYB368">
        <v>0</v>
      </c>
      <c r="JYC368">
        <v>0</v>
      </c>
      <c r="JYD368">
        <v>0</v>
      </c>
      <c r="JYE368">
        <v>0</v>
      </c>
      <c r="JYF368">
        <v>0</v>
      </c>
      <c r="JYG368">
        <v>0</v>
      </c>
      <c r="JYH368">
        <v>0</v>
      </c>
      <c r="JYI368">
        <v>0</v>
      </c>
      <c r="JYJ368">
        <v>0</v>
      </c>
      <c r="JYK368">
        <v>0</v>
      </c>
      <c r="JYL368">
        <v>0</v>
      </c>
      <c r="JYM368">
        <v>0</v>
      </c>
      <c r="JYN368">
        <v>0</v>
      </c>
      <c r="JYO368">
        <v>0</v>
      </c>
      <c r="JYP368">
        <v>0</v>
      </c>
      <c r="JYQ368">
        <v>0</v>
      </c>
      <c r="JYR368">
        <v>0</v>
      </c>
      <c r="JYS368">
        <v>0</v>
      </c>
      <c r="JYT368">
        <v>0</v>
      </c>
      <c r="JYU368">
        <v>0</v>
      </c>
      <c r="JYV368">
        <v>0</v>
      </c>
      <c r="JYW368">
        <v>0</v>
      </c>
      <c r="JYX368">
        <v>0</v>
      </c>
      <c r="JYY368">
        <v>0</v>
      </c>
      <c r="JYZ368">
        <v>0</v>
      </c>
      <c r="JZA368">
        <v>0</v>
      </c>
      <c r="JZB368">
        <v>0</v>
      </c>
      <c r="JZC368">
        <v>0</v>
      </c>
      <c r="JZD368">
        <v>0</v>
      </c>
      <c r="JZE368">
        <v>0</v>
      </c>
      <c r="JZF368">
        <v>0</v>
      </c>
      <c r="JZG368">
        <v>0</v>
      </c>
      <c r="JZH368">
        <v>0</v>
      </c>
      <c r="JZI368">
        <v>0</v>
      </c>
      <c r="JZJ368">
        <v>0</v>
      </c>
      <c r="JZK368">
        <v>0</v>
      </c>
      <c r="JZL368">
        <v>0</v>
      </c>
      <c r="JZM368">
        <v>0</v>
      </c>
      <c r="JZN368">
        <v>0</v>
      </c>
      <c r="JZO368">
        <v>0</v>
      </c>
      <c r="JZP368">
        <v>0</v>
      </c>
      <c r="JZQ368">
        <v>0</v>
      </c>
      <c r="JZR368">
        <v>0</v>
      </c>
      <c r="JZS368">
        <v>0</v>
      </c>
      <c r="JZT368">
        <v>0</v>
      </c>
      <c r="JZU368">
        <v>0</v>
      </c>
      <c r="JZV368">
        <v>0</v>
      </c>
      <c r="JZW368">
        <v>0</v>
      </c>
      <c r="JZX368">
        <v>0</v>
      </c>
      <c r="JZY368">
        <v>0</v>
      </c>
      <c r="JZZ368">
        <v>0</v>
      </c>
      <c r="KAA368">
        <v>0</v>
      </c>
      <c r="KAB368">
        <v>0</v>
      </c>
      <c r="KAC368">
        <v>0</v>
      </c>
      <c r="KAD368">
        <v>0</v>
      </c>
      <c r="KAE368">
        <v>0</v>
      </c>
      <c r="KAF368">
        <v>0</v>
      </c>
      <c r="KAG368">
        <v>0</v>
      </c>
      <c r="KAH368">
        <v>0</v>
      </c>
      <c r="KAI368">
        <v>0</v>
      </c>
      <c r="KAJ368">
        <v>0</v>
      </c>
      <c r="KAK368">
        <v>0</v>
      </c>
      <c r="KAL368">
        <v>0</v>
      </c>
      <c r="KAM368">
        <v>0</v>
      </c>
      <c r="KAN368">
        <v>0</v>
      </c>
      <c r="KAO368">
        <v>0</v>
      </c>
      <c r="KAP368">
        <v>0</v>
      </c>
      <c r="KAQ368">
        <v>0</v>
      </c>
      <c r="KAR368">
        <v>0</v>
      </c>
      <c r="KAS368">
        <v>0</v>
      </c>
      <c r="KAT368">
        <v>0</v>
      </c>
      <c r="KAU368">
        <v>0</v>
      </c>
      <c r="KAV368">
        <v>0</v>
      </c>
      <c r="KAW368">
        <v>0</v>
      </c>
      <c r="KAX368">
        <v>0</v>
      </c>
      <c r="KAY368">
        <v>0</v>
      </c>
      <c r="KAZ368">
        <v>0</v>
      </c>
      <c r="KBA368">
        <v>0</v>
      </c>
      <c r="KBB368">
        <v>0</v>
      </c>
      <c r="KBC368">
        <v>0</v>
      </c>
      <c r="KBD368">
        <v>0</v>
      </c>
      <c r="KBE368">
        <v>0</v>
      </c>
      <c r="KBF368">
        <v>0</v>
      </c>
      <c r="KBG368">
        <v>0</v>
      </c>
      <c r="KBH368">
        <v>0</v>
      </c>
      <c r="KBI368">
        <v>0</v>
      </c>
      <c r="KBJ368">
        <v>0</v>
      </c>
      <c r="KBK368">
        <v>0</v>
      </c>
      <c r="KBL368">
        <v>0</v>
      </c>
      <c r="KBM368">
        <v>0</v>
      </c>
      <c r="KBN368">
        <v>0</v>
      </c>
      <c r="KBO368">
        <v>0</v>
      </c>
      <c r="KBP368">
        <v>0</v>
      </c>
      <c r="KBQ368">
        <v>0</v>
      </c>
      <c r="KBR368">
        <v>0</v>
      </c>
      <c r="KBS368">
        <v>0</v>
      </c>
      <c r="KBT368">
        <v>0</v>
      </c>
      <c r="KBU368">
        <v>0</v>
      </c>
      <c r="KBV368">
        <v>0</v>
      </c>
      <c r="KBW368">
        <v>0</v>
      </c>
      <c r="KBX368">
        <v>0</v>
      </c>
      <c r="KBY368">
        <v>0</v>
      </c>
      <c r="KBZ368">
        <v>0</v>
      </c>
      <c r="KCA368">
        <v>0</v>
      </c>
      <c r="KCB368">
        <v>0</v>
      </c>
      <c r="KCC368">
        <v>0</v>
      </c>
      <c r="KCD368">
        <v>0</v>
      </c>
      <c r="KCE368">
        <v>0</v>
      </c>
      <c r="KCF368">
        <v>0</v>
      </c>
      <c r="KCG368">
        <v>0</v>
      </c>
      <c r="KCH368">
        <v>0</v>
      </c>
      <c r="KCI368">
        <v>0</v>
      </c>
      <c r="KCJ368">
        <v>0</v>
      </c>
      <c r="KCK368">
        <v>0</v>
      </c>
      <c r="KCL368">
        <v>0</v>
      </c>
      <c r="KCM368">
        <v>0</v>
      </c>
      <c r="KCN368">
        <v>0</v>
      </c>
      <c r="KCO368">
        <v>0</v>
      </c>
      <c r="KCP368">
        <v>0</v>
      </c>
      <c r="KCQ368">
        <v>0</v>
      </c>
      <c r="KCR368">
        <v>0</v>
      </c>
      <c r="KCS368">
        <v>0</v>
      </c>
      <c r="KCT368">
        <v>0</v>
      </c>
      <c r="KCU368">
        <v>0</v>
      </c>
      <c r="KCV368">
        <v>0</v>
      </c>
      <c r="KCW368">
        <v>0</v>
      </c>
      <c r="KCX368">
        <v>0</v>
      </c>
      <c r="KCY368">
        <v>0</v>
      </c>
      <c r="KCZ368">
        <v>0</v>
      </c>
      <c r="KDA368">
        <v>0</v>
      </c>
      <c r="KDB368">
        <v>0</v>
      </c>
      <c r="KDC368">
        <v>0</v>
      </c>
      <c r="KDD368">
        <v>0</v>
      </c>
      <c r="KDE368">
        <v>0</v>
      </c>
      <c r="KDF368">
        <v>0</v>
      </c>
      <c r="KDG368">
        <v>0</v>
      </c>
      <c r="KDH368">
        <v>0</v>
      </c>
      <c r="KDI368">
        <v>0</v>
      </c>
      <c r="KDJ368">
        <v>0</v>
      </c>
      <c r="KDK368">
        <v>0</v>
      </c>
      <c r="KDL368">
        <v>0</v>
      </c>
      <c r="KDM368">
        <v>0</v>
      </c>
      <c r="KDN368">
        <v>0</v>
      </c>
      <c r="KDO368">
        <v>0</v>
      </c>
      <c r="KDP368">
        <v>0</v>
      </c>
      <c r="KDQ368">
        <v>0</v>
      </c>
      <c r="KDR368">
        <v>0</v>
      </c>
      <c r="KDS368">
        <v>0</v>
      </c>
      <c r="KDT368">
        <v>0</v>
      </c>
      <c r="KDU368">
        <v>0</v>
      </c>
      <c r="KDV368">
        <v>0</v>
      </c>
      <c r="KDW368">
        <v>0</v>
      </c>
      <c r="KDX368">
        <v>0</v>
      </c>
      <c r="KDY368">
        <v>0</v>
      </c>
      <c r="KDZ368">
        <v>0</v>
      </c>
      <c r="KEA368">
        <v>0</v>
      </c>
      <c r="KEB368">
        <v>0</v>
      </c>
      <c r="KEC368">
        <v>0</v>
      </c>
      <c r="KED368">
        <v>0</v>
      </c>
      <c r="KEE368">
        <v>0</v>
      </c>
      <c r="KEF368">
        <v>0</v>
      </c>
      <c r="KEG368">
        <v>0</v>
      </c>
      <c r="KEH368">
        <v>0</v>
      </c>
      <c r="KEI368">
        <v>0</v>
      </c>
      <c r="KEJ368">
        <v>0</v>
      </c>
      <c r="KEK368">
        <v>0</v>
      </c>
      <c r="KEL368">
        <v>0</v>
      </c>
      <c r="KEM368">
        <v>0</v>
      </c>
      <c r="KEN368">
        <v>0</v>
      </c>
      <c r="KEO368">
        <v>0</v>
      </c>
      <c r="KEP368">
        <v>0</v>
      </c>
      <c r="KEQ368">
        <v>0</v>
      </c>
      <c r="KER368">
        <v>0</v>
      </c>
      <c r="KES368">
        <v>0</v>
      </c>
      <c r="KET368">
        <v>0</v>
      </c>
      <c r="KEU368">
        <v>0</v>
      </c>
      <c r="KEV368">
        <v>0</v>
      </c>
      <c r="KEW368">
        <v>0</v>
      </c>
      <c r="KEX368">
        <v>0</v>
      </c>
      <c r="KEY368">
        <v>0</v>
      </c>
      <c r="KEZ368">
        <v>0</v>
      </c>
      <c r="KFA368">
        <v>0</v>
      </c>
      <c r="KFB368">
        <v>0</v>
      </c>
      <c r="KFC368">
        <v>0</v>
      </c>
      <c r="KFD368">
        <v>0</v>
      </c>
      <c r="KFE368">
        <v>0</v>
      </c>
      <c r="KFF368">
        <v>0</v>
      </c>
      <c r="KFG368">
        <v>0</v>
      </c>
      <c r="KFH368">
        <v>0</v>
      </c>
      <c r="KFI368">
        <v>0</v>
      </c>
      <c r="KFJ368">
        <v>0</v>
      </c>
      <c r="KFK368">
        <v>0</v>
      </c>
      <c r="KFL368">
        <v>0</v>
      </c>
      <c r="KFM368">
        <v>0</v>
      </c>
      <c r="KFN368">
        <v>0</v>
      </c>
      <c r="KFO368">
        <v>0</v>
      </c>
      <c r="KFP368">
        <v>0</v>
      </c>
      <c r="KFQ368">
        <v>0</v>
      </c>
      <c r="KFR368">
        <v>0</v>
      </c>
      <c r="KFS368">
        <v>0</v>
      </c>
      <c r="KFT368">
        <v>0</v>
      </c>
      <c r="KFU368">
        <v>0</v>
      </c>
      <c r="KFV368">
        <v>0</v>
      </c>
      <c r="KFW368">
        <v>0</v>
      </c>
      <c r="KFX368">
        <v>0</v>
      </c>
      <c r="KFY368">
        <v>0</v>
      </c>
      <c r="KFZ368">
        <v>0</v>
      </c>
      <c r="KGA368">
        <v>0</v>
      </c>
      <c r="KGB368">
        <v>0</v>
      </c>
      <c r="KGC368">
        <v>0</v>
      </c>
      <c r="KGD368">
        <v>0</v>
      </c>
      <c r="KGE368">
        <v>0</v>
      </c>
      <c r="KGF368">
        <v>0</v>
      </c>
      <c r="KGG368">
        <v>0</v>
      </c>
      <c r="KGH368">
        <v>0</v>
      </c>
      <c r="KGI368">
        <v>0</v>
      </c>
      <c r="KGJ368">
        <v>0</v>
      </c>
      <c r="KGK368">
        <v>0</v>
      </c>
      <c r="KGL368">
        <v>0</v>
      </c>
      <c r="KGM368">
        <v>0</v>
      </c>
      <c r="KGN368">
        <v>0</v>
      </c>
      <c r="KGO368">
        <v>0</v>
      </c>
      <c r="KGP368">
        <v>0</v>
      </c>
      <c r="KGQ368">
        <v>0</v>
      </c>
      <c r="KGR368">
        <v>0</v>
      </c>
      <c r="KGS368">
        <v>0</v>
      </c>
      <c r="KGT368">
        <v>0</v>
      </c>
      <c r="KGU368">
        <v>0</v>
      </c>
      <c r="KGV368">
        <v>0</v>
      </c>
      <c r="KGW368">
        <v>0</v>
      </c>
      <c r="KGX368">
        <v>0</v>
      </c>
      <c r="KGY368">
        <v>0</v>
      </c>
      <c r="KGZ368">
        <v>0</v>
      </c>
      <c r="KHA368">
        <v>0</v>
      </c>
      <c r="KHB368">
        <v>0</v>
      </c>
      <c r="KHC368">
        <v>0</v>
      </c>
      <c r="KHD368">
        <v>0</v>
      </c>
      <c r="KHE368">
        <v>0</v>
      </c>
      <c r="KHF368">
        <v>0</v>
      </c>
      <c r="KHG368">
        <v>0</v>
      </c>
      <c r="KHH368">
        <v>0</v>
      </c>
      <c r="KHI368">
        <v>0</v>
      </c>
      <c r="KHJ368">
        <v>0</v>
      </c>
      <c r="KHK368">
        <v>0</v>
      </c>
      <c r="KHL368">
        <v>0</v>
      </c>
      <c r="KHM368">
        <v>0</v>
      </c>
      <c r="KHN368">
        <v>0</v>
      </c>
      <c r="KHO368">
        <v>0</v>
      </c>
      <c r="KHP368">
        <v>0</v>
      </c>
      <c r="KHQ368">
        <v>0</v>
      </c>
      <c r="KHR368">
        <v>0</v>
      </c>
      <c r="KHS368">
        <v>0</v>
      </c>
      <c r="KHT368">
        <v>0</v>
      </c>
      <c r="KHU368">
        <v>0</v>
      </c>
      <c r="KHV368">
        <v>0</v>
      </c>
      <c r="KHW368">
        <v>0</v>
      </c>
      <c r="KHX368">
        <v>0</v>
      </c>
      <c r="KHY368">
        <v>0</v>
      </c>
      <c r="KHZ368">
        <v>0</v>
      </c>
      <c r="KIA368">
        <v>0</v>
      </c>
      <c r="KIB368">
        <v>0</v>
      </c>
      <c r="KIC368">
        <v>0</v>
      </c>
      <c r="KID368">
        <v>0</v>
      </c>
      <c r="KIE368">
        <v>0</v>
      </c>
      <c r="KIF368">
        <v>0</v>
      </c>
      <c r="KIG368">
        <v>0</v>
      </c>
      <c r="KIH368">
        <v>0</v>
      </c>
      <c r="KII368">
        <v>0</v>
      </c>
      <c r="KIJ368">
        <v>0</v>
      </c>
      <c r="KIK368">
        <v>0</v>
      </c>
      <c r="KIL368">
        <v>0</v>
      </c>
      <c r="KIM368">
        <v>0</v>
      </c>
      <c r="KIN368">
        <v>0</v>
      </c>
      <c r="KIO368">
        <v>0</v>
      </c>
      <c r="KIP368">
        <v>0</v>
      </c>
      <c r="KIQ368">
        <v>0</v>
      </c>
      <c r="KIR368">
        <v>0</v>
      </c>
      <c r="KIS368">
        <v>0</v>
      </c>
      <c r="KIT368">
        <v>0</v>
      </c>
      <c r="KIU368">
        <v>0</v>
      </c>
      <c r="KIV368">
        <v>0</v>
      </c>
      <c r="KIW368">
        <v>0</v>
      </c>
      <c r="KIX368">
        <v>0</v>
      </c>
      <c r="KIY368">
        <v>0</v>
      </c>
      <c r="KIZ368">
        <v>0</v>
      </c>
      <c r="KJA368">
        <v>0</v>
      </c>
      <c r="KJB368">
        <v>0</v>
      </c>
      <c r="KJC368">
        <v>0</v>
      </c>
      <c r="KJD368">
        <v>0</v>
      </c>
      <c r="KJE368">
        <v>0</v>
      </c>
      <c r="KJF368">
        <v>0</v>
      </c>
      <c r="KJG368">
        <v>0</v>
      </c>
      <c r="KJH368">
        <v>0</v>
      </c>
      <c r="KJI368">
        <v>0</v>
      </c>
      <c r="KJJ368">
        <v>0</v>
      </c>
      <c r="KJK368">
        <v>0</v>
      </c>
      <c r="KJL368">
        <v>0</v>
      </c>
      <c r="KJM368">
        <v>0</v>
      </c>
      <c r="KJN368">
        <v>0</v>
      </c>
      <c r="KJO368">
        <v>0</v>
      </c>
      <c r="KJP368">
        <v>0</v>
      </c>
      <c r="KJQ368">
        <v>0</v>
      </c>
      <c r="KJR368">
        <v>0</v>
      </c>
      <c r="KJS368">
        <v>0</v>
      </c>
      <c r="KJT368">
        <v>0</v>
      </c>
      <c r="KJU368">
        <v>0</v>
      </c>
      <c r="KJV368">
        <v>0</v>
      </c>
      <c r="KJW368">
        <v>0</v>
      </c>
      <c r="KJX368">
        <v>0</v>
      </c>
      <c r="KJY368">
        <v>0</v>
      </c>
      <c r="KJZ368">
        <v>0</v>
      </c>
      <c r="KKA368">
        <v>0</v>
      </c>
      <c r="KKB368">
        <v>0</v>
      </c>
      <c r="KKC368">
        <v>0</v>
      </c>
      <c r="KKD368">
        <v>0</v>
      </c>
      <c r="KKE368">
        <v>0</v>
      </c>
      <c r="KKF368">
        <v>0</v>
      </c>
      <c r="KKG368">
        <v>0</v>
      </c>
      <c r="KKH368">
        <v>0</v>
      </c>
      <c r="KKI368">
        <v>0</v>
      </c>
      <c r="KKJ368">
        <v>0</v>
      </c>
      <c r="KKK368">
        <v>0</v>
      </c>
      <c r="KKL368">
        <v>0</v>
      </c>
      <c r="KKM368">
        <v>0</v>
      </c>
      <c r="KKN368">
        <v>0</v>
      </c>
      <c r="KKO368">
        <v>0</v>
      </c>
      <c r="KKP368">
        <v>0</v>
      </c>
      <c r="KKQ368">
        <v>0</v>
      </c>
      <c r="KKR368">
        <v>0</v>
      </c>
      <c r="KKS368">
        <v>0</v>
      </c>
      <c r="KKT368">
        <v>0</v>
      </c>
      <c r="KKU368">
        <v>0</v>
      </c>
      <c r="KKV368">
        <v>0</v>
      </c>
      <c r="KKW368">
        <v>0</v>
      </c>
      <c r="KKX368">
        <v>0</v>
      </c>
      <c r="KKY368">
        <v>0</v>
      </c>
      <c r="KKZ368">
        <v>0</v>
      </c>
      <c r="KLA368">
        <v>0</v>
      </c>
      <c r="KLB368">
        <v>0</v>
      </c>
      <c r="KLC368">
        <v>0</v>
      </c>
      <c r="KLD368">
        <v>0</v>
      </c>
      <c r="KLE368">
        <v>0</v>
      </c>
      <c r="KLF368">
        <v>0</v>
      </c>
      <c r="KLG368">
        <v>0</v>
      </c>
      <c r="KLH368">
        <v>0</v>
      </c>
      <c r="KLI368">
        <v>0</v>
      </c>
      <c r="KLJ368">
        <v>0</v>
      </c>
      <c r="KLK368">
        <v>0</v>
      </c>
      <c r="KLL368">
        <v>0</v>
      </c>
      <c r="KLM368">
        <v>0</v>
      </c>
      <c r="KLN368">
        <v>0</v>
      </c>
      <c r="KLO368">
        <v>0</v>
      </c>
      <c r="KLP368">
        <v>0</v>
      </c>
      <c r="KLQ368">
        <v>0</v>
      </c>
      <c r="KLR368">
        <v>0</v>
      </c>
      <c r="KLS368">
        <v>0</v>
      </c>
      <c r="KLT368">
        <v>0</v>
      </c>
      <c r="KLU368">
        <v>0</v>
      </c>
      <c r="KLV368">
        <v>0</v>
      </c>
      <c r="KLW368">
        <v>0</v>
      </c>
      <c r="KLX368">
        <v>0</v>
      </c>
      <c r="KLY368">
        <v>0</v>
      </c>
      <c r="KLZ368">
        <v>0</v>
      </c>
      <c r="KMA368">
        <v>0</v>
      </c>
      <c r="KMB368">
        <v>0</v>
      </c>
      <c r="KMC368">
        <v>0</v>
      </c>
      <c r="KMD368">
        <v>0</v>
      </c>
      <c r="KME368">
        <v>0</v>
      </c>
      <c r="KMF368">
        <v>0</v>
      </c>
      <c r="KMG368">
        <v>0</v>
      </c>
      <c r="KMH368">
        <v>0</v>
      </c>
      <c r="KMI368">
        <v>0</v>
      </c>
      <c r="KMJ368">
        <v>0</v>
      </c>
      <c r="KMK368">
        <v>0</v>
      </c>
      <c r="KML368">
        <v>0</v>
      </c>
      <c r="KMM368">
        <v>0</v>
      </c>
      <c r="KMN368">
        <v>0</v>
      </c>
      <c r="KMO368">
        <v>0</v>
      </c>
      <c r="KMP368">
        <v>0</v>
      </c>
      <c r="KMQ368">
        <v>0</v>
      </c>
      <c r="KMR368">
        <v>0</v>
      </c>
      <c r="KMS368">
        <v>0</v>
      </c>
      <c r="KMT368">
        <v>0</v>
      </c>
      <c r="KMU368">
        <v>0</v>
      </c>
      <c r="KMV368">
        <v>0</v>
      </c>
      <c r="KMW368">
        <v>0</v>
      </c>
      <c r="KMX368">
        <v>0</v>
      </c>
      <c r="KMY368">
        <v>0</v>
      </c>
      <c r="KMZ368">
        <v>0</v>
      </c>
      <c r="KNA368">
        <v>0</v>
      </c>
      <c r="KNB368">
        <v>0</v>
      </c>
      <c r="KNC368">
        <v>0</v>
      </c>
      <c r="KND368">
        <v>0</v>
      </c>
      <c r="KNE368">
        <v>0</v>
      </c>
      <c r="KNF368">
        <v>0</v>
      </c>
      <c r="KNG368">
        <v>0</v>
      </c>
      <c r="KNH368">
        <v>0</v>
      </c>
      <c r="KNI368">
        <v>0</v>
      </c>
      <c r="KNJ368">
        <v>0</v>
      </c>
      <c r="KNK368">
        <v>0</v>
      </c>
      <c r="KNL368">
        <v>0</v>
      </c>
      <c r="KNM368">
        <v>0</v>
      </c>
      <c r="KNN368">
        <v>0</v>
      </c>
      <c r="KNO368">
        <v>0</v>
      </c>
      <c r="KNP368">
        <v>0</v>
      </c>
      <c r="KNQ368">
        <v>0</v>
      </c>
      <c r="KNR368">
        <v>0</v>
      </c>
      <c r="KNS368">
        <v>0</v>
      </c>
      <c r="KNT368">
        <v>0</v>
      </c>
      <c r="KNU368">
        <v>0</v>
      </c>
      <c r="KNV368">
        <v>0</v>
      </c>
      <c r="KNW368">
        <v>0</v>
      </c>
      <c r="KNX368">
        <v>0</v>
      </c>
      <c r="KNY368">
        <v>0</v>
      </c>
      <c r="KNZ368">
        <v>0</v>
      </c>
      <c r="KOA368">
        <v>0</v>
      </c>
      <c r="KOB368">
        <v>0</v>
      </c>
      <c r="KOC368">
        <v>0</v>
      </c>
      <c r="KOD368">
        <v>0</v>
      </c>
      <c r="KOE368">
        <v>0</v>
      </c>
      <c r="KOF368">
        <v>0</v>
      </c>
      <c r="KOG368">
        <v>0</v>
      </c>
      <c r="KOH368">
        <v>0</v>
      </c>
      <c r="KOI368">
        <v>0</v>
      </c>
      <c r="KOJ368">
        <v>0</v>
      </c>
      <c r="KOK368">
        <v>0</v>
      </c>
      <c r="KOL368">
        <v>0</v>
      </c>
      <c r="KOM368">
        <v>0</v>
      </c>
      <c r="KON368">
        <v>0</v>
      </c>
      <c r="KOO368">
        <v>0</v>
      </c>
      <c r="KOP368">
        <v>0</v>
      </c>
      <c r="KOQ368">
        <v>0</v>
      </c>
      <c r="KOR368">
        <v>0</v>
      </c>
      <c r="KOS368">
        <v>0</v>
      </c>
      <c r="KOT368">
        <v>0</v>
      </c>
      <c r="KOU368">
        <v>0</v>
      </c>
      <c r="KOV368">
        <v>0</v>
      </c>
      <c r="KOW368">
        <v>0</v>
      </c>
      <c r="KOX368">
        <v>0</v>
      </c>
      <c r="KOY368">
        <v>0</v>
      </c>
      <c r="KOZ368">
        <v>0</v>
      </c>
      <c r="KPA368">
        <v>0</v>
      </c>
      <c r="KPB368">
        <v>0</v>
      </c>
      <c r="KPC368">
        <v>0</v>
      </c>
      <c r="KPD368">
        <v>0</v>
      </c>
      <c r="KPE368">
        <v>0</v>
      </c>
      <c r="KPF368">
        <v>0</v>
      </c>
      <c r="KPG368">
        <v>0</v>
      </c>
      <c r="KPH368">
        <v>0</v>
      </c>
      <c r="KPI368">
        <v>0</v>
      </c>
      <c r="KPJ368">
        <v>0</v>
      </c>
      <c r="KPK368">
        <v>0</v>
      </c>
      <c r="KPL368">
        <v>0</v>
      </c>
      <c r="KPM368">
        <v>0</v>
      </c>
      <c r="KPN368">
        <v>0</v>
      </c>
      <c r="KPO368">
        <v>0</v>
      </c>
      <c r="KPP368">
        <v>0</v>
      </c>
      <c r="KPQ368">
        <v>0</v>
      </c>
      <c r="KPR368">
        <v>0</v>
      </c>
      <c r="KPS368">
        <v>0</v>
      </c>
      <c r="KPT368">
        <v>0</v>
      </c>
      <c r="KPU368">
        <v>0</v>
      </c>
      <c r="KPV368">
        <v>0</v>
      </c>
      <c r="KPW368">
        <v>0</v>
      </c>
      <c r="KPX368">
        <v>0</v>
      </c>
      <c r="KPY368">
        <v>0</v>
      </c>
      <c r="KPZ368">
        <v>0</v>
      </c>
      <c r="KQA368">
        <v>0</v>
      </c>
      <c r="KQB368">
        <v>0</v>
      </c>
      <c r="KQC368">
        <v>0</v>
      </c>
      <c r="KQD368">
        <v>0</v>
      </c>
      <c r="KQE368">
        <v>0</v>
      </c>
      <c r="KQF368">
        <v>0</v>
      </c>
      <c r="KQG368">
        <v>0</v>
      </c>
      <c r="KQH368">
        <v>0</v>
      </c>
      <c r="KQI368">
        <v>0</v>
      </c>
      <c r="KQJ368">
        <v>0</v>
      </c>
      <c r="KQK368">
        <v>0</v>
      </c>
      <c r="KQL368">
        <v>0</v>
      </c>
      <c r="KQM368">
        <v>0</v>
      </c>
      <c r="KQN368">
        <v>0</v>
      </c>
      <c r="KQO368">
        <v>0</v>
      </c>
      <c r="KQP368">
        <v>0</v>
      </c>
      <c r="KQQ368">
        <v>0</v>
      </c>
      <c r="KQR368">
        <v>0</v>
      </c>
      <c r="KQS368">
        <v>0</v>
      </c>
      <c r="KQT368">
        <v>0</v>
      </c>
      <c r="KQU368">
        <v>0</v>
      </c>
      <c r="KQV368">
        <v>0</v>
      </c>
      <c r="KQW368">
        <v>0</v>
      </c>
      <c r="KQX368">
        <v>0</v>
      </c>
      <c r="KQY368">
        <v>0</v>
      </c>
      <c r="KQZ368">
        <v>0</v>
      </c>
      <c r="KRA368">
        <v>0</v>
      </c>
      <c r="KRB368">
        <v>0</v>
      </c>
      <c r="KRC368">
        <v>0</v>
      </c>
      <c r="KRD368">
        <v>0</v>
      </c>
      <c r="KRE368">
        <v>0</v>
      </c>
      <c r="KRF368">
        <v>0</v>
      </c>
      <c r="KRG368">
        <v>0</v>
      </c>
      <c r="KRH368">
        <v>0</v>
      </c>
      <c r="KRI368">
        <v>0</v>
      </c>
      <c r="KRJ368">
        <v>0</v>
      </c>
      <c r="KRK368">
        <v>0</v>
      </c>
      <c r="KRL368">
        <v>0</v>
      </c>
      <c r="KRM368">
        <v>0</v>
      </c>
      <c r="KRN368">
        <v>0</v>
      </c>
      <c r="KRO368">
        <v>0</v>
      </c>
      <c r="KRP368">
        <v>0</v>
      </c>
      <c r="KRQ368">
        <v>0</v>
      </c>
      <c r="KRR368">
        <v>0</v>
      </c>
      <c r="KRS368">
        <v>0</v>
      </c>
      <c r="KRT368">
        <v>0</v>
      </c>
      <c r="KRU368">
        <v>0</v>
      </c>
      <c r="KRV368">
        <v>0</v>
      </c>
      <c r="KRW368">
        <v>0</v>
      </c>
      <c r="KRX368">
        <v>0</v>
      </c>
      <c r="KRY368">
        <v>0</v>
      </c>
      <c r="KRZ368">
        <v>0</v>
      </c>
      <c r="KSA368">
        <v>0</v>
      </c>
      <c r="KSB368">
        <v>0</v>
      </c>
      <c r="KSC368">
        <v>0</v>
      </c>
      <c r="KSD368">
        <v>0</v>
      </c>
      <c r="KSE368">
        <v>0</v>
      </c>
      <c r="KSF368">
        <v>0</v>
      </c>
      <c r="KSG368">
        <v>0</v>
      </c>
      <c r="KSH368">
        <v>0</v>
      </c>
      <c r="KSI368">
        <v>0</v>
      </c>
      <c r="KSJ368">
        <v>0</v>
      </c>
      <c r="KSK368">
        <v>0</v>
      </c>
      <c r="KSL368">
        <v>0</v>
      </c>
      <c r="KSM368">
        <v>0</v>
      </c>
      <c r="KSN368">
        <v>0</v>
      </c>
      <c r="KSO368">
        <v>0</v>
      </c>
      <c r="KSP368">
        <v>0</v>
      </c>
      <c r="KSQ368">
        <v>0</v>
      </c>
      <c r="KSR368">
        <v>0</v>
      </c>
      <c r="KSS368">
        <v>0</v>
      </c>
      <c r="KST368">
        <v>0</v>
      </c>
      <c r="KSU368">
        <v>0</v>
      </c>
      <c r="KSV368">
        <v>0</v>
      </c>
      <c r="KSW368">
        <v>0</v>
      </c>
      <c r="KSX368">
        <v>0</v>
      </c>
      <c r="KSY368">
        <v>0</v>
      </c>
      <c r="KSZ368">
        <v>0</v>
      </c>
      <c r="KTA368">
        <v>0</v>
      </c>
      <c r="KTB368">
        <v>0</v>
      </c>
      <c r="KTC368">
        <v>0</v>
      </c>
      <c r="KTD368">
        <v>0</v>
      </c>
      <c r="KTE368">
        <v>0</v>
      </c>
      <c r="KTF368">
        <v>0</v>
      </c>
      <c r="KTG368">
        <v>0</v>
      </c>
      <c r="KTH368">
        <v>0</v>
      </c>
      <c r="KTI368">
        <v>0</v>
      </c>
      <c r="KTJ368">
        <v>0</v>
      </c>
      <c r="KTK368">
        <v>0</v>
      </c>
      <c r="KTL368">
        <v>0</v>
      </c>
      <c r="KTM368">
        <v>0</v>
      </c>
      <c r="KTN368">
        <v>0</v>
      </c>
      <c r="KTO368">
        <v>0</v>
      </c>
      <c r="KTP368">
        <v>0</v>
      </c>
      <c r="KTQ368">
        <v>0</v>
      </c>
      <c r="KTR368">
        <v>0</v>
      </c>
      <c r="KTS368">
        <v>0</v>
      </c>
      <c r="KTT368">
        <v>0</v>
      </c>
      <c r="KTU368">
        <v>0</v>
      </c>
      <c r="KTV368">
        <v>0</v>
      </c>
      <c r="KTW368">
        <v>0</v>
      </c>
      <c r="KTX368">
        <v>0</v>
      </c>
      <c r="KTY368">
        <v>0</v>
      </c>
      <c r="KTZ368">
        <v>0</v>
      </c>
      <c r="KUA368">
        <v>0</v>
      </c>
      <c r="KUB368">
        <v>0</v>
      </c>
      <c r="KUC368">
        <v>0</v>
      </c>
      <c r="KUD368">
        <v>0</v>
      </c>
      <c r="KUE368">
        <v>0</v>
      </c>
      <c r="KUF368">
        <v>0</v>
      </c>
      <c r="KUG368">
        <v>0</v>
      </c>
      <c r="KUH368">
        <v>0</v>
      </c>
      <c r="KUI368">
        <v>0</v>
      </c>
      <c r="KUJ368">
        <v>0</v>
      </c>
      <c r="KUK368">
        <v>0</v>
      </c>
      <c r="KUL368">
        <v>0</v>
      </c>
      <c r="KUM368">
        <v>0</v>
      </c>
      <c r="KUN368">
        <v>0</v>
      </c>
      <c r="KUO368">
        <v>0</v>
      </c>
      <c r="KUP368">
        <v>0</v>
      </c>
      <c r="KUQ368">
        <v>0</v>
      </c>
      <c r="KUR368">
        <v>0</v>
      </c>
      <c r="KUS368">
        <v>0</v>
      </c>
      <c r="KUT368">
        <v>0</v>
      </c>
      <c r="KUU368">
        <v>0</v>
      </c>
      <c r="KUV368">
        <v>0</v>
      </c>
      <c r="KUW368">
        <v>0</v>
      </c>
      <c r="KUX368">
        <v>0</v>
      </c>
      <c r="KUY368">
        <v>0</v>
      </c>
      <c r="KUZ368">
        <v>0</v>
      </c>
      <c r="KVA368">
        <v>0</v>
      </c>
      <c r="KVB368">
        <v>0</v>
      </c>
      <c r="KVC368">
        <v>0</v>
      </c>
      <c r="KVD368">
        <v>0</v>
      </c>
      <c r="KVE368">
        <v>0</v>
      </c>
      <c r="KVF368">
        <v>0</v>
      </c>
      <c r="KVG368">
        <v>0</v>
      </c>
      <c r="KVH368">
        <v>0</v>
      </c>
      <c r="KVI368">
        <v>0</v>
      </c>
      <c r="KVJ368">
        <v>0</v>
      </c>
      <c r="KVK368">
        <v>0</v>
      </c>
      <c r="KVL368">
        <v>0</v>
      </c>
      <c r="KVM368">
        <v>0</v>
      </c>
      <c r="KVN368">
        <v>0</v>
      </c>
      <c r="KVO368">
        <v>0</v>
      </c>
      <c r="KVP368">
        <v>0</v>
      </c>
      <c r="KVQ368">
        <v>0</v>
      </c>
      <c r="KVR368">
        <v>0</v>
      </c>
      <c r="KVS368">
        <v>0</v>
      </c>
      <c r="KVT368">
        <v>0</v>
      </c>
      <c r="KVU368">
        <v>0</v>
      </c>
      <c r="KVV368">
        <v>0</v>
      </c>
      <c r="KVW368">
        <v>0</v>
      </c>
      <c r="KVX368">
        <v>0</v>
      </c>
      <c r="KVY368">
        <v>0</v>
      </c>
      <c r="KVZ368">
        <v>0</v>
      </c>
      <c r="KWA368">
        <v>0</v>
      </c>
      <c r="KWB368">
        <v>0</v>
      </c>
      <c r="KWC368">
        <v>0</v>
      </c>
      <c r="KWD368">
        <v>0</v>
      </c>
      <c r="KWE368">
        <v>0</v>
      </c>
      <c r="KWF368">
        <v>0</v>
      </c>
      <c r="KWG368">
        <v>0</v>
      </c>
      <c r="KWH368">
        <v>0</v>
      </c>
      <c r="KWI368">
        <v>0</v>
      </c>
      <c r="KWJ368">
        <v>0</v>
      </c>
      <c r="KWK368">
        <v>0</v>
      </c>
      <c r="KWL368">
        <v>0</v>
      </c>
      <c r="KWM368">
        <v>0</v>
      </c>
      <c r="KWN368">
        <v>0</v>
      </c>
      <c r="KWO368">
        <v>0</v>
      </c>
      <c r="KWP368">
        <v>0</v>
      </c>
      <c r="KWQ368">
        <v>0</v>
      </c>
      <c r="KWR368">
        <v>0</v>
      </c>
      <c r="KWS368">
        <v>0</v>
      </c>
      <c r="KWT368">
        <v>0</v>
      </c>
      <c r="KWU368">
        <v>0</v>
      </c>
      <c r="KWV368">
        <v>0</v>
      </c>
      <c r="KWW368">
        <v>0</v>
      </c>
      <c r="KWX368">
        <v>0</v>
      </c>
      <c r="KWY368">
        <v>0</v>
      </c>
      <c r="KWZ368">
        <v>0</v>
      </c>
      <c r="KXA368">
        <v>0</v>
      </c>
      <c r="KXB368">
        <v>0</v>
      </c>
      <c r="KXC368">
        <v>0</v>
      </c>
      <c r="KXD368">
        <v>0</v>
      </c>
      <c r="KXE368">
        <v>0</v>
      </c>
      <c r="KXF368">
        <v>0</v>
      </c>
      <c r="KXG368">
        <v>0</v>
      </c>
      <c r="KXH368">
        <v>0</v>
      </c>
      <c r="KXI368">
        <v>0</v>
      </c>
      <c r="KXJ368">
        <v>0</v>
      </c>
      <c r="KXK368">
        <v>0</v>
      </c>
      <c r="KXL368">
        <v>0</v>
      </c>
      <c r="KXM368">
        <v>0</v>
      </c>
      <c r="KXN368">
        <v>0</v>
      </c>
      <c r="KXO368">
        <v>0</v>
      </c>
      <c r="KXP368">
        <v>0</v>
      </c>
      <c r="KXQ368">
        <v>0</v>
      </c>
      <c r="KXR368">
        <v>0</v>
      </c>
      <c r="KXS368">
        <v>0</v>
      </c>
      <c r="KXT368">
        <v>0</v>
      </c>
      <c r="KXU368">
        <v>0</v>
      </c>
      <c r="KXV368">
        <v>0</v>
      </c>
      <c r="KXW368">
        <v>0</v>
      </c>
      <c r="KXX368">
        <v>0</v>
      </c>
      <c r="KXY368">
        <v>0</v>
      </c>
      <c r="KXZ368">
        <v>0</v>
      </c>
      <c r="KYA368">
        <v>0</v>
      </c>
      <c r="KYB368">
        <v>0</v>
      </c>
      <c r="KYC368">
        <v>0</v>
      </c>
      <c r="KYD368">
        <v>0</v>
      </c>
      <c r="KYE368">
        <v>0</v>
      </c>
      <c r="KYF368">
        <v>0</v>
      </c>
      <c r="KYG368">
        <v>0</v>
      </c>
      <c r="KYH368">
        <v>0</v>
      </c>
      <c r="KYI368">
        <v>0</v>
      </c>
      <c r="KYJ368">
        <v>0</v>
      </c>
      <c r="KYK368">
        <v>0</v>
      </c>
      <c r="KYL368">
        <v>0</v>
      </c>
      <c r="KYM368">
        <v>0</v>
      </c>
      <c r="KYN368">
        <v>0</v>
      </c>
      <c r="KYO368">
        <v>0</v>
      </c>
      <c r="KYP368">
        <v>0</v>
      </c>
      <c r="KYQ368">
        <v>0</v>
      </c>
      <c r="KYR368">
        <v>0</v>
      </c>
      <c r="KYS368">
        <v>0</v>
      </c>
      <c r="KYT368">
        <v>0</v>
      </c>
      <c r="KYU368">
        <v>0</v>
      </c>
      <c r="KYV368">
        <v>0</v>
      </c>
      <c r="KYW368">
        <v>0</v>
      </c>
      <c r="KYX368">
        <v>0</v>
      </c>
      <c r="KYY368">
        <v>0</v>
      </c>
      <c r="KYZ368">
        <v>0</v>
      </c>
      <c r="KZA368">
        <v>0</v>
      </c>
      <c r="KZB368">
        <v>0</v>
      </c>
      <c r="KZC368">
        <v>0</v>
      </c>
      <c r="KZD368">
        <v>0</v>
      </c>
      <c r="KZE368">
        <v>0</v>
      </c>
      <c r="KZF368">
        <v>0</v>
      </c>
      <c r="KZG368">
        <v>0</v>
      </c>
      <c r="KZH368">
        <v>0</v>
      </c>
      <c r="KZI368">
        <v>0</v>
      </c>
      <c r="KZJ368">
        <v>0</v>
      </c>
      <c r="KZK368">
        <v>0</v>
      </c>
      <c r="KZL368">
        <v>0</v>
      </c>
      <c r="KZM368">
        <v>0</v>
      </c>
      <c r="KZN368">
        <v>0</v>
      </c>
      <c r="KZO368">
        <v>0</v>
      </c>
      <c r="KZP368">
        <v>0</v>
      </c>
      <c r="KZQ368">
        <v>0</v>
      </c>
      <c r="KZR368">
        <v>0</v>
      </c>
      <c r="KZS368">
        <v>0</v>
      </c>
      <c r="KZT368">
        <v>0</v>
      </c>
      <c r="KZU368">
        <v>0</v>
      </c>
      <c r="KZV368">
        <v>0</v>
      </c>
      <c r="KZW368">
        <v>0</v>
      </c>
      <c r="KZX368">
        <v>0</v>
      </c>
      <c r="KZY368">
        <v>0</v>
      </c>
      <c r="KZZ368">
        <v>0</v>
      </c>
      <c r="LAA368">
        <v>0</v>
      </c>
      <c r="LAB368">
        <v>0</v>
      </c>
      <c r="LAC368">
        <v>0</v>
      </c>
      <c r="LAD368">
        <v>0</v>
      </c>
      <c r="LAE368">
        <v>0</v>
      </c>
      <c r="LAF368">
        <v>0</v>
      </c>
      <c r="LAG368">
        <v>0</v>
      </c>
      <c r="LAH368">
        <v>0</v>
      </c>
      <c r="LAI368">
        <v>0</v>
      </c>
      <c r="LAJ368">
        <v>0</v>
      </c>
      <c r="LAK368">
        <v>0</v>
      </c>
      <c r="LAL368">
        <v>0</v>
      </c>
      <c r="LAM368">
        <v>0</v>
      </c>
      <c r="LAN368">
        <v>0</v>
      </c>
      <c r="LAO368">
        <v>0</v>
      </c>
      <c r="LAP368">
        <v>0</v>
      </c>
      <c r="LAQ368">
        <v>0</v>
      </c>
      <c r="LAR368">
        <v>0</v>
      </c>
      <c r="LAS368">
        <v>0</v>
      </c>
      <c r="LAT368">
        <v>0</v>
      </c>
      <c r="LAU368">
        <v>0</v>
      </c>
      <c r="LAV368">
        <v>0</v>
      </c>
      <c r="LAW368">
        <v>0</v>
      </c>
      <c r="LAX368">
        <v>0</v>
      </c>
      <c r="LAY368">
        <v>0</v>
      </c>
      <c r="LAZ368">
        <v>0</v>
      </c>
      <c r="LBA368">
        <v>0</v>
      </c>
      <c r="LBB368">
        <v>0</v>
      </c>
      <c r="LBC368">
        <v>0</v>
      </c>
      <c r="LBD368">
        <v>0</v>
      </c>
      <c r="LBE368">
        <v>0</v>
      </c>
      <c r="LBF368">
        <v>0</v>
      </c>
      <c r="LBG368">
        <v>0</v>
      </c>
      <c r="LBH368">
        <v>0</v>
      </c>
      <c r="LBI368">
        <v>0</v>
      </c>
      <c r="LBJ368">
        <v>0</v>
      </c>
      <c r="LBK368">
        <v>0</v>
      </c>
      <c r="LBL368">
        <v>0</v>
      </c>
      <c r="LBM368">
        <v>0</v>
      </c>
      <c r="LBN368">
        <v>0</v>
      </c>
      <c r="LBO368">
        <v>0</v>
      </c>
      <c r="LBP368">
        <v>0</v>
      </c>
      <c r="LBQ368">
        <v>0</v>
      </c>
      <c r="LBR368">
        <v>0</v>
      </c>
      <c r="LBS368">
        <v>0</v>
      </c>
      <c r="LBT368">
        <v>0</v>
      </c>
      <c r="LBU368">
        <v>0</v>
      </c>
      <c r="LBV368">
        <v>0</v>
      </c>
      <c r="LBW368">
        <v>0</v>
      </c>
      <c r="LBX368">
        <v>0</v>
      </c>
      <c r="LBY368">
        <v>0</v>
      </c>
      <c r="LBZ368">
        <v>0</v>
      </c>
      <c r="LCA368">
        <v>0</v>
      </c>
      <c r="LCB368">
        <v>0</v>
      </c>
      <c r="LCC368">
        <v>0</v>
      </c>
      <c r="LCD368">
        <v>0</v>
      </c>
      <c r="LCE368">
        <v>0</v>
      </c>
      <c r="LCF368">
        <v>0</v>
      </c>
      <c r="LCG368">
        <v>0</v>
      </c>
      <c r="LCH368">
        <v>0</v>
      </c>
      <c r="LCI368">
        <v>0</v>
      </c>
      <c r="LCJ368">
        <v>0</v>
      </c>
      <c r="LCK368">
        <v>0</v>
      </c>
      <c r="LCL368">
        <v>0</v>
      </c>
      <c r="LCM368">
        <v>0</v>
      </c>
      <c r="LCN368">
        <v>0</v>
      </c>
      <c r="LCO368">
        <v>0</v>
      </c>
      <c r="LCP368">
        <v>0</v>
      </c>
      <c r="LCQ368">
        <v>0</v>
      </c>
      <c r="LCR368">
        <v>0</v>
      </c>
      <c r="LCS368">
        <v>0</v>
      </c>
      <c r="LCT368">
        <v>0</v>
      </c>
      <c r="LCU368">
        <v>0</v>
      </c>
      <c r="LCV368">
        <v>0</v>
      </c>
      <c r="LCW368">
        <v>0</v>
      </c>
      <c r="LCX368">
        <v>0</v>
      </c>
      <c r="LCY368">
        <v>0</v>
      </c>
      <c r="LCZ368">
        <v>0</v>
      </c>
      <c r="LDA368">
        <v>0</v>
      </c>
      <c r="LDB368">
        <v>0</v>
      </c>
      <c r="LDC368">
        <v>0</v>
      </c>
      <c r="LDD368">
        <v>0</v>
      </c>
      <c r="LDE368">
        <v>0</v>
      </c>
      <c r="LDF368">
        <v>0</v>
      </c>
      <c r="LDG368">
        <v>0</v>
      </c>
      <c r="LDH368">
        <v>0</v>
      </c>
      <c r="LDI368">
        <v>0</v>
      </c>
      <c r="LDJ368">
        <v>0</v>
      </c>
      <c r="LDK368">
        <v>0</v>
      </c>
      <c r="LDL368">
        <v>0</v>
      </c>
      <c r="LDM368">
        <v>0</v>
      </c>
      <c r="LDN368">
        <v>0</v>
      </c>
      <c r="LDO368">
        <v>0</v>
      </c>
      <c r="LDP368">
        <v>0</v>
      </c>
      <c r="LDQ368">
        <v>0</v>
      </c>
      <c r="LDR368">
        <v>0</v>
      </c>
      <c r="LDS368">
        <v>0</v>
      </c>
      <c r="LDT368">
        <v>0</v>
      </c>
      <c r="LDU368">
        <v>0</v>
      </c>
      <c r="LDV368">
        <v>0</v>
      </c>
      <c r="LDW368">
        <v>0</v>
      </c>
      <c r="LDX368">
        <v>0</v>
      </c>
      <c r="LDY368">
        <v>0</v>
      </c>
      <c r="LDZ368">
        <v>0</v>
      </c>
      <c r="LEA368">
        <v>0</v>
      </c>
      <c r="LEB368">
        <v>0</v>
      </c>
      <c r="LEC368">
        <v>0</v>
      </c>
      <c r="LED368">
        <v>0</v>
      </c>
      <c r="LEE368">
        <v>0</v>
      </c>
      <c r="LEF368">
        <v>0</v>
      </c>
      <c r="LEG368">
        <v>0</v>
      </c>
      <c r="LEH368">
        <v>0</v>
      </c>
      <c r="LEI368">
        <v>0</v>
      </c>
      <c r="LEJ368">
        <v>0</v>
      </c>
      <c r="LEK368">
        <v>0</v>
      </c>
      <c r="LEL368">
        <v>0</v>
      </c>
      <c r="LEM368">
        <v>0</v>
      </c>
      <c r="LEN368">
        <v>0</v>
      </c>
      <c r="LEO368">
        <v>0</v>
      </c>
      <c r="LEP368">
        <v>0</v>
      </c>
      <c r="LEQ368">
        <v>0</v>
      </c>
      <c r="LER368">
        <v>0</v>
      </c>
      <c r="LES368">
        <v>0</v>
      </c>
      <c r="LET368">
        <v>0</v>
      </c>
      <c r="LEU368">
        <v>0</v>
      </c>
      <c r="LEV368">
        <v>0</v>
      </c>
      <c r="LEW368">
        <v>0</v>
      </c>
      <c r="LEX368">
        <v>0</v>
      </c>
      <c r="LEY368">
        <v>0</v>
      </c>
      <c r="LEZ368">
        <v>0</v>
      </c>
      <c r="LFA368">
        <v>0</v>
      </c>
      <c r="LFB368">
        <v>0</v>
      </c>
      <c r="LFC368">
        <v>0</v>
      </c>
      <c r="LFD368">
        <v>0</v>
      </c>
      <c r="LFE368">
        <v>0</v>
      </c>
      <c r="LFF368">
        <v>0</v>
      </c>
      <c r="LFG368">
        <v>0</v>
      </c>
      <c r="LFH368">
        <v>0</v>
      </c>
      <c r="LFI368">
        <v>0</v>
      </c>
      <c r="LFJ368">
        <v>0</v>
      </c>
      <c r="LFK368">
        <v>0</v>
      </c>
      <c r="LFL368">
        <v>0</v>
      </c>
      <c r="LFM368">
        <v>0</v>
      </c>
      <c r="LFN368">
        <v>0</v>
      </c>
      <c r="LFO368">
        <v>0</v>
      </c>
      <c r="LFP368">
        <v>0</v>
      </c>
      <c r="LFQ368">
        <v>0</v>
      </c>
      <c r="LFR368">
        <v>0</v>
      </c>
      <c r="LFS368">
        <v>0</v>
      </c>
      <c r="LFT368">
        <v>0</v>
      </c>
      <c r="LFU368">
        <v>0</v>
      </c>
      <c r="LFV368">
        <v>0</v>
      </c>
      <c r="LFW368">
        <v>0</v>
      </c>
      <c r="LFX368">
        <v>0</v>
      </c>
      <c r="LFY368">
        <v>0</v>
      </c>
      <c r="LFZ368">
        <v>0</v>
      </c>
      <c r="LGA368">
        <v>0</v>
      </c>
      <c r="LGB368">
        <v>0</v>
      </c>
      <c r="LGC368">
        <v>0</v>
      </c>
      <c r="LGD368">
        <v>0</v>
      </c>
      <c r="LGE368">
        <v>0</v>
      </c>
      <c r="LGF368">
        <v>0</v>
      </c>
      <c r="LGG368">
        <v>0</v>
      </c>
      <c r="LGH368">
        <v>0</v>
      </c>
      <c r="LGI368">
        <v>0</v>
      </c>
      <c r="LGJ368">
        <v>0</v>
      </c>
      <c r="LGK368">
        <v>0</v>
      </c>
      <c r="LGL368">
        <v>0</v>
      </c>
      <c r="LGM368">
        <v>0</v>
      </c>
      <c r="LGN368">
        <v>0</v>
      </c>
      <c r="LGO368">
        <v>0</v>
      </c>
      <c r="LGP368">
        <v>0</v>
      </c>
      <c r="LGQ368">
        <v>0</v>
      </c>
      <c r="LGR368">
        <v>0</v>
      </c>
      <c r="LGS368">
        <v>0</v>
      </c>
      <c r="LGT368">
        <v>0</v>
      </c>
      <c r="LGU368">
        <v>0</v>
      </c>
      <c r="LGV368">
        <v>0</v>
      </c>
      <c r="LGW368">
        <v>0</v>
      </c>
      <c r="LGX368">
        <v>0</v>
      </c>
      <c r="LGY368">
        <v>0</v>
      </c>
      <c r="LGZ368">
        <v>0</v>
      </c>
      <c r="LHA368">
        <v>0</v>
      </c>
      <c r="LHB368">
        <v>0</v>
      </c>
      <c r="LHC368">
        <v>0</v>
      </c>
      <c r="LHD368">
        <v>0</v>
      </c>
      <c r="LHE368">
        <v>0</v>
      </c>
      <c r="LHF368">
        <v>0</v>
      </c>
      <c r="LHG368">
        <v>0</v>
      </c>
      <c r="LHH368">
        <v>0</v>
      </c>
      <c r="LHI368">
        <v>0</v>
      </c>
      <c r="LHJ368">
        <v>0</v>
      </c>
      <c r="LHK368">
        <v>0</v>
      </c>
      <c r="LHL368">
        <v>0</v>
      </c>
      <c r="LHM368">
        <v>0</v>
      </c>
      <c r="LHN368">
        <v>0</v>
      </c>
      <c r="LHO368">
        <v>0</v>
      </c>
      <c r="LHP368">
        <v>0</v>
      </c>
      <c r="LHQ368">
        <v>0</v>
      </c>
      <c r="LHR368">
        <v>0</v>
      </c>
      <c r="LHS368">
        <v>0</v>
      </c>
      <c r="LHT368">
        <v>0</v>
      </c>
      <c r="LHU368">
        <v>0</v>
      </c>
      <c r="LHV368">
        <v>0</v>
      </c>
      <c r="LHW368">
        <v>0</v>
      </c>
      <c r="LHX368">
        <v>0</v>
      </c>
      <c r="LHY368">
        <v>0</v>
      </c>
      <c r="LHZ368">
        <v>0</v>
      </c>
      <c r="LIA368">
        <v>0</v>
      </c>
      <c r="LIB368">
        <v>0</v>
      </c>
      <c r="LIC368">
        <v>0</v>
      </c>
      <c r="LID368">
        <v>0</v>
      </c>
      <c r="LIE368">
        <v>0</v>
      </c>
      <c r="LIF368">
        <v>0</v>
      </c>
      <c r="LIG368">
        <v>0</v>
      </c>
      <c r="LIH368">
        <v>0</v>
      </c>
      <c r="LII368">
        <v>0</v>
      </c>
      <c r="LIJ368">
        <v>0</v>
      </c>
      <c r="LIK368">
        <v>0</v>
      </c>
      <c r="LIL368">
        <v>0</v>
      </c>
      <c r="LIM368">
        <v>0</v>
      </c>
      <c r="LIN368">
        <v>0</v>
      </c>
      <c r="LIO368">
        <v>0</v>
      </c>
      <c r="LIP368">
        <v>0</v>
      </c>
      <c r="LIQ368">
        <v>0</v>
      </c>
      <c r="LIR368">
        <v>0</v>
      </c>
      <c r="LIS368">
        <v>0</v>
      </c>
      <c r="LIT368">
        <v>0</v>
      </c>
      <c r="LIU368">
        <v>0</v>
      </c>
      <c r="LIV368">
        <v>0</v>
      </c>
      <c r="LIW368">
        <v>0</v>
      </c>
      <c r="LIX368">
        <v>0</v>
      </c>
      <c r="LIY368">
        <v>0</v>
      </c>
      <c r="LIZ368">
        <v>0</v>
      </c>
      <c r="LJA368">
        <v>0</v>
      </c>
      <c r="LJB368">
        <v>0</v>
      </c>
      <c r="LJC368">
        <v>0</v>
      </c>
      <c r="LJD368">
        <v>0</v>
      </c>
      <c r="LJE368">
        <v>0</v>
      </c>
      <c r="LJF368">
        <v>0</v>
      </c>
      <c r="LJG368">
        <v>0</v>
      </c>
      <c r="LJH368">
        <v>0</v>
      </c>
      <c r="LJI368">
        <v>0</v>
      </c>
      <c r="LJJ368">
        <v>0</v>
      </c>
      <c r="LJK368">
        <v>0</v>
      </c>
      <c r="LJL368">
        <v>0</v>
      </c>
      <c r="LJM368">
        <v>0</v>
      </c>
      <c r="LJN368">
        <v>0</v>
      </c>
      <c r="LJO368">
        <v>0</v>
      </c>
      <c r="LJP368">
        <v>0</v>
      </c>
      <c r="LJQ368">
        <v>0</v>
      </c>
      <c r="LJR368">
        <v>0</v>
      </c>
      <c r="LJS368">
        <v>0</v>
      </c>
      <c r="LJT368">
        <v>0</v>
      </c>
      <c r="LJU368">
        <v>0</v>
      </c>
      <c r="LJV368">
        <v>0</v>
      </c>
      <c r="LJW368">
        <v>0</v>
      </c>
      <c r="LJX368">
        <v>0</v>
      </c>
      <c r="LJY368">
        <v>0</v>
      </c>
      <c r="LJZ368">
        <v>0</v>
      </c>
      <c r="LKA368">
        <v>0</v>
      </c>
      <c r="LKB368">
        <v>0</v>
      </c>
      <c r="LKC368">
        <v>0</v>
      </c>
      <c r="LKD368">
        <v>0</v>
      </c>
      <c r="LKE368">
        <v>0</v>
      </c>
      <c r="LKF368">
        <v>0</v>
      </c>
      <c r="LKG368">
        <v>0</v>
      </c>
      <c r="LKH368">
        <v>0</v>
      </c>
      <c r="LKI368">
        <v>0</v>
      </c>
      <c r="LKJ368">
        <v>0</v>
      </c>
      <c r="LKK368">
        <v>0</v>
      </c>
      <c r="LKL368">
        <v>0</v>
      </c>
      <c r="LKM368">
        <v>0</v>
      </c>
      <c r="LKN368">
        <v>0</v>
      </c>
      <c r="LKO368">
        <v>0</v>
      </c>
      <c r="LKP368">
        <v>0</v>
      </c>
      <c r="LKQ368">
        <v>0</v>
      </c>
      <c r="LKR368">
        <v>0</v>
      </c>
      <c r="LKS368">
        <v>0</v>
      </c>
      <c r="LKT368">
        <v>0</v>
      </c>
      <c r="LKU368">
        <v>0</v>
      </c>
      <c r="LKV368">
        <v>0</v>
      </c>
      <c r="LKW368">
        <v>0</v>
      </c>
      <c r="LKX368">
        <v>0</v>
      </c>
      <c r="LKY368">
        <v>0</v>
      </c>
      <c r="LKZ368">
        <v>0</v>
      </c>
      <c r="LLA368">
        <v>0</v>
      </c>
      <c r="LLB368">
        <v>0</v>
      </c>
      <c r="LLC368">
        <v>0</v>
      </c>
      <c r="LLD368">
        <v>0</v>
      </c>
      <c r="LLE368">
        <v>0</v>
      </c>
      <c r="LLF368">
        <v>0</v>
      </c>
      <c r="LLG368">
        <v>0</v>
      </c>
      <c r="LLH368">
        <v>0</v>
      </c>
      <c r="LLI368">
        <v>0</v>
      </c>
      <c r="LLJ368">
        <v>0</v>
      </c>
      <c r="LLK368">
        <v>0</v>
      </c>
      <c r="LLL368">
        <v>0</v>
      </c>
      <c r="LLM368">
        <v>0</v>
      </c>
      <c r="LLN368">
        <v>0</v>
      </c>
      <c r="LLO368">
        <v>0</v>
      </c>
      <c r="LLP368">
        <v>0</v>
      </c>
      <c r="LLQ368">
        <v>0</v>
      </c>
      <c r="LLR368">
        <v>0</v>
      </c>
      <c r="LLS368">
        <v>0</v>
      </c>
      <c r="LLT368">
        <v>0</v>
      </c>
      <c r="LLU368">
        <v>0</v>
      </c>
      <c r="LLV368">
        <v>0</v>
      </c>
      <c r="LLW368">
        <v>0</v>
      </c>
      <c r="LLX368">
        <v>0</v>
      </c>
      <c r="LLY368">
        <v>0</v>
      </c>
      <c r="LLZ368">
        <v>0</v>
      </c>
      <c r="LMA368">
        <v>0</v>
      </c>
      <c r="LMB368">
        <v>0</v>
      </c>
      <c r="LMC368">
        <v>0</v>
      </c>
      <c r="LMD368">
        <v>0</v>
      </c>
      <c r="LME368">
        <v>0</v>
      </c>
      <c r="LMF368">
        <v>0</v>
      </c>
      <c r="LMG368">
        <v>0</v>
      </c>
      <c r="LMH368">
        <v>0</v>
      </c>
      <c r="LMI368">
        <v>0</v>
      </c>
      <c r="LMJ368">
        <v>0</v>
      </c>
      <c r="LMK368">
        <v>0</v>
      </c>
      <c r="LML368">
        <v>0</v>
      </c>
      <c r="LMM368">
        <v>0</v>
      </c>
      <c r="LMN368">
        <v>0</v>
      </c>
      <c r="LMO368">
        <v>0</v>
      </c>
      <c r="LMP368">
        <v>0</v>
      </c>
      <c r="LMQ368">
        <v>0</v>
      </c>
      <c r="LMR368">
        <v>0</v>
      </c>
      <c r="LMS368">
        <v>0</v>
      </c>
      <c r="LMT368">
        <v>0</v>
      </c>
      <c r="LMU368">
        <v>0</v>
      </c>
      <c r="LMV368">
        <v>0</v>
      </c>
      <c r="LMW368">
        <v>0</v>
      </c>
      <c r="LMX368">
        <v>0</v>
      </c>
      <c r="LMY368">
        <v>0</v>
      </c>
      <c r="LMZ368">
        <v>0</v>
      </c>
      <c r="LNA368">
        <v>0</v>
      </c>
      <c r="LNB368">
        <v>0</v>
      </c>
      <c r="LNC368">
        <v>0</v>
      </c>
      <c r="LND368">
        <v>0</v>
      </c>
      <c r="LNE368">
        <v>0</v>
      </c>
      <c r="LNF368">
        <v>0</v>
      </c>
      <c r="LNG368">
        <v>0</v>
      </c>
      <c r="LNH368">
        <v>0</v>
      </c>
      <c r="LNI368">
        <v>0</v>
      </c>
      <c r="LNJ368">
        <v>0</v>
      </c>
      <c r="LNK368">
        <v>0</v>
      </c>
      <c r="LNL368">
        <v>0</v>
      </c>
      <c r="LNM368">
        <v>0</v>
      </c>
      <c r="LNN368">
        <v>0</v>
      </c>
      <c r="LNO368">
        <v>0</v>
      </c>
      <c r="LNP368">
        <v>0</v>
      </c>
      <c r="LNQ368">
        <v>0</v>
      </c>
      <c r="LNR368">
        <v>0</v>
      </c>
      <c r="LNS368">
        <v>0</v>
      </c>
      <c r="LNT368">
        <v>0</v>
      </c>
      <c r="LNU368">
        <v>0</v>
      </c>
      <c r="LNV368">
        <v>0</v>
      </c>
      <c r="LNW368">
        <v>0</v>
      </c>
      <c r="LNX368">
        <v>0</v>
      </c>
      <c r="LNY368">
        <v>0</v>
      </c>
      <c r="LNZ368">
        <v>0</v>
      </c>
      <c r="LOA368">
        <v>0</v>
      </c>
      <c r="LOB368">
        <v>0</v>
      </c>
      <c r="LOC368">
        <v>0</v>
      </c>
      <c r="LOD368">
        <v>0</v>
      </c>
      <c r="LOE368">
        <v>0</v>
      </c>
      <c r="LOF368">
        <v>0</v>
      </c>
      <c r="LOG368">
        <v>0</v>
      </c>
      <c r="LOH368">
        <v>0</v>
      </c>
      <c r="LOI368">
        <v>0</v>
      </c>
      <c r="LOJ368">
        <v>0</v>
      </c>
      <c r="LOK368">
        <v>0</v>
      </c>
      <c r="LOL368">
        <v>0</v>
      </c>
      <c r="LOM368">
        <v>0</v>
      </c>
      <c r="LON368">
        <v>0</v>
      </c>
      <c r="LOO368">
        <v>0</v>
      </c>
      <c r="LOP368">
        <v>0</v>
      </c>
      <c r="LOQ368">
        <v>0</v>
      </c>
      <c r="LOR368">
        <v>0</v>
      </c>
      <c r="LOS368">
        <v>0</v>
      </c>
      <c r="LOT368">
        <v>0</v>
      </c>
      <c r="LOU368">
        <v>0</v>
      </c>
      <c r="LOV368">
        <v>0</v>
      </c>
      <c r="LOW368">
        <v>0</v>
      </c>
      <c r="LOX368">
        <v>0</v>
      </c>
      <c r="LOY368">
        <v>0</v>
      </c>
      <c r="LOZ368">
        <v>0</v>
      </c>
      <c r="LPA368">
        <v>0</v>
      </c>
      <c r="LPB368">
        <v>0</v>
      </c>
      <c r="LPC368">
        <v>0</v>
      </c>
      <c r="LPD368">
        <v>0</v>
      </c>
      <c r="LPE368">
        <v>0</v>
      </c>
      <c r="LPF368">
        <v>0</v>
      </c>
      <c r="LPG368">
        <v>0</v>
      </c>
      <c r="LPH368">
        <v>0</v>
      </c>
      <c r="LPI368">
        <v>0</v>
      </c>
      <c r="LPJ368">
        <v>0</v>
      </c>
      <c r="LPK368">
        <v>0</v>
      </c>
      <c r="LPL368">
        <v>0</v>
      </c>
      <c r="LPM368">
        <v>0</v>
      </c>
      <c r="LPN368">
        <v>0</v>
      </c>
      <c r="LPO368">
        <v>0</v>
      </c>
      <c r="LPP368">
        <v>0</v>
      </c>
      <c r="LPQ368">
        <v>0</v>
      </c>
      <c r="LPR368">
        <v>0</v>
      </c>
      <c r="LPS368">
        <v>0</v>
      </c>
      <c r="LPT368">
        <v>0</v>
      </c>
      <c r="LPU368">
        <v>0</v>
      </c>
      <c r="LPV368">
        <v>0</v>
      </c>
      <c r="LPW368">
        <v>0</v>
      </c>
      <c r="LPX368">
        <v>0</v>
      </c>
      <c r="LPY368">
        <v>0</v>
      </c>
      <c r="LPZ368">
        <v>0</v>
      </c>
      <c r="LQA368">
        <v>0</v>
      </c>
      <c r="LQB368">
        <v>0</v>
      </c>
      <c r="LQC368">
        <v>0</v>
      </c>
      <c r="LQD368">
        <v>0</v>
      </c>
      <c r="LQE368">
        <v>0</v>
      </c>
      <c r="LQF368">
        <v>0</v>
      </c>
      <c r="LQG368">
        <v>0</v>
      </c>
      <c r="LQH368">
        <v>0</v>
      </c>
      <c r="LQI368">
        <v>0</v>
      </c>
      <c r="LQJ368">
        <v>0</v>
      </c>
      <c r="LQK368">
        <v>0</v>
      </c>
      <c r="LQL368">
        <v>0</v>
      </c>
      <c r="LQM368">
        <v>0</v>
      </c>
      <c r="LQN368">
        <v>0</v>
      </c>
      <c r="LQO368">
        <v>0</v>
      </c>
      <c r="LQP368">
        <v>0</v>
      </c>
      <c r="LQQ368">
        <v>0</v>
      </c>
      <c r="LQR368">
        <v>0</v>
      </c>
      <c r="LQS368">
        <v>0</v>
      </c>
      <c r="LQT368">
        <v>0</v>
      </c>
      <c r="LQU368">
        <v>0</v>
      </c>
      <c r="LQV368">
        <v>0</v>
      </c>
      <c r="LQW368">
        <v>0</v>
      </c>
      <c r="LQX368">
        <v>0</v>
      </c>
      <c r="LQY368">
        <v>0</v>
      </c>
      <c r="LQZ368">
        <v>0</v>
      </c>
      <c r="LRA368">
        <v>0</v>
      </c>
      <c r="LRB368">
        <v>0</v>
      </c>
      <c r="LRC368">
        <v>0</v>
      </c>
      <c r="LRD368">
        <v>0</v>
      </c>
      <c r="LRE368">
        <v>0</v>
      </c>
      <c r="LRF368">
        <v>0</v>
      </c>
      <c r="LRG368">
        <v>0</v>
      </c>
      <c r="LRH368">
        <v>0</v>
      </c>
      <c r="LRI368">
        <v>0</v>
      </c>
      <c r="LRJ368">
        <v>0</v>
      </c>
      <c r="LRK368">
        <v>0</v>
      </c>
      <c r="LRL368">
        <v>0</v>
      </c>
      <c r="LRM368">
        <v>0</v>
      </c>
      <c r="LRN368">
        <v>0</v>
      </c>
      <c r="LRO368">
        <v>0</v>
      </c>
      <c r="LRP368">
        <v>0</v>
      </c>
      <c r="LRQ368">
        <v>0</v>
      </c>
      <c r="LRR368">
        <v>0</v>
      </c>
      <c r="LRS368">
        <v>0</v>
      </c>
      <c r="LRT368">
        <v>0</v>
      </c>
      <c r="LRU368">
        <v>0</v>
      </c>
      <c r="LRV368">
        <v>0</v>
      </c>
      <c r="LRW368">
        <v>0</v>
      </c>
      <c r="LRX368">
        <v>0</v>
      </c>
      <c r="LRY368">
        <v>0</v>
      </c>
      <c r="LRZ368">
        <v>0</v>
      </c>
      <c r="LSA368">
        <v>0</v>
      </c>
      <c r="LSB368">
        <v>0</v>
      </c>
      <c r="LSC368">
        <v>0</v>
      </c>
      <c r="LSD368">
        <v>0</v>
      </c>
      <c r="LSE368">
        <v>0</v>
      </c>
      <c r="LSF368">
        <v>0</v>
      </c>
      <c r="LSG368">
        <v>0</v>
      </c>
      <c r="LSH368">
        <v>0</v>
      </c>
      <c r="LSI368">
        <v>0</v>
      </c>
      <c r="LSJ368">
        <v>0</v>
      </c>
      <c r="LSK368">
        <v>0</v>
      </c>
      <c r="LSL368">
        <v>0</v>
      </c>
      <c r="LSM368">
        <v>0</v>
      </c>
      <c r="LSN368">
        <v>0</v>
      </c>
      <c r="LSO368">
        <v>0</v>
      </c>
      <c r="LSP368">
        <v>0</v>
      </c>
      <c r="LSQ368">
        <v>0</v>
      </c>
      <c r="LSR368">
        <v>0</v>
      </c>
      <c r="LSS368">
        <v>0</v>
      </c>
      <c r="LST368">
        <v>0</v>
      </c>
      <c r="LSU368">
        <v>0</v>
      </c>
      <c r="LSV368">
        <v>0</v>
      </c>
      <c r="LSW368">
        <v>0</v>
      </c>
      <c r="LSX368">
        <v>0</v>
      </c>
      <c r="LSY368">
        <v>0</v>
      </c>
      <c r="LSZ368">
        <v>0</v>
      </c>
      <c r="LTA368">
        <v>0</v>
      </c>
      <c r="LTB368">
        <v>0</v>
      </c>
      <c r="LTC368">
        <v>0</v>
      </c>
      <c r="LTD368">
        <v>0</v>
      </c>
      <c r="LTE368">
        <v>0</v>
      </c>
      <c r="LTF368">
        <v>0</v>
      </c>
      <c r="LTG368">
        <v>0</v>
      </c>
      <c r="LTH368">
        <v>0</v>
      </c>
      <c r="LTI368">
        <v>0</v>
      </c>
      <c r="LTJ368">
        <v>0</v>
      </c>
      <c r="LTK368">
        <v>0</v>
      </c>
      <c r="LTL368">
        <v>0</v>
      </c>
      <c r="LTM368">
        <v>0</v>
      </c>
      <c r="LTN368">
        <v>0</v>
      </c>
      <c r="LTO368">
        <v>0</v>
      </c>
      <c r="LTP368">
        <v>0</v>
      </c>
      <c r="LTQ368">
        <v>0</v>
      </c>
      <c r="LTR368">
        <v>0</v>
      </c>
      <c r="LTS368">
        <v>0</v>
      </c>
      <c r="LTT368">
        <v>0</v>
      </c>
      <c r="LTU368">
        <v>0</v>
      </c>
      <c r="LTV368">
        <v>0</v>
      </c>
      <c r="LTW368">
        <v>0</v>
      </c>
      <c r="LTX368">
        <v>0</v>
      </c>
      <c r="LTY368">
        <v>0</v>
      </c>
      <c r="LTZ368">
        <v>0</v>
      </c>
      <c r="LUA368">
        <v>0</v>
      </c>
      <c r="LUB368">
        <v>0</v>
      </c>
      <c r="LUC368">
        <v>0</v>
      </c>
      <c r="LUD368">
        <v>0</v>
      </c>
      <c r="LUE368">
        <v>0</v>
      </c>
      <c r="LUF368">
        <v>0</v>
      </c>
      <c r="LUG368">
        <v>0</v>
      </c>
      <c r="LUH368">
        <v>0</v>
      </c>
      <c r="LUI368">
        <v>0</v>
      </c>
      <c r="LUJ368">
        <v>0</v>
      </c>
      <c r="LUK368">
        <v>0</v>
      </c>
      <c r="LUL368">
        <v>0</v>
      </c>
      <c r="LUM368">
        <v>0</v>
      </c>
      <c r="LUN368">
        <v>0</v>
      </c>
      <c r="LUO368">
        <v>0</v>
      </c>
      <c r="LUP368">
        <v>0</v>
      </c>
      <c r="LUQ368">
        <v>0</v>
      </c>
      <c r="LUR368">
        <v>0</v>
      </c>
      <c r="LUS368">
        <v>0</v>
      </c>
      <c r="LUT368">
        <v>0</v>
      </c>
      <c r="LUU368">
        <v>0</v>
      </c>
      <c r="LUV368">
        <v>0</v>
      </c>
      <c r="LUW368">
        <v>0</v>
      </c>
      <c r="LUX368">
        <v>0</v>
      </c>
      <c r="LUY368">
        <v>0</v>
      </c>
      <c r="LUZ368">
        <v>0</v>
      </c>
      <c r="LVA368">
        <v>0</v>
      </c>
      <c r="LVB368">
        <v>0</v>
      </c>
      <c r="LVC368">
        <v>0</v>
      </c>
      <c r="LVD368">
        <v>0</v>
      </c>
      <c r="LVE368">
        <v>0</v>
      </c>
      <c r="LVF368">
        <v>0</v>
      </c>
      <c r="LVG368">
        <v>0</v>
      </c>
      <c r="LVH368">
        <v>0</v>
      </c>
      <c r="LVI368">
        <v>0</v>
      </c>
      <c r="LVJ368">
        <v>0</v>
      </c>
      <c r="LVK368">
        <v>0</v>
      </c>
      <c r="LVL368">
        <v>0</v>
      </c>
      <c r="LVM368">
        <v>0</v>
      </c>
      <c r="LVN368">
        <v>0</v>
      </c>
      <c r="LVO368">
        <v>0</v>
      </c>
      <c r="LVP368">
        <v>0</v>
      </c>
      <c r="LVQ368">
        <v>0</v>
      </c>
      <c r="LVR368">
        <v>0</v>
      </c>
      <c r="LVS368">
        <v>0</v>
      </c>
      <c r="LVT368">
        <v>0</v>
      </c>
      <c r="LVU368">
        <v>0</v>
      </c>
      <c r="LVV368">
        <v>0</v>
      </c>
      <c r="LVW368">
        <v>0</v>
      </c>
      <c r="LVX368">
        <v>0</v>
      </c>
      <c r="LVY368">
        <v>0</v>
      </c>
      <c r="LVZ368">
        <v>0</v>
      </c>
      <c r="LWA368">
        <v>0</v>
      </c>
      <c r="LWB368">
        <v>0</v>
      </c>
      <c r="LWC368">
        <v>0</v>
      </c>
      <c r="LWD368">
        <v>0</v>
      </c>
      <c r="LWE368">
        <v>0</v>
      </c>
      <c r="LWF368">
        <v>0</v>
      </c>
      <c r="LWG368">
        <v>0</v>
      </c>
      <c r="LWH368">
        <v>0</v>
      </c>
      <c r="LWI368">
        <v>0</v>
      </c>
      <c r="LWJ368">
        <v>0</v>
      </c>
      <c r="LWK368">
        <v>0</v>
      </c>
      <c r="LWL368">
        <v>0</v>
      </c>
      <c r="LWM368">
        <v>0</v>
      </c>
      <c r="LWN368">
        <v>0</v>
      </c>
      <c r="LWO368">
        <v>0</v>
      </c>
      <c r="LWP368">
        <v>0</v>
      </c>
      <c r="LWQ368">
        <v>0</v>
      </c>
      <c r="LWR368">
        <v>0</v>
      </c>
      <c r="LWS368">
        <v>0</v>
      </c>
      <c r="LWT368">
        <v>0</v>
      </c>
      <c r="LWU368">
        <v>0</v>
      </c>
      <c r="LWV368">
        <v>0</v>
      </c>
      <c r="LWW368">
        <v>0</v>
      </c>
      <c r="LWX368">
        <v>0</v>
      </c>
      <c r="LWY368">
        <v>0</v>
      </c>
      <c r="LWZ368">
        <v>0</v>
      </c>
      <c r="LXA368">
        <v>0</v>
      </c>
      <c r="LXB368">
        <v>0</v>
      </c>
      <c r="LXC368">
        <v>0</v>
      </c>
      <c r="LXD368">
        <v>0</v>
      </c>
      <c r="LXE368">
        <v>0</v>
      </c>
      <c r="LXF368">
        <v>0</v>
      </c>
      <c r="LXG368">
        <v>0</v>
      </c>
      <c r="LXH368">
        <v>0</v>
      </c>
      <c r="LXI368">
        <v>0</v>
      </c>
      <c r="LXJ368">
        <v>0</v>
      </c>
      <c r="LXK368">
        <v>0</v>
      </c>
      <c r="LXL368">
        <v>0</v>
      </c>
      <c r="LXM368">
        <v>0</v>
      </c>
      <c r="LXN368">
        <v>0</v>
      </c>
      <c r="LXO368">
        <v>0</v>
      </c>
      <c r="LXP368">
        <v>0</v>
      </c>
      <c r="LXQ368">
        <v>0</v>
      </c>
      <c r="LXR368">
        <v>0</v>
      </c>
      <c r="LXS368">
        <v>0</v>
      </c>
      <c r="LXT368">
        <v>0</v>
      </c>
      <c r="LXU368">
        <v>0</v>
      </c>
      <c r="LXV368">
        <v>0</v>
      </c>
      <c r="LXW368">
        <v>0</v>
      </c>
      <c r="LXX368">
        <v>0</v>
      </c>
      <c r="LXY368">
        <v>0</v>
      </c>
      <c r="LXZ368">
        <v>0</v>
      </c>
      <c r="LYA368">
        <v>0</v>
      </c>
      <c r="LYB368">
        <v>0</v>
      </c>
      <c r="LYC368">
        <v>0</v>
      </c>
      <c r="LYD368">
        <v>0</v>
      </c>
      <c r="LYE368">
        <v>0</v>
      </c>
      <c r="LYF368">
        <v>0</v>
      </c>
      <c r="LYG368">
        <v>0</v>
      </c>
      <c r="LYH368">
        <v>0</v>
      </c>
      <c r="LYI368">
        <v>0</v>
      </c>
      <c r="LYJ368">
        <v>0</v>
      </c>
      <c r="LYK368">
        <v>0</v>
      </c>
      <c r="LYL368">
        <v>0</v>
      </c>
      <c r="LYM368">
        <v>0</v>
      </c>
      <c r="LYN368">
        <v>0</v>
      </c>
      <c r="LYO368">
        <v>0</v>
      </c>
      <c r="LYP368">
        <v>0</v>
      </c>
      <c r="LYQ368">
        <v>0</v>
      </c>
      <c r="LYR368">
        <v>0</v>
      </c>
      <c r="LYS368">
        <v>0</v>
      </c>
      <c r="LYT368">
        <v>0</v>
      </c>
      <c r="LYU368">
        <v>0</v>
      </c>
      <c r="LYV368">
        <v>0</v>
      </c>
      <c r="LYW368">
        <v>0</v>
      </c>
      <c r="LYX368">
        <v>0</v>
      </c>
      <c r="LYY368">
        <v>0</v>
      </c>
      <c r="LYZ368">
        <v>0</v>
      </c>
      <c r="LZA368">
        <v>0</v>
      </c>
      <c r="LZB368">
        <v>0</v>
      </c>
      <c r="LZC368">
        <v>0</v>
      </c>
      <c r="LZD368">
        <v>0</v>
      </c>
      <c r="LZE368">
        <v>0</v>
      </c>
      <c r="LZF368">
        <v>0</v>
      </c>
      <c r="LZG368">
        <v>0</v>
      </c>
      <c r="LZH368">
        <v>0</v>
      </c>
      <c r="LZI368">
        <v>0</v>
      </c>
      <c r="LZJ368">
        <v>0</v>
      </c>
      <c r="LZK368">
        <v>0</v>
      </c>
      <c r="LZL368">
        <v>0</v>
      </c>
      <c r="LZM368">
        <v>0</v>
      </c>
      <c r="LZN368">
        <v>0</v>
      </c>
      <c r="LZO368">
        <v>0</v>
      </c>
      <c r="LZP368">
        <v>0</v>
      </c>
      <c r="LZQ368">
        <v>0</v>
      </c>
      <c r="LZR368">
        <v>0</v>
      </c>
      <c r="LZS368">
        <v>0</v>
      </c>
      <c r="LZT368">
        <v>0</v>
      </c>
      <c r="LZU368">
        <v>0</v>
      </c>
      <c r="LZV368">
        <v>0</v>
      </c>
      <c r="LZW368">
        <v>0</v>
      </c>
      <c r="LZX368">
        <v>0</v>
      </c>
      <c r="LZY368">
        <v>0</v>
      </c>
      <c r="LZZ368">
        <v>0</v>
      </c>
      <c r="MAA368">
        <v>0</v>
      </c>
      <c r="MAB368">
        <v>0</v>
      </c>
      <c r="MAC368">
        <v>0</v>
      </c>
      <c r="MAD368">
        <v>0</v>
      </c>
      <c r="MAE368">
        <v>0</v>
      </c>
      <c r="MAF368">
        <v>0</v>
      </c>
      <c r="MAG368">
        <v>0</v>
      </c>
      <c r="MAH368">
        <v>0</v>
      </c>
      <c r="MAI368">
        <v>0</v>
      </c>
      <c r="MAJ368">
        <v>0</v>
      </c>
      <c r="MAK368">
        <v>0</v>
      </c>
      <c r="MAL368">
        <v>0</v>
      </c>
      <c r="MAM368">
        <v>0</v>
      </c>
      <c r="MAN368">
        <v>0</v>
      </c>
      <c r="MAO368">
        <v>0</v>
      </c>
      <c r="MAP368">
        <v>0</v>
      </c>
      <c r="MAQ368">
        <v>0</v>
      </c>
      <c r="MAR368">
        <v>0</v>
      </c>
      <c r="MAS368">
        <v>0</v>
      </c>
      <c r="MAT368">
        <v>0</v>
      </c>
      <c r="MAU368">
        <v>0</v>
      </c>
      <c r="MAV368">
        <v>0</v>
      </c>
      <c r="MAW368">
        <v>0</v>
      </c>
      <c r="MAX368">
        <v>0</v>
      </c>
      <c r="MAY368">
        <v>0</v>
      </c>
      <c r="MAZ368">
        <v>0</v>
      </c>
      <c r="MBA368">
        <v>0</v>
      </c>
      <c r="MBB368">
        <v>0</v>
      </c>
      <c r="MBC368">
        <v>0</v>
      </c>
      <c r="MBD368">
        <v>0</v>
      </c>
      <c r="MBE368">
        <v>0</v>
      </c>
      <c r="MBF368">
        <v>0</v>
      </c>
      <c r="MBG368">
        <v>0</v>
      </c>
      <c r="MBH368">
        <v>0</v>
      </c>
      <c r="MBI368">
        <v>0</v>
      </c>
      <c r="MBJ368">
        <v>0</v>
      </c>
      <c r="MBK368">
        <v>0</v>
      </c>
      <c r="MBL368">
        <v>0</v>
      </c>
      <c r="MBM368">
        <v>0</v>
      </c>
      <c r="MBN368">
        <v>0</v>
      </c>
      <c r="MBO368">
        <v>0</v>
      </c>
      <c r="MBP368">
        <v>0</v>
      </c>
      <c r="MBQ368">
        <v>0</v>
      </c>
      <c r="MBR368">
        <v>0</v>
      </c>
      <c r="MBS368">
        <v>0</v>
      </c>
      <c r="MBT368">
        <v>0</v>
      </c>
      <c r="MBU368">
        <v>0</v>
      </c>
      <c r="MBV368">
        <v>0</v>
      </c>
      <c r="MBW368">
        <v>0</v>
      </c>
      <c r="MBX368">
        <v>0</v>
      </c>
      <c r="MBY368">
        <v>0</v>
      </c>
      <c r="MBZ368">
        <v>0</v>
      </c>
      <c r="MCA368">
        <v>0</v>
      </c>
      <c r="MCB368">
        <v>0</v>
      </c>
      <c r="MCC368">
        <v>0</v>
      </c>
      <c r="MCD368">
        <v>0</v>
      </c>
      <c r="MCE368">
        <v>0</v>
      </c>
      <c r="MCF368">
        <v>0</v>
      </c>
      <c r="MCG368">
        <v>0</v>
      </c>
      <c r="MCH368">
        <v>0</v>
      </c>
      <c r="MCI368">
        <v>0</v>
      </c>
      <c r="MCJ368">
        <v>0</v>
      </c>
      <c r="MCK368">
        <v>0</v>
      </c>
      <c r="MCL368">
        <v>0</v>
      </c>
      <c r="MCM368">
        <v>0</v>
      </c>
      <c r="MCN368">
        <v>0</v>
      </c>
      <c r="MCO368">
        <v>0</v>
      </c>
      <c r="MCP368">
        <v>0</v>
      </c>
      <c r="MCQ368">
        <v>0</v>
      </c>
      <c r="MCR368">
        <v>0</v>
      </c>
      <c r="MCS368">
        <v>0</v>
      </c>
      <c r="MCT368">
        <v>0</v>
      </c>
      <c r="MCU368">
        <v>0</v>
      </c>
      <c r="MCV368">
        <v>0</v>
      </c>
      <c r="MCW368">
        <v>0</v>
      </c>
      <c r="MCX368">
        <v>0</v>
      </c>
      <c r="MCY368">
        <v>0</v>
      </c>
      <c r="MCZ368">
        <v>0</v>
      </c>
      <c r="MDA368">
        <v>0</v>
      </c>
      <c r="MDB368">
        <v>0</v>
      </c>
      <c r="MDC368">
        <v>0</v>
      </c>
      <c r="MDD368">
        <v>0</v>
      </c>
      <c r="MDE368">
        <v>0</v>
      </c>
      <c r="MDF368">
        <v>0</v>
      </c>
      <c r="MDG368">
        <v>0</v>
      </c>
      <c r="MDH368">
        <v>0</v>
      </c>
      <c r="MDI368">
        <v>0</v>
      </c>
      <c r="MDJ368">
        <v>0</v>
      </c>
      <c r="MDK368">
        <v>0</v>
      </c>
      <c r="MDL368">
        <v>0</v>
      </c>
      <c r="MDM368">
        <v>0</v>
      </c>
      <c r="MDN368">
        <v>0</v>
      </c>
      <c r="MDO368">
        <v>0</v>
      </c>
      <c r="MDP368">
        <v>0</v>
      </c>
      <c r="MDQ368">
        <v>0</v>
      </c>
      <c r="MDR368">
        <v>0</v>
      </c>
      <c r="MDS368">
        <v>0</v>
      </c>
      <c r="MDT368">
        <v>0</v>
      </c>
      <c r="MDU368">
        <v>0</v>
      </c>
      <c r="MDV368">
        <v>0</v>
      </c>
      <c r="MDW368">
        <v>0</v>
      </c>
      <c r="MDX368">
        <v>0</v>
      </c>
      <c r="MDY368">
        <v>0</v>
      </c>
      <c r="MDZ368">
        <v>0</v>
      </c>
      <c r="MEA368">
        <v>0</v>
      </c>
      <c r="MEB368">
        <v>0</v>
      </c>
      <c r="MEC368">
        <v>0</v>
      </c>
      <c r="MED368">
        <v>0</v>
      </c>
      <c r="MEE368">
        <v>0</v>
      </c>
      <c r="MEF368">
        <v>0</v>
      </c>
      <c r="MEG368">
        <v>0</v>
      </c>
      <c r="MEH368">
        <v>0</v>
      </c>
      <c r="MEI368">
        <v>0</v>
      </c>
      <c r="MEJ368">
        <v>0</v>
      </c>
      <c r="MEK368">
        <v>0</v>
      </c>
      <c r="MEL368">
        <v>0</v>
      </c>
      <c r="MEM368">
        <v>0</v>
      </c>
      <c r="MEN368">
        <v>0</v>
      </c>
      <c r="MEO368">
        <v>0</v>
      </c>
      <c r="MEP368">
        <v>0</v>
      </c>
      <c r="MEQ368">
        <v>0</v>
      </c>
      <c r="MER368">
        <v>0</v>
      </c>
      <c r="MES368">
        <v>0</v>
      </c>
      <c r="MET368">
        <v>0</v>
      </c>
      <c r="MEU368">
        <v>0</v>
      </c>
      <c r="MEV368">
        <v>0</v>
      </c>
      <c r="MEW368">
        <v>0</v>
      </c>
      <c r="MEX368">
        <v>0</v>
      </c>
      <c r="MEY368">
        <v>0</v>
      </c>
      <c r="MEZ368">
        <v>0</v>
      </c>
      <c r="MFA368">
        <v>0</v>
      </c>
      <c r="MFB368">
        <v>0</v>
      </c>
      <c r="MFC368">
        <v>0</v>
      </c>
      <c r="MFD368">
        <v>0</v>
      </c>
      <c r="MFE368">
        <v>0</v>
      </c>
      <c r="MFF368">
        <v>0</v>
      </c>
      <c r="MFG368">
        <v>0</v>
      </c>
      <c r="MFH368">
        <v>0</v>
      </c>
      <c r="MFI368">
        <v>0</v>
      </c>
      <c r="MFJ368">
        <v>0</v>
      </c>
      <c r="MFK368">
        <v>0</v>
      </c>
      <c r="MFL368">
        <v>0</v>
      </c>
      <c r="MFM368">
        <v>0</v>
      </c>
      <c r="MFN368">
        <v>0</v>
      </c>
      <c r="MFO368">
        <v>0</v>
      </c>
      <c r="MFP368">
        <v>0</v>
      </c>
      <c r="MFQ368">
        <v>0</v>
      </c>
      <c r="MFR368">
        <v>0</v>
      </c>
      <c r="MFS368">
        <v>0</v>
      </c>
      <c r="MFT368">
        <v>0</v>
      </c>
      <c r="MFU368">
        <v>0</v>
      </c>
      <c r="MFV368">
        <v>0</v>
      </c>
      <c r="MFW368">
        <v>0</v>
      </c>
      <c r="MFX368">
        <v>0</v>
      </c>
      <c r="MFY368">
        <v>0</v>
      </c>
      <c r="MFZ368">
        <v>0</v>
      </c>
      <c r="MGA368">
        <v>0</v>
      </c>
      <c r="MGB368">
        <v>0</v>
      </c>
      <c r="MGC368">
        <v>0</v>
      </c>
      <c r="MGD368">
        <v>0</v>
      </c>
      <c r="MGE368">
        <v>0</v>
      </c>
      <c r="MGF368">
        <v>0</v>
      </c>
      <c r="MGG368">
        <v>0</v>
      </c>
      <c r="MGH368">
        <v>0</v>
      </c>
      <c r="MGI368">
        <v>0</v>
      </c>
      <c r="MGJ368">
        <v>0</v>
      </c>
      <c r="MGK368">
        <v>0</v>
      </c>
      <c r="MGL368">
        <v>0</v>
      </c>
      <c r="MGM368">
        <v>0</v>
      </c>
      <c r="MGN368">
        <v>0</v>
      </c>
      <c r="MGO368">
        <v>0</v>
      </c>
      <c r="MGP368">
        <v>0</v>
      </c>
      <c r="MGQ368">
        <v>0</v>
      </c>
      <c r="MGR368">
        <v>0</v>
      </c>
      <c r="MGS368">
        <v>0</v>
      </c>
      <c r="MGT368">
        <v>0</v>
      </c>
      <c r="MGU368">
        <v>0</v>
      </c>
      <c r="MGV368">
        <v>0</v>
      </c>
      <c r="MGW368">
        <v>0</v>
      </c>
      <c r="MGX368">
        <v>0</v>
      </c>
      <c r="MGY368">
        <v>0</v>
      </c>
      <c r="MGZ368">
        <v>0</v>
      </c>
      <c r="MHA368">
        <v>0</v>
      </c>
      <c r="MHB368">
        <v>0</v>
      </c>
      <c r="MHC368">
        <v>0</v>
      </c>
      <c r="MHD368">
        <v>0</v>
      </c>
      <c r="MHE368">
        <v>0</v>
      </c>
      <c r="MHF368">
        <v>0</v>
      </c>
      <c r="MHG368">
        <v>0</v>
      </c>
      <c r="MHH368">
        <v>0</v>
      </c>
      <c r="MHI368">
        <v>0</v>
      </c>
      <c r="MHJ368">
        <v>0</v>
      </c>
      <c r="MHK368">
        <v>0</v>
      </c>
      <c r="MHL368">
        <v>0</v>
      </c>
      <c r="MHM368">
        <v>0</v>
      </c>
      <c r="MHN368">
        <v>0</v>
      </c>
      <c r="MHO368">
        <v>0</v>
      </c>
      <c r="MHP368">
        <v>0</v>
      </c>
      <c r="MHQ368">
        <v>0</v>
      </c>
      <c r="MHR368">
        <v>0</v>
      </c>
      <c r="MHS368">
        <v>0</v>
      </c>
      <c r="MHT368">
        <v>0</v>
      </c>
      <c r="MHU368">
        <v>0</v>
      </c>
      <c r="MHV368">
        <v>0</v>
      </c>
      <c r="MHW368">
        <v>0</v>
      </c>
      <c r="MHX368">
        <v>0</v>
      </c>
      <c r="MHY368">
        <v>0</v>
      </c>
      <c r="MHZ368">
        <v>0</v>
      </c>
      <c r="MIA368">
        <v>0</v>
      </c>
      <c r="MIB368">
        <v>0</v>
      </c>
      <c r="MIC368">
        <v>0</v>
      </c>
      <c r="MID368">
        <v>0</v>
      </c>
      <c r="MIE368">
        <v>0</v>
      </c>
      <c r="MIF368">
        <v>0</v>
      </c>
      <c r="MIG368">
        <v>0</v>
      </c>
      <c r="MIH368">
        <v>0</v>
      </c>
      <c r="MII368">
        <v>0</v>
      </c>
      <c r="MIJ368">
        <v>0</v>
      </c>
      <c r="MIK368">
        <v>0</v>
      </c>
      <c r="MIL368">
        <v>0</v>
      </c>
      <c r="MIM368">
        <v>0</v>
      </c>
      <c r="MIN368">
        <v>0</v>
      </c>
      <c r="MIO368">
        <v>0</v>
      </c>
      <c r="MIP368">
        <v>0</v>
      </c>
      <c r="MIQ368">
        <v>0</v>
      </c>
      <c r="MIR368">
        <v>0</v>
      </c>
      <c r="MIS368">
        <v>0</v>
      </c>
      <c r="MIT368">
        <v>0</v>
      </c>
      <c r="MIU368">
        <v>0</v>
      </c>
      <c r="MIV368">
        <v>0</v>
      </c>
      <c r="MIW368">
        <v>0</v>
      </c>
      <c r="MIX368">
        <v>0</v>
      </c>
      <c r="MIY368">
        <v>0</v>
      </c>
      <c r="MIZ368">
        <v>0</v>
      </c>
      <c r="MJA368">
        <v>0</v>
      </c>
      <c r="MJB368">
        <v>0</v>
      </c>
      <c r="MJC368">
        <v>0</v>
      </c>
      <c r="MJD368">
        <v>0</v>
      </c>
      <c r="MJE368">
        <v>0</v>
      </c>
      <c r="MJF368">
        <v>0</v>
      </c>
      <c r="MJG368">
        <v>0</v>
      </c>
      <c r="MJH368">
        <v>0</v>
      </c>
      <c r="MJI368">
        <v>0</v>
      </c>
      <c r="MJJ368">
        <v>0</v>
      </c>
      <c r="MJK368">
        <v>0</v>
      </c>
      <c r="MJL368">
        <v>0</v>
      </c>
      <c r="MJM368">
        <v>0</v>
      </c>
      <c r="MJN368">
        <v>0</v>
      </c>
      <c r="MJO368">
        <v>0</v>
      </c>
      <c r="MJP368">
        <v>0</v>
      </c>
      <c r="MJQ368">
        <v>0</v>
      </c>
      <c r="MJR368">
        <v>0</v>
      </c>
      <c r="MJS368">
        <v>0</v>
      </c>
      <c r="MJT368">
        <v>0</v>
      </c>
      <c r="MJU368">
        <v>0</v>
      </c>
      <c r="MJV368">
        <v>0</v>
      </c>
      <c r="MJW368">
        <v>0</v>
      </c>
      <c r="MJX368">
        <v>0</v>
      </c>
      <c r="MJY368">
        <v>0</v>
      </c>
      <c r="MJZ368">
        <v>0</v>
      </c>
      <c r="MKA368">
        <v>0</v>
      </c>
      <c r="MKB368">
        <v>0</v>
      </c>
      <c r="MKC368">
        <v>0</v>
      </c>
      <c r="MKD368">
        <v>0</v>
      </c>
      <c r="MKE368">
        <v>0</v>
      </c>
      <c r="MKF368">
        <v>0</v>
      </c>
      <c r="MKG368">
        <v>0</v>
      </c>
      <c r="MKH368">
        <v>0</v>
      </c>
      <c r="MKI368">
        <v>0</v>
      </c>
      <c r="MKJ368">
        <v>0</v>
      </c>
      <c r="MKK368">
        <v>0</v>
      </c>
      <c r="MKL368">
        <v>0</v>
      </c>
      <c r="MKM368">
        <v>0</v>
      </c>
      <c r="MKN368">
        <v>0</v>
      </c>
      <c r="MKO368">
        <v>0</v>
      </c>
      <c r="MKP368">
        <v>0</v>
      </c>
      <c r="MKQ368">
        <v>0</v>
      </c>
      <c r="MKR368">
        <v>0</v>
      </c>
      <c r="MKS368">
        <v>0</v>
      </c>
      <c r="MKT368">
        <v>0</v>
      </c>
      <c r="MKU368">
        <v>0</v>
      </c>
      <c r="MKV368">
        <v>0</v>
      </c>
      <c r="MKW368">
        <v>0</v>
      </c>
      <c r="MKX368">
        <v>0</v>
      </c>
      <c r="MKY368">
        <v>0</v>
      </c>
      <c r="MKZ368">
        <v>0</v>
      </c>
      <c r="MLA368">
        <v>0</v>
      </c>
      <c r="MLB368">
        <v>0</v>
      </c>
      <c r="MLC368">
        <v>0</v>
      </c>
      <c r="MLD368">
        <v>0</v>
      </c>
      <c r="MLE368">
        <v>0</v>
      </c>
      <c r="MLF368">
        <v>0</v>
      </c>
      <c r="MLG368">
        <v>0</v>
      </c>
      <c r="MLH368">
        <v>0</v>
      </c>
      <c r="MLI368">
        <v>0</v>
      </c>
      <c r="MLJ368">
        <v>0</v>
      </c>
      <c r="MLK368">
        <v>0</v>
      </c>
      <c r="MLL368">
        <v>0</v>
      </c>
      <c r="MLM368">
        <v>0</v>
      </c>
      <c r="MLN368">
        <v>0</v>
      </c>
      <c r="MLO368">
        <v>0</v>
      </c>
      <c r="MLP368">
        <v>0</v>
      </c>
      <c r="MLQ368">
        <v>0</v>
      </c>
      <c r="MLR368">
        <v>0</v>
      </c>
      <c r="MLS368">
        <v>0</v>
      </c>
      <c r="MLT368">
        <v>0</v>
      </c>
      <c r="MLU368">
        <v>0</v>
      </c>
      <c r="MLV368">
        <v>0</v>
      </c>
      <c r="MLW368">
        <v>0</v>
      </c>
      <c r="MLX368">
        <v>0</v>
      </c>
      <c r="MLY368">
        <v>0</v>
      </c>
      <c r="MLZ368">
        <v>0</v>
      </c>
      <c r="MMA368">
        <v>0</v>
      </c>
      <c r="MMB368">
        <v>0</v>
      </c>
      <c r="MMC368">
        <v>0</v>
      </c>
      <c r="MMD368">
        <v>0</v>
      </c>
      <c r="MME368">
        <v>0</v>
      </c>
      <c r="MMF368">
        <v>0</v>
      </c>
      <c r="MMG368">
        <v>0</v>
      </c>
      <c r="MMH368">
        <v>0</v>
      </c>
      <c r="MMI368">
        <v>0</v>
      </c>
      <c r="MMJ368">
        <v>0</v>
      </c>
      <c r="MMK368">
        <v>0</v>
      </c>
      <c r="MML368">
        <v>0</v>
      </c>
      <c r="MMM368">
        <v>0</v>
      </c>
      <c r="MMN368">
        <v>0</v>
      </c>
      <c r="MMO368">
        <v>0</v>
      </c>
      <c r="MMP368">
        <v>0</v>
      </c>
      <c r="MMQ368">
        <v>0</v>
      </c>
      <c r="MMR368">
        <v>0</v>
      </c>
      <c r="MMS368">
        <v>0</v>
      </c>
      <c r="MMT368">
        <v>0</v>
      </c>
      <c r="MMU368">
        <v>0</v>
      </c>
      <c r="MMV368">
        <v>0</v>
      </c>
      <c r="MMW368">
        <v>0</v>
      </c>
      <c r="MMX368">
        <v>0</v>
      </c>
      <c r="MMY368">
        <v>0</v>
      </c>
      <c r="MMZ368">
        <v>0</v>
      </c>
      <c r="MNA368">
        <v>0</v>
      </c>
      <c r="MNB368">
        <v>0</v>
      </c>
      <c r="MNC368">
        <v>0</v>
      </c>
      <c r="MND368">
        <v>0</v>
      </c>
      <c r="MNE368">
        <v>0</v>
      </c>
      <c r="MNF368">
        <v>0</v>
      </c>
      <c r="MNG368">
        <v>0</v>
      </c>
      <c r="MNH368">
        <v>0</v>
      </c>
      <c r="MNI368">
        <v>0</v>
      </c>
      <c r="MNJ368">
        <v>0</v>
      </c>
      <c r="MNK368">
        <v>0</v>
      </c>
      <c r="MNL368">
        <v>0</v>
      </c>
      <c r="MNM368">
        <v>0</v>
      </c>
      <c r="MNN368">
        <v>0</v>
      </c>
      <c r="MNO368">
        <v>0</v>
      </c>
      <c r="MNP368">
        <v>0</v>
      </c>
      <c r="MNQ368">
        <v>0</v>
      </c>
      <c r="MNR368">
        <v>0</v>
      </c>
      <c r="MNS368">
        <v>0</v>
      </c>
      <c r="MNT368">
        <v>0</v>
      </c>
      <c r="MNU368">
        <v>0</v>
      </c>
      <c r="MNV368">
        <v>0</v>
      </c>
      <c r="MNW368">
        <v>0</v>
      </c>
      <c r="MNX368">
        <v>0</v>
      </c>
      <c r="MNY368">
        <v>0</v>
      </c>
      <c r="MNZ368">
        <v>0</v>
      </c>
      <c r="MOA368">
        <v>0</v>
      </c>
      <c r="MOB368">
        <v>0</v>
      </c>
      <c r="MOC368">
        <v>0</v>
      </c>
      <c r="MOD368">
        <v>0</v>
      </c>
      <c r="MOE368">
        <v>0</v>
      </c>
      <c r="MOF368">
        <v>0</v>
      </c>
      <c r="MOG368">
        <v>0</v>
      </c>
      <c r="MOH368">
        <v>0</v>
      </c>
      <c r="MOI368">
        <v>0</v>
      </c>
      <c r="MOJ368">
        <v>0</v>
      </c>
      <c r="MOK368">
        <v>0</v>
      </c>
      <c r="MOL368">
        <v>0</v>
      </c>
      <c r="MOM368">
        <v>0</v>
      </c>
      <c r="MON368">
        <v>0</v>
      </c>
      <c r="MOO368">
        <v>0</v>
      </c>
      <c r="MOP368">
        <v>0</v>
      </c>
      <c r="MOQ368">
        <v>0</v>
      </c>
      <c r="MOR368">
        <v>0</v>
      </c>
      <c r="MOS368">
        <v>0</v>
      </c>
      <c r="MOT368">
        <v>0</v>
      </c>
      <c r="MOU368">
        <v>0</v>
      </c>
      <c r="MOV368">
        <v>0</v>
      </c>
      <c r="MOW368">
        <v>0</v>
      </c>
      <c r="MOX368">
        <v>0</v>
      </c>
      <c r="MOY368">
        <v>0</v>
      </c>
      <c r="MOZ368">
        <v>0</v>
      </c>
      <c r="MPA368">
        <v>0</v>
      </c>
      <c r="MPB368">
        <v>0</v>
      </c>
      <c r="MPC368">
        <v>0</v>
      </c>
      <c r="MPD368">
        <v>0</v>
      </c>
      <c r="MPE368">
        <v>0</v>
      </c>
      <c r="MPF368">
        <v>0</v>
      </c>
      <c r="MPG368">
        <v>0</v>
      </c>
      <c r="MPH368">
        <v>0</v>
      </c>
      <c r="MPI368">
        <v>0</v>
      </c>
      <c r="MPJ368">
        <v>0</v>
      </c>
      <c r="MPK368">
        <v>0</v>
      </c>
      <c r="MPL368">
        <v>0</v>
      </c>
      <c r="MPM368">
        <v>0</v>
      </c>
      <c r="MPN368">
        <v>0</v>
      </c>
      <c r="MPO368">
        <v>0</v>
      </c>
      <c r="MPP368">
        <v>0</v>
      </c>
      <c r="MPQ368">
        <v>0</v>
      </c>
      <c r="MPR368">
        <v>0</v>
      </c>
      <c r="MPS368">
        <v>0</v>
      </c>
      <c r="MPT368">
        <v>0</v>
      </c>
      <c r="MPU368">
        <v>0</v>
      </c>
      <c r="MPV368">
        <v>0</v>
      </c>
      <c r="MPW368">
        <v>0</v>
      </c>
      <c r="MPX368">
        <v>0</v>
      </c>
      <c r="MPY368">
        <v>0</v>
      </c>
      <c r="MPZ368">
        <v>0</v>
      </c>
      <c r="MQA368">
        <v>0</v>
      </c>
      <c r="MQB368">
        <v>0</v>
      </c>
      <c r="MQC368">
        <v>0</v>
      </c>
      <c r="MQD368">
        <v>0</v>
      </c>
      <c r="MQE368">
        <v>0</v>
      </c>
      <c r="MQF368">
        <v>0</v>
      </c>
      <c r="MQG368">
        <v>0</v>
      </c>
      <c r="MQH368">
        <v>0</v>
      </c>
      <c r="MQI368">
        <v>0</v>
      </c>
      <c r="MQJ368">
        <v>0</v>
      </c>
      <c r="MQK368">
        <v>0</v>
      </c>
      <c r="MQL368">
        <v>0</v>
      </c>
      <c r="MQM368">
        <v>0</v>
      </c>
      <c r="MQN368">
        <v>0</v>
      </c>
      <c r="MQO368">
        <v>0</v>
      </c>
      <c r="MQP368">
        <v>0</v>
      </c>
      <c r="MQQ368">
        <v>0</v>
      </c>
      <c r="MQR368">
        <v>0</v>
      </c>
      <c r="MQS368">
        <v>0</v>
      </c>
      <c r="MQT368">
        <v>0</v>
      </c>
      <c r="MQU368">
        <v>0</v>
      </c>
      <c r="MQV368">
        <v>0</v>
      </c>
      <c r="MQW368">
        <v>0</v>
      </c>
      <c r="MQX368">
        <v>0</v>
      </c>
      <c r="MQY368">
        <v>0</v>
      </c>
      <c r="MQZ368">
        <v>0</v>
      </c>
      <c r="MRA368">
        <v>0</v>
      </c>
      <c r="MRB368">
        <v>0</v>
      </c>
      <c r="MRC368">
        <v>0</v>
      </c>
      <c r="MRD368">
        <v>0</v>
      </c>
      <c r="MRE368">
        <v>0</v>
      </c>
      <c r="MRF368">
        <v>0</v>
      </c>
      <c r="MRG368">
        <v>0</v>
      </c>
      <c r="MRH368">
        <v>0</v>
      </c>
      <c r="MRI368">
        <v>0</v>
      </c>
      <c r="MRJ368">
        <v>0</v>
      </c>
      <c r="MRK368">
        <v>0</v>
      </c>
      <c r="MRL368">
        <v>0</v>
      </c>
      <c r="MRM368">
        <v>0</v>
      </c>
      <c r="MRN368">
        <v>0</v>
      </c>
      <c r="MRO368">
        <v>0</v>
      </c>
      <c r="MRP368">
        <v>0</v>
      </c>
      <c r="MRQ368">
        <v>0</v>
      </c>
      <c r="MRR368">
        <v>0</v>
      </c>
      <c r="MRS368">
        <v>0</v>
      </c>
      <c r="MRT368">
        <v>0</v>
      </c>
      <c r="MRU368">
        <v>0</v>
      </c>
      <c r="MRV368">
        <v>0</v>
      </c>
      <c r="MRW368">
        <v>0</v>
      </c>
      <c r="MRX368">
        <v>0</v>
      </c>
      <c r="MRY368">
        <v>0</v>
      </c>
      <c r="MRZ368">
        <v>0</v>
      </c>
      <c r="MSA368">
        <v>0</v>
      </c>
      <c r="MSB368">
        <v>0</v>
      </c>
      <c r="MSC368">
        <v>0</v>
      </c>
      <c r="MSD368">
        <v>0</v>
      </c>
      <c r="MSE368">
        <v>0</v>
      </c>
      <c r="MSF368">
        <v>0</v>
      </c>
      <c r="MSG368">
        <v>0</v>
      </c>
      <c r="MSH368">
        <v>0</v>
      </c>
      <c r="MSI368">
        <v>0</v>
      </c>
      <c r="MSJ368">
        <v>0</v>
      </c>
      <c r="MSK368">
        <v>0</v>
      </c>
      <c r="MSL368">
        <v>0</v>
      </c>
      <c r="MSM368">
        <v>0</v>
      </c>
      <c r="MSN368">
        <v>0</v>
      </c>
      <c r="MSO368">
        <v>0</v>
      </c>
      <c r="MSP368">
        <v>0</v>
      </c>
      <c r="MSQ368">
        <v>0</v>
      </c>
      <c r="MSR368">
        <v>0</v>
      </c>
      <c r="MSS368">
        <v>0</v>
      </c>
      <c r="MST368">
        <v>0</v>
      </c>
      <c r="MSU368">
        <v>0</v>
      </c>
      <c r="MSV368">
        <v>0</v>
      </c>
      <c r="MSW368">
        <v>0</v>
      </c>
      <c r="MSX368">
        <v>0</v>
      </c>
      <c r="MSY368">
        <v>0</v>
      </c>
      <c r="MSZ368">
        <v>0</v>
      </c>
      <c r="MTA368">
        <v>0</v>
      </c>
      <c r="MTB368">
        <v>0</v>
      </c>
      <c r="MTC368">
        <v>0</v>
      </c>
      <c r="MTD368">
        <v>0</v>
      </c>
      <c r="MTE368">
        <v>0</v>
      </c>
      <c r="MTF368">
        <v>0</v>
      </c>
      <c r="MTG368">
        <v>0</v>
      </c>
      <c r="MTH368">
        <v>0</v>
      </c>
      <c r="MTI368">
        <v>0</v>
      </c>
      <c r="MTJ368">
        <v>0</v>
      </c>
      <c r="MTK368">
        <v>0</v>
      </c>
      <c r="MTL368">
        <v>0</v>
      </c>
      <c r="MTM368">
        <v>0</v>
      </c>
      <c r="MTN368">
        <v>0</v>
      </c>
      <c r="MTO368">
        <v>0</v>
      </c>
      <c r="MTP368">
        <v>0</v>
      </c>
      <c r="MTQ368">
        <v>0</v>
      </c>
      <c r="MTR368">
        <v>0</v>
      </c>
      <c r="MTS368">
        <v>0</v>
      </c>
      <c r="MTT368">
        <v>0</v>
      </c>
      <c r="MTU368">
        <v>0</v>
      </c>
      <c r="MTV368">
        <v>0</v>
      </c>
      <c r="MTW368">
        <v>0</v>
      </c>
      <c r="MTX368">
        <v>0</v>
      </c>
      <c r="MTY368">
        <v>0</v>
      </c>
      <c r="MTZ368">
        <v>0</v>
      </c>
      <c r="MUA368">
        <v>0</v>
      </c>
      <c r="MUB368">
        <v>0</v>
      </c>
      <c r="MUC368">
        <v>0</v>
      </c>
      <c r="MUD368">
        <v>0</v>
      </c>
      <c r="MUE368">
        <v>0</v>
      </c>
      <c r="MUF368">
        <v>0</v>
      </c>
      <c r="MUG368">
        <v>0</v>
      </c>
      <c r="MUH368">
        <v>0</v>
      </c>
      <c r="MUI368">
        <v>0</v>
      </c>
      <c r="MUJ368">
        <v>0</v>
      </c>
      <c r="MUK368">
        <v>0</v>
      </c>
      <c r="MUL368">
        <v>0</v>
      </c>
      <c r="MUM368">
        <v>0</v>
      </c>
      <c r="MUN368">
        <v>0</v>
      </c>
      <c r="MUO368">
        <v>0</v>
      </c>
      <c r="MUP368">
        <v>0</v>
      </c>
      <c r="MUQ368">
        <v>0</v>
      </c>
      <c r="MUR368">
        <v>0</v>
      </c>
      <c r="MUS368">
        <v>0</v>
      </c>
      <c r="MUT368">
        <v>0</v>
      </c>
      <c r="MUU368">
        <v>0</v>
      </c>
      <c r="MUV368">
        <v>0</v>
      </c>
      <c r="MUW368">
        <v>0</v>
      </c>
      <c r="MUX368">
        <v>0</v>
      </c>
      <c r="MUY368">
        <v>0</v>
      </c>
      <c r="MUZ368">
        <v>0</v>
      </c>
      <c r="MVA368">
        <v>0</v>
      </c>
      <c r="MVB368">
        <v>0</v>
      </c>
      <c r="MVC368">
        <v>0</v>
      </c>
      <c r="MVD368">
        <v>0</v>
      </c>
      <c r="MVE368">
        <v>0</v>
      </c>
      <c r="MVF368">
        <v>0</v>
      </c>
      <c r="MVG368">
        <v>0</v>
      </c>
      <c r="MVH368">
        <v>0</v>
      </c>
      <c r="MVI368">
        <v>0</v>
      </c>
      <c r="MVJ368">
        <v>0</v>
      </c>
      <c r="MVK368">
        <v>0</v>
      </c>
      <c r="MVL368">
        <v>0</v>
      </c>
      <c r="MVM368">
        <v>0</v>
      </c>
      <c r="MVN368">
        <v>0</v>
      </c>
      <c r="MVO368">
        <v>0</v>
      </c>
      <c r="MVP368">
        <v>0</v>
      </c>
      <c r="MVQ368">
        <v>0</v>
      </c>
      <c r="MVR368">
        <v>0</v>
      </c>
      <c r="MVS368">
        <v>0</v>
      </c>
      <c r="MVT368">
        <v>0</v>
      </c>
      <c r="MVU368">
        <v>0</v>
      </c>
      <c r="MVV368">
        <v>0</v>
      </c>
      <c r="MVW368">
        <v>0</v>
      </c>
      <c r="MVX368">
        <v>0</v>
      </c>
      <c r="MVY368">
        <v>0</v>
      </c>
      <c r="MVZ368">
        <v>0</v>
      </c>
      <c r="MWA368">
        <v>0</v>
      </c>
      <c r="MWB368">
        <v>0</v>
      </c>
      <c r="MWC368">
        <v>0</v>
      </c>
      <c r="MWD368">
        <v>0</v>
      </c>
      <c r="MWE368">
        <v>0</v>
      </c>
      <c r="MWF368">
        <v>0</v>
      </c>
      <c r="MWG368">
        <v>0</v>
      </c>
      <c r="MWH368">
        <v>0</v>
      </c>
      <c r="MWI368">
        <v>0</v>
      </c>
      <c r="MWJ368">
        <v>0</v>
      </c>
      <c r="MWK368">
        <v>0</v>
      </c>
      <c r="MWL368">
        <v>0</v>
      </c>
      <c r="MWM368">
        <v>0</v>
      </c>
      <c r="MWN368">
        <v>0</v>
      </c>
      <c r="MWO368">
        <v>0</v>
      </c>
      <c r="MWP368">
        <v>0</v>
      </c>
      <c r="MWQ368">
        <v>0</v>
      </c>
      <c r="MWR368">
        <v>0</v>
      </c>
      <c r="MWS368">
        <v>0</v>
      </c>
      <c r="MWT368">
        <v>0</v>
      </c>
      <c r="MWU368">
        <v>0</v>
      </c>
      <c r="MWV368">
        <v>0</v>
      </c>
      <c r="MWW368">
        <v>0</v>
      </c>
      <c r="MWX368">
        <v>0</v>
      </c>
      <c r="MWY368">
        <v>0</v>
      </c>
      <c r="MWZ368">
        <v>0</v>
      </c>
      <c r="MXA368">
        <v>0</v>
      </c>
      <c r="MXB368">
        <v>0</v>
      </c>
      <c r="MXC368">
        <v>0</v>
      </c>
      <c r="MXD368">
        <v>0</v>
      </c>
      <c r="MXE368">
        <v>0</v>
      </c>
      <c r="MXF368">
        <v>0</v>
      </c>
      <c r="MXG368">
        <v>0</v>
      </c>
      <c r="MXH368">
        <v>0</v>
      </c>
      <c r="MXI368">
        <v>0</v>
      </c>
      <c r="MXJ368">
        <v>0</v>
      </c>
      <c r="MXK368">
        <v>0</v>
      </c>
      <c r="MXL368">
        <v>0</v>
      </c>
      <c r="MXM368">
        <v>0</v>
      </c>
      <c r="MXN368">
        <v>0</v>
      </c>
      <c r="MXO368">
        <v>0</v>
      </c>
      <c r="MXP368">
        <v>0</v>
      </c>
      <c r="MXQ368">
        <v>0</v>
      </c>
      <c r="MXR368">
        <v>0</v>
      </c>
      <c r="MXS368">
        <v>0</v>
      </c>
      <c r="MXT368">
        <v>0</v>
      </c>
      <c r="MXU368">
        <v>0</v>
      </c>
      <c r="MXV368">
        <v>0</v>
      </c>
      <c r="MXW368">
        <v>0</v>
      </c>
      <c r="MXX368">
        <v>0</v>
      </c>
      <c r="MXY368">
        <v>0</v>
      </c>
      <c r="MXZ368">
        <v>0</v>
      </c>
      <c r="MYA368">
        <v>0</v>
      </c>
      <c r="MYB368">
        <v>0</v>
      </c>
      <c r="MYC368">
        <v>0</v>
      </c>
      <c r="MYD368">
        <v>0</v>
      </c>
      <c r="MYE368">
        <v>0</v>
      </c>
      <c r="MYF368">
        <v>0</v>
      </c>
      <c r="MYG368">
        <v>0</v>
      </c>
      <c r="MYH368">
        <v>0</v>
      </c>
      <c r="MYI368">
        <v>0</v>
      </c>
      <c r="MYJ368">
        <v>0</v>
      </c>
      <c r="MYK368">
        <v>0</v>
      </c>
      <c r="MYL368">
        <v>0</v>
      </c>
      <c r="MYM368">
        <v>0</v>
      </c>
      <c r="MYN368">
        <v>0</v>
      </c>
      <c r="MYO368">
        <v>0</v>
      </c>
      <c r="MYP368">
        <v>0</v>
      </c>
      <c r="MYQ368">
        <v>0</v>
      </c>
      <c r="MYR368">
        <v>0</v>
      </c>
      <c r="MYS368">
        <v>0</v>
      </c>
      <c r="MYT368">
        <v>0</v>
      </c>
      <c r="MYU368">
        <v>0</v>
      </c>
      <c r="MYV368">
        <v>0</v>
      </c>
      <c r="MYW368">
        <v>0</v>
      </c>
      <c r="MYX368">
        <v>0</v>
      </c>
      <c r="MYY368">
        <v>0</v>
      </c>
      <c r="MYZ368">
        <v>0</v>
      </c>
      <c r="MZA368">
        <v>0</v>
      </c>
      <c r="MZB368">
        <v>0</v>
      </c>
      <c r="MZC368">
        <v>0</v>
      </c>
      <c r="MZD368">
        <v>0</v>
      </c>
      <c r="MZE368">
        <v>0</v>
      </c>
      <c r="MZF368">
        <v>0</v>
      </c>
      <c r="MZG368">
        <v>0</v>
      </c>
      <c r="MZH368">
        <v>0</v>
      </c>
      <c r="MZI368">
        <v>0</v>
      </c>
      <c r="MZJ368">
        <v>0</v>
      </c>
      <c r="MZK368">
        <v>0</v>
      </c>
      <c r="MZL368">
        <v>0</v>
      </c>
      <c r="MZM368">
        <v>0</v>
      </c>
      <c r="MZN368">
        <v>0</v>
      </c>
      <c r="MZO368">
        <v>0</v>
      </c>
      <c r="MZP368">
        <v>0</v>
      </c>
      <c r="MZQ368">
        <v>0</v>
      </c>
      <c r="MZR368">
        <v>0</v>
      </c>
      <c r="MZS368">
        <v>0</v>
      </c>
      <c r="MZT368">
        <v>0</v>
      </c>
      <c r="MZU368">
        <v>0</v>
      </c>
      <c r="MZV368">
        <v>0</v>
      </c>
      <c r="MZW368">
        <v>0</v>
      </c>
      <c r="MZX368">
        <v>0</v>
      </c>
      <c r="MZY368">
        <v>0</v>
      </c>
      <c r="MZZ368">
        <v>0</v>
      </c>
      <c r="NAA368">
        <v>0</v>
      </c>
      <c r="NAB368">
        <v>0</v>
      </c>
      <c r="NAC368">
        <v>0</v>
      </c>
      <c r="NAD368">
        <v>0</v>
      </c>
      <c r="NAE368">
        <v>0</v>
      </c>
      <c r="NAF368">
        <v>0</v>
      </c>
      <c r="NAG368">
        <v>0</v>
      </c>
      <c r="NAH368">
        <v>0</v>
      </c>
      <c r="NAI368">
        <v>0</v>
      </c>
      <c r="NAJ368">
        <v>0</v>
      </c>
      <c r="NAK368">
        <v>0</v>
      </c>
      <c r="NAL368">
        <v>0</v>
      </c>
      <c r="NAM368">
        <v>0</v>
      </c>
      <c r="NAN368">
        <v>0</v>
      </c>
      <c r="NAO368">
        <v>0</v>
      </c>
      <c r="NAP368">
        <v>0</v>
      </c>
      <c r="NAQ368">
        <v>0</v>
      </c>
      <c r="NAR368">
        <v>0</v>
      </c>
      <c r="NAS368">
        <v>0</v>
      </c>
      <c r="NAT368">
        <v>0</v>
      </c>
      <c r="NAU368">
        <v>0</v>
      </c>
      <c r="NAV368">
        <v>0</v>
      </c>
      <c r="NAW368">
        <v>0</v>
      </c>
      <c r="NAX368">
        <v>0</v>
      </c>
      <c r="NAY368">
        <v>0</v>
      </c>
      <c r="NAZ368">
        <v>0</v>
      </c>
      <c r="NBA368">
        <v>0</v>
      </c>
      <c r="NBB368">
        <v>0</v>
      </c>
      <c r="NBC368">
        <v>0</v>
      </c>
      <c r="NBD368">
        <v>0</v>
      </c>
      <c r="NBE368">
        <v>0</v>
      </c>
      <c r="NBF368">
        <v>0</v>
      </c>
      <c r="NBG368">
        <v>0</v>
      </c>
      <c r="NBH368">
        <v>0</v>
      </c>
      <c r="NBI368">
        <v>0</v>
      </c>
      <c r="NBJ368">
        <v>0</v>
      </c>
      <c r="NBK368">
        <v>0</v>
      </c>
      <c r="NBL368">
        <v>0</v>
      </c>
      <c r="NBM368">
        <v>0</v>
      </c>
      <c r="NBN368">
        <v>0</v>
      </c>
      <c r="NBO368">
        <v>0</v>
      </c>
      <c r="NBP368">
        <v>0</v>
      </c>
      <c r="NBQ368">
        <v>0</v>
      </c>
      <c r="NBR368">
        <v>0</v>
      </c>
      <c r="NBS368">
        <v>0</v>
      </c>
      <c r="NBT368">
        <v>0</v>
      </c>
      <c r="NBU368">
        <v>0</v>
      </c>
      <c r="NBV368">
        <v>0</v>
      </c>
      <c r="NBW368">
        <v>0</v>
      </c>
      <c r="NBX368">
        <v>0</v>
      </c>
      <c r="NBY368">
        <v>0</v>
      </c>
      <c r="NBZ368">
        <v>0</v>
      </c>
      <c r="NCA368">
        <v>0</v>
      </c>
      <c r="NCB368">
        <v>0</v>
      </c>
      <c r="NCC368">
        <v>0</v>
      </c>
      <c r="NCD368">
        <v>0</v>
      </c>
      <c r="NCE368">
        <v>0</v>
      </c>
      <c r="NCF368">
        <v>0</v>
      </c>
      <c r="NCG368">
        <v>0</v>
      </c>
      <c r="NCH368">
        <v>0</v>
      </c>
      <c r="NCI368">
        <v>0</v>
      </c>
      <c r="NCJ368">
        <v>0</v>
      </c>
      <c r="NCK368">
        <v>0</v>
      </c>
      <c r="NCL368">
        <v>0</v>
      </c>
      <c r="NCM368">
        <v>0</v>
      </c>
      <c r="NCN368">
        <v>0</v>
      </c>
      <c r="NCO368">
        <v>0</v>
      </c>
      <c r="NCP368">
        <v>0</v>
      </c>
      <c r="NCQ368">
        <v>0</v>
      </c>
      <c r="NCR368">
        <v>0</v>
      </c>
      <c r="NCS368">
        <v>0</v>
      </c>
      <c r="NCT368">
        <v>0</v>
      </c>
      <c r="NCU368">
        <v>0</v>
      </c>
      <c r="NCV368">
        <v>0</v>
      </c>
      <c r="NCW368">
        <v>0</v>
      </c>
      <c r="NCX368">
        <v>0</v>
      </c>
      <c r="NCY368">
        <v>0</v>
      </c>
      <c r="NCZ368">
        <v>0</v>
      </c>
      <c r="NDA368">
        <v>0</v>
      </c>
      <c r="NDB368">
        <v>0</v>
      </c>
      <c r="NDC368">
        <v>0</v>
      </c>
      <c r="NDD368">
        <v>0</v>
      </c>
      <c r="NDE368">
        <v>0</v>
      </c>
      <c r="NDF368">
        <v>0</v>
      </c>
      <c r="NDG368">
        <v>0</v>
      </c>
      <c r="NDH368">
        <v>0</v>
      </c>
      <c r="NDI368">
        <v>0</v>
      </c>
      <c r="NDJ368">
        <v>0</v>
      </c>
      <c r="NDK368">
        <v>0</v>
      </c>
      <c r="NDL368">
        <v>0</v>
      </c>
      <c r="NDM368">
        <v>0</v>
      </c>
      <c r="NDN368">
        <v>0</v>
      </c>
      <c r="NDO368">
        <v>0</v>
      </c>
      <c r="NDP368">
        <v>0</v>
      </c>
      <c r="NDQ368">
        <v>0</v>
      </c>
      <c r="NDR368">
        <v>0</v>
      </c>
      <c r="NDS368">
        <v>0</v>
      </c>
      <c r="NDT368">
        <v>0</v>
      </c>
      <c r="NDU368">
        <v>0</v>
      </c>
      <c r="NDV368">
        <v>0</v>
      </c>
      <c r="NDW368">
        <v>0</v>
      </c>
      <c r="NDX368">
        <v>0</v>
      </c>
      <c r="NDY368">
        <v>0</v>
      </c>
      <c r="NDZ368">
        <v>0</v>
      </c>
      <c r="NEA368">
        <v>0</v>
      </c>
      <c r="NEB368">
        <v>0</v>
      </c>
      <c r="NEC368">
        <v>0</v>
      </c>
      <c r="NED368">
        <v>0</v>
      </c>
      <c r="NEE368">
        <v>0</v>
      </c>
      <c r="NEF368">
        <v>0</v>
      </c>
      <c r="NEG368">
        <v>0</v>
      </c>
      <c r="NEH368">
        <v>0</v>
      </c>
      <c r="NEI368">
        <v>0</v>
      </c>
      <c r="NEJ368">
        <v>0</v>
      </c>
      <c r="NEK368">
        <v>0</v>
      </c>
      <c r="NEL368">
        <v>0</v>
      </c>
      <c r="NEM368">
        <v>0</v>
      </c>
      <c r="NEN368">
        <v>0</v>
      </c>
      <c r="NEO368">
        <v>0</v>
      </c>
      <c r="NEP368">
        <v>0</v>
      </c>
      <c r="NEQ368">
        <v>0</v>
      </c>
      <c r="NER368">
        <v>0</v>
      </c>
      <c r="NES368">
        <v>0</v>
      </c>
      <c r="NET368">
        <v>0</v>
      </c>
      <c r="NEU368">
        <v>0</v>
      </c>
      <c r="NEV368">
        <v>0</v>
      </c>
      <c r="NEW368">
        <v>0</v>
      </c>
      <c r="NEX368">
        <v>0</v>
      </c>
      <c r="NEY368">
        <v>0</v>
      </c>
      <c r="NEZ368">
        <v>0</v>
      </c>
      <c r="NFA368">
        <v>0</v>
      </c>
      <c r="NFB368">
        <v>0</v>
      </c>
      <c r="NFC368">
        <v>0</v>
      </c>
      <c r="NFD368">
        <v>0</v>
      </c>
      <c r="NFE368">
        <v>0</v>
      </c>
      <c r="NFF368">
        <v>0</v>
      </c>
      <c r="NFG368">
        <v>0</v>
      </c>
      <c r="NFH368">
        <v>0</v>
      </c>
      <c r="NFI368">
        <v>0</v>
      </c>
      <c r="NFJ368">
        <v>0</v>
      </c>
      <c r="NFK368">
        <v>0</v>
      </c>
      <c r="NFL368">
        <v>0</v>
      </c>
      <c r="NFM368">
        <v>0</v>
      </c>
      <c r="NFN368">
        <v>0</v>
      </c>
      <c r="NFO368">
        <v>0</v>
      </c>
      <c r="NFP368">
        <v>0</v>
      </c>
      <c r="NFQ368">
        <v>0</v>
      </c>
      <c r="NFR368">
        <v>0</v>
      </c>
      <c r="NFS368">
        <v>0</v>
      </c>
      <c r="NFT368">
        <v>0</v>
      </c>
      <c r="NFU368">
        <v>0</v>
      </c>
      <c r="NFV368">
        <v>0</v>
      </c>
      <c r="NFW368">
        <v>0</v>
      </c>
      <c r="NFX368">
        <v>0</v>
      </c>
      <c r="NFY368">
        <v>0</v>
      </c>
      <c r="NFZ368">
        <v>0</v>
      </c>
      <c r="NGA368">
        <v>0</v>
      </c>
      <c r="NGB368">
        <v>0</v>
      </c>
      <c r="NGC368">
        <v>0</v>
      </c>
      <c r="NGD368">
        <v>0</v>
      </c>
      <c r="NGE368">
        <v>0</v>
      </c>
      <c r="NGF368">
        <v>0</v>
      </c>
      <c r="NGG368">
        <v>0</v>
      </c>
      <c r="NGH368">
        <v>0</v>
      </c>
      <c r="NGI368">
        <v>0</v>
      </c>
      <c r="NGJ368">
        <v>0</v>
      </c>
      <c r="NGK368">
        <v>0</v>
      </c>
      <c r="NGL368">
        <v>0</v>
      </c>
      <c r="NGM368">
        <v>0</v>
      </c>
      <c r="NGN368">
        <v>0</v>
      </c>
      <c r="NGO368">
        <v>0</v>
      </c>
      <c r="NGP368">
        <v>0</v>
      </c>
      <c r="NGQ368">
        <v>0</v>
      </c>
      <c r="NGR368">
        <v>0</v>
      </c>
      <c r="NGS368">
        <v>0</v>
      </c>
      <c r="NGT368">
        <v>0</v>
      </c>
      <c r="NGU368">
        <v>0</v>
      </c>
      <c r="NGV368">
        <v>0</v>
      </c>
      <c r="NGW368">
        <v>0</v>
      </c>
      <c r="NGX368">
        <v>0</v>
      </c>
      <c r="NGY368">
        <v>0</v>
      </c>
      <c r="NGZ368">
        <v>0</v>
      </c>
      <c r="NHA368">
        <v>0</v>
      </c>
      <c r="NHB368">
        <v>0</v>
      </c>
      <c r="NHC368">
        <v>0</v>
      </c>
      <c r="NHD368">
        <v>0</v>
      </c>
      <c r="NHE368">
        <v>0</v>
      </c>
      <c r="NHF368">
        <v>0</v>
      </c>
      <c r="NHG368">
        <v>0</v>
      </c>
      <c r="NHH368">
        <v>0</v>
      </c>
      <c r="NHI368">
        <v>0</v>
      </c>
      <c r="NHJ368">
        <v>0</v>
      </c>
      <c r="NHK368">
        <v>0</v>
      </c>
      <c r="NHL368">
        <v>0</v>
      </c>
      <c r="NHM368">
        <v>0</v>
      </c>
      <c r="NHN368">
        <v>0</v>
      </c>
      <c r="NHO368">
        <v>0</v>
      </c>
      <c r="NHP368">
        <v>0</v>
      </c>
      <c r="NHQ368">
        <v>0</v>
      </c>
      <c r="NHR368">
        <v>0</v>
      </c>
      <c r="NHS368">
        <v>0</v>
      </c>
      <c r="NHT368">
        <v>0</v>
      </c>
      <c r="NHU368">
        <v>0</v>
      </c>
      <c r="NHV368">
        <v>0</v>
      </c>
      <c r="NHW368">
        <v>0</v>
      </c>
      <c r="NHX368">
        <v>0</v>
      </c>
      <c r="NHY368">
        <v>0</v>
      </c>
      <c r="NHZ368">
        <v>0</v>
      </c>
      <c r="NIA368">
        <v>0</v>
      </c>
      <c r="NIB368">
        <v>0</v>
      </c>
      <c r="NIC368">
        <v>0</v>
      </c>
      <c r="NID368">
        <v>0</v>
      </c>
      <c r="NIE368">
        <v>0</v>
      </c>
      <c r="NIF368">
        <v>0</v>
      </c>
      <c r="NIG368">
        <v>0</v>
      </c>
      <c r="NIH368">
        <v>0</v>
      </c>
      <c r="NII368">
        <v>0</v>
      </c>
      <c r="NIJ368">
        <v>0</v>
      </c>
      <c r="NIK368">
        <v>0</v>
      </c>
      <c r="NIL368">
        <v>0</v>
      </c>
      <c r="NIM368">
        <v>0</v>
      </c>
      <c r="NIN368">
        <v>0</v>
      </c>
      <c r="NIO368">
        <v>0</v>
      </c>
      <c r="NIP368">
        <v>0</v>
      </c>
      <c r="NIQ368">
        <v>0</v>
      </c>
      <c r="NIR368">
        <v>0</v>
      </c>
      <c r="NIS368">
        <v>0</v>
      </c>
      <c r="NIT368">
        <v>0</v>
      </c>
      <c r="NIU368">
        <v>0</v>
      </c>
      <c r="NIV368">
        <v>0</v>
      </c>
      <c r="NIW368">
        <v>0</v>
      </c>
      <c r="NIX368">
        <v>0</v>
      </c>
      <c r="NIY368">
        <v>0</v>
      </c>
      <c r="NIZ368">
        <v>0</v>
      </c>
      <c r="NJA368">
        <v>0</v>
      </c>
      <c r="NJB368">
        <v>0</v>
      </c>
      <c r="NJC368">
        <v>0</v>
      </c>
      <c r="NJD368">
        <v>0</v>
      </c>
      <c r="NJE368">
        <v>0</v>
      </c>
      <c r="NJF368">
        <v>0</v>
      </c>
      <c r="NJG368">
        <v>0</v>
      </c>
      <c r="NJH368">
        <v>0</v>
      </c>
      <c r="NJI368">
        <v>0</v>
      </c>
      <c r="NJJ368">
        <v>0</v>
      </c>
      <c r="NJK368">
        <v>0</v>
      </c>
      <c r="NJL368">
        <v>0</v>
      </c>
      <c r="NJM368">
        <v>0</v>
      </c>
      <c r="NJN368">
        <v>0</v>
      </c>
      <c r="NJO368">
        <v>0</v>
      </c>
      <c r="NJP368">
        <v>0</v>
      </c>
      <c r="NJQ368">
        <v>0</v>
      </c>
      <c r="NJR368">
        <v>0</v>
      </c>
      <c r="NJS368">
        <v>0</v>
      </c>
      <c r="NJT368">
        <v>0</v>
      </c>
      <c r="NJU368">
        <v>0</v>
      </c>
      <c r="NJV368">
        <v>0</v>
      </c>
      <c r="NJW368">
        <v>0</v>
      </c>
      <c r="NJX368">
        <v>0</v>
      </c>
      <c r="NJY368">
        <v>0</v>
      </c>
      <c r="NJZ368">
        <v>0</v>
      </c>
      <c r="NKA368">
        <v>0</v>
      </c>
      <c r="NKB368">
        <v>0</v>
      </c>
      <c r="NKC368">
        <v>0</v>
      </c>
      <c r="NKD368">
        <v>0</v>
      </c>
      <c r="NKE368">
        <v>0</v>
      </c>
      <c r="NKF368">
        <v>0</v>
      </c>
      <c r="NKG368">
        <v>0</v>
      </c>
      <c r="NKH368">
        <v>0</v>
      </c>
      <c r="NKI368">
        <v>0</v>
      </c>
      <c r="NKJ368">
        <v>0</v>
      </c>
      <c r="NKK368">
        <v>0</v>
      </c>
      <c r="NKL368">
        <v>0</v>
      </c>
      <c r="NKM368">
        <v>0</v>
      </c>
      <c r="NKN368">
        <v>0</v>
      </c>
      <c r="NKO368">
        <v>0</v>
      </c>
      <c r="NKP368">
        <v>0</v>
      </c>
      <c r="NKQ368">
        <v>0</v>
      </c>
      <c r="NKR368">
        <v>0</v>
      </c>
      <c r="NKS368">
        <v>0</v>
      </c>
      <c r="NKT368">
        <v>0</v>
      </c>
      <c r="NKU368">
        <v>0</v>
      </c>
      <c r="NKV368">
        <v>0</v>
      </c>
      <c r="NKW368">
        <v>0</v>
      </c>
      <c r="NKX368">
        <v>0</v>
      </c>
      <c r="NKY368">
        <v>0</v>
      </c>
      <c r="NKZ368">
        <v>0</v>
      </c>
      <c r="NLA368">
        <v>0</v>
      </c>
      <c r="NLB368">
        <v>0</v>
      </c>
      <c r="NLC368">
        <v>0</v>
      </c>
      <c r="NLD368">
        <v>0</v>
      </c>
      <c r="NLE368">
        <v>0</v>
      </c>
      <c r="NLF368">
        <v>0</v>
      </c>
      <c r="NLG368">
        <v>0</v>
      </c>
      <c r="NLH368">
        <v>0</v>
      </c>
      <c r="NLI368">
        <v>0</v>
      </c>
      <c r="NLJ368">
        <v>0</v>
      </c>
      <c r="NLK368">
        <v>0</v>
      </c>
      <c r="NLL368">
        <v>0</v>
      </c>
      <c r="NLM368">
        <v>0</v>
      </c>
      <c r="NLN368">
        <v>0</v>
      </c>
      <c r="NLO368">
        <v>0</v>
      </c>
      <c r="NLP368">
        <v>0</v>
      </c>
      <c r="NLQ368">
        <v>0</v>
      </c>
      <c r="NLR368">
        <v>0</v>
      </c>
      <c r="NLS368">
        <v>0</v>
      </c>
      <c r="NLT368">
        <v>0</v>
      </c>
      <c r="NLU368">
        <v>0</v>
      </c>
      <c r="NLV368">
        <v>0</v>
      </c>
      <c r="NLW368">
        <v>0</v>
      </c>
      <c r="NLX368">
        <v>0</v>
      </c>
      <c r="NLY368">
        <v>0</v>
      </c>
      <c r="NLZ368">
        <v>0</v>
      </c>
      <c r="NMA368">
        <v>0</v>
      </c>
      <c r="NMB368">
        <v>0</v>
      </c>
      <c r="NMC368">
        <v>0</v>
      </c>
      <c r="NMD368">
        <v>0</v>
      </c>
      <c r="NME368">
        <v>0</v>
      </c>
      <c r="NMF368">
        <v>0</v>
      </c>
      <c r="NMG368">
        <v>0</v>
      </c>
      <c r="NMH368">
        <v>0</v>
      </c>
      <c r="NMI368">
        <v>0</v>
      </c>
      <c r="NMJ368">
        <v>0</v>
      </c>
      <c r="NMK368">
        <v>0</v>
      </c>
      <c r="NML368">
        <v>0</v>
      </c>
      <c r="NMM368">
        <v>0</v>
      </c>
      <c r="NMN368">
        <v>0</v>
      </c>
      <c r="NMO368">
        <v>0</v>
      </c>
      <c r="NMP368">
        <v>0</v>
      </c>
      <c r="NMQ368">
        <v>0</v>
      </c>
      <c r="NMR368">
        <v>0</v>
      </c>
      <c r="NMS368">
        <v>0</v>
      </c>
      <c r="NMT368">
        <v>0</v>
      </c>
      <c r="NMU368">
        <v>0</v>
      </c>
      <c r="NMV368">
        <v>0</v>
      </c>
      <c r="NMW368">
        <v>0</v>
      </c>
      <c r="NMX368">
        <v>0</v>
      </c>
      <c r="NMY368">
        <v>0</v>
      </c>
      <c r="NMZ368">
        <v>0</v>
      </c>
      <c r="NNA368">
        <v>0</v>
      </c>
      <c r="NNB368">
        <v>0</v>
      </c>
      <c r="NNC368">
        <v>0</v>
      </c>
      <c r="NND368">
        <v>0</v>
      </c>
      <c r="NNE368">
        <v>0</v>
      </c>
      <c r="NNF368">
        <v>0</v>
      </c>
      <c r="NNG368">
        <v>0</v>
      </c>
      <c r="NNH368">
        <v>0</v>
      </c>
      <c r="NNI368">
        <v>0</v>
      </c>
      <c r="NNJ368">
        <v>0</v>
      </c>
      <c r="NNK368">
        <v>0</v>
      </c>
      <c r="NNL368">
        <v>0</v>
      </c>
      <c r="NNM368">
        <v>0</v>
      </c>
      <c r="NNN368">
        <v>0</v>
      </c>
      <c r="NNO368">
        <v>0</v>
      </c>
      <c r="NNP368">
        <v>0</v>
      </c>
      <c r="NNQ368">
        <v>0</v>
      </c>
      <c r="NNR368">
        <v>0</v>
      </c>
      <c r="NNS368">
        <v>0</v>
      </c>
      <c r="NNT368">
        <v>0</v>
      </c>
      <c r="NNU368">
        <v>0</v>
      </c>
      <c r="NNV368">
        <v>0</v>
      </c>
      <c r="NNW368">
        <v>0</v>
      </c>
      <c r="NNX368">
        <v>0</v>
      </c>
      <c r="NNY368">
        <v>0</v>
      </c>
      <c r="NNZ368">
        <v>0</v>
      </c>
      <c r="NOA368">
        <v>0</v>
      </c>
      <c r="NOB368">
        <v>0</v>
      </c>
      <c r="NOC368">
        <v>0</v>
      </c>
      <c r="NOD368">
        <v>0</v>
      </c>
      <c r="NOE368">
        <v>0</v>
      </c>
      <c r="NOF368">
        <v>0</v>
      </c>
      <c r="NOG368">
        <v>0</v>
      </c>
      <c r="NOH368">
        <v>0</v>
      </c>
      <c r="NOI368">
        <v>0</v>
      </c>
      <c r="NOJ368">
        <v>0</v>
      </c>
      <c r="NOK368">
        <v>0</v>
      </c>
      <c r="NOL368">
        <v>0</v>
      </c>
      <c r="NOM368">
        <v>0</v>
      </c>
      <c r="NON368">
        <v>0</v>
      </c>
      <c r="NOO368">
        <v>0</v>
      </c>
      <c r="NOP368">
        <v>0</v>
      </c>
      <c r="NOQ368">
        <v>0</v>
      </c>
      <c r="NOR368">
        <v>0</v>
      </c>
      <c r="NOS368">
        <v>0</v>
      </c>
      <c r="NOT368">
        <v>0</v>
      </c>
      <c r="NOU368">
        <v>0</v>
      </c>
      <c r="NOV368">
        <v>0</v>
      </c>
      <c r="NOW368">
        <v>0</v>
      </c>
      <c r="NOX368">
        <v>0</v>
      </c>
      <c r="NOY368">
        <v>0</v>
      </c>
      <c r="NOZ368">
        <v>0</v>
      </c>
      <c r="NPA368">
        <v>0</v>
      </c>
      <c r="NPB368">
        <v>0</v>
      </c>
      <c r="NPC368">
        <v>0</v>
      </c>
      <c r="NPD368">
        <v>0</v>
      </c>
      <c r="NPE368">
        <v>0</v>
      </c>
      <c r="NPF368">
        <v>0</v>
      </c>
      <c r="NPG368">
        <v>0</v>
      </c>
      <c r="NPH368">
        <v>0</v>
      </c>
      <c r="NPI368">
        <v>0</v>
      </c>
      <c r="NPJ368">
        <v>0</v>
      </c>
      <c r="NPK368">
        <v>0</v>
      </c>
      <c r="NPL368">
        <v>0</v>
      </c>
      <c r="NPM368">
        <v>0</v>
      </c>
      <c r="NPN368">
        <v>0</v>
      </c>
      <c r="NPO368">
        <v>0</v>
      </c>
      <c r="NPP368">
        <v>0</v>
      </c>
      <c r="NPQ368">
        <v>0</v>
      </c>
      <c r="NPR368">
        <v>0</v>
      </c>
      <c r="NPS368">
        <v>0</v>
      </c>
      <c r="NPT368">
        <v>0</v>
      </c>
      <c r="NPU368">
        <v>0</v>
      </c>
      <c r="NPV368">
        <v>0</v>
      </c>
      <c r="NPW368">
        <v>0</v>
      </c>
      <c r="NPX368">
        <v>0</v>
      </c>
      <c r="NPY368">
        <v>0</v>
      </c>
      <c r="NPZ368">
        <v>0</v>
      </c>
      <c r="NQA368">
        <v>0</v>
      </c>
      <c r="NQB368">
        <v>0</v>
      </c>
      <c r="NQC368">
        <v>0</v>
      </c>
      <c r="NQD368">
        <v>0</v>
      </c>
      <c r="NQE368">
        <v>0</v>
      </c>
      <c r="NQF368">
        <v>0</v>
      </c>
      <c r="NQG368">
        <v>0</v>
      </c>
      <c r="NQH368">
        <v>0</v>
      </c>
      <c r="NQI368">
        <v>0</v>
      </c>
      <c r="NQJ368">
        <v>0</v>
      </c>
      <c r="NQK368">
        <v>0</v>
      </c>
      <c r="NQL368">
        <v>0</v>
      </c>
      <c r="NQM368">
        <v>0</v>
      </c>
      <c r="NQN368">
        <v>0</v>
      </c>
      <c r="NQO368">
        <v>0</v>
      </c>
      <c r="NQP368">
        <v>0</v>
      </c>
      <c r="NQQ368">
        <v>0</v>
      </c>
      <c r="NQR368">
        <v>0</v>
      </c>
      <c r="NQS368">
        <v>0</v>
      </c>
      <c r="NQT368">
        <v>0</v>
      </c>
      <c r="NQU368">
        <v>0</v>
      </c>
      <c r="NQV368">
        <v>0</v>
      </c>
      <c r="NQW368">
        <v>0</v>
      </c>
      <c r="NQX368">
        <v>0</v>
      </c>
      <c r="NQY368">
        <v>0</v>
      </c>
      <c r="NQZ368">
        <v>0</v>
      </c>
      <c r="NRA368">
        <v>0</v>
      </c>
      <c r="NRB368">
        <v>0</v>
      </c>
      <c r="NRC368">
        <v>0</v>
      </c>
      <c r="NRD368">
        <v>0</v>
      </c>
      <c r="NRE368">
        <v>0</v>
      </c>
      <c r="NRF368">
        <v>0</v>
      </c>
      <c r="NRG368">
        <v>0</v>
      </c>
      <c r="NRH368">
        <v>0</v>
      </c>
      <c r="NRI368">
        <v>0</v>
      </c>
      <c r="NRJ368">
        <v>0</v>
      </c>
      <c r="NRK368">
        <v>0</v>
      </c>
      <c r="NRL368">
        <v>0</v>
      </c>
      <c r="NRM368">
        <v>0</v>
      </c>
      <c r="NRN368">
        <v>0</v>
      </c>
      <c r="NRO368">
        <v>0</v>
      </c>
      <c r="NRP368">
        <v>0</v>
      </c>
      <c r="NRQ368">
        <v>0</v>
      </c>
      <c r="NRR368">
        <v>0</v>
      </c>
      <c r="NRS368">
        <v>0</v>
      </c>
      <c r="NRT368">
        <v>0</v>
      </c>
      <c r="NRU368">
        <v>0</v>
      </c>
      <c r="NRV368">
        <v>0</v>
      </c>
      <c r="NRW368">
        <v>0</v>
      </c>
      <c r="NRX368">
        <v>0</v>
      </c>
      <c r="NRY368">
        <v>0</v>
      </c>
      <c r="NRZ368">
        <v>0</v>
      </c>
      <c r="NSA368">
        <v>0</v>
      </c>
      <c r="NSB368">
        <v>0</v>
      </c>
      <c r="NSC368">
        <v>0</v>
      </c>
      <c r="NSD368">
        <v>0</v>
      </c>
      <c r="NSE368">
        <v>0</v>
      </c>
      <c r="NSF368">
        <v>0</v>
      </c>
      <c r="NSG368">
        <v>0</v>
      </c>
      <c r="NSH368">
        <v>0</v>
      </c>
      <c r="NSI368">
        <v>0</v>
      </c>
      <c r="NSJ368">
        <v>0</v>
      </c>
      <c r="NSK368">
        <v>0</v>
      </c>
      <c r="NSL368">
        <v>0</v>
      </c>
      <c r="NSM368">
        <v>0</v>
      </c>
      <c r="NSN368">
        <v>0</v>
      </c>
      <c r="NSO368">
        <v>0</v>
      </c>
      <c r="NSP368">
        <v>0</v>
      </c>
      <c r="NSQ368">
        <v>0</v>
      </c>
      <c r="NSR368">
        <v>0</v>
      </c>
      <c r="NSS368">
        <v>0</v>
      </c>
      <c r="NST368">
        <v>0</v>
      </c>
      <c r="NSU368">
        <v>0</v>
      </c>
      <c r="NSV368">
        <v>0</v>
      </c>
      <c r="NSW368">
        <v>0</v>
      </c>
      <c r="NSX368">
        <v>0</v>
      </c>
      <c r="NSY368">
        <v>0</v>
      </c>
      <c r="NSZ368">
        <v>0</v>
      </c>
      <c r="NTA368">
        <v>0</v>
      </c>
      <c r="NTB368">
        <v>0</v>
      </c>
      <c r="NTC368">
        <v>0</v>
      </c>
      <c r="NTD368">
        <v>0</v>
      </c>
      <c r="NTE368">
        <v>0</v>
      </c>
      <c r="NTF368">
        <v>0</v>
      </c>
      <c r="NTG368">
        <v>0</v>
      </c>
      <c r="NTH368">
        <v>0</v>
      </c>
      <c r="NTI368">
        <v>0</v>
      </c>
      <c r="NTJ368">
        <v>0</v>
      </c>
      <c r="NTK368">
        <v>0</v>
      </c>
      <c r="NTL368">
        <v>0</v>
      </c>
      <c r="NTM368">
        <v>0</v>
      </c>
      <c r="NTN368">
        <v>0</v>
      </c>
      <c r="NTO368">
        <v>0</v>
      </c>
      <c r="NTP368">
        <v>0</v>
      </c>
      <c r="NTQ368">
        <v>0</v>
      </c>
      <c r="NTR368">
        <v>0</v>
      </c>
      <c r="NTS368">
        <v>0</v>
      </c>
      <c r="NTT368">
        <v>0</v>
      </c>
      <c r="NTU368">
        <v>0</v>
      </c>
      <c r="NTV368">
        <v>0</v>
      </c>
      <c r="NTW368">
        <v>0</v>
      </c>
      <c r="NTX368">
        <v>0</v>
      </c>
      <c r="NTY368">
        <v>0</v>
      </c>
      <c r="NTZ368">
        <v>0</v>
      </c>
      <c r="NUA368">
        <v>0</v>
      </c>
      <c r="NUB368">
        <v>0</v>
      </c>
      <c r="NUC368">
        <v>0</v>
      </c>
      <c r="NUD368">
        <v>0</v>
      </c>
      <c r="NUE368">
        <v>0</v>
      </c>
      <c r="NUF368">
        <v>0</v>
      </c>
      <c r="NUG368">
        <v>0</v>
      </c>
      <c r="NUH368">
        <v>0</v>
      </c>
      <c r="NUI368">
        <v>0</v>
      </c>
      <c r="NUJ368">
        <v>0</v>
      </c>
      <c r="NUK368">
        <v>0</v>
      </c>
      <c r="NUL368">
        <v>0</v>
      </c>
      <c r="NUM368">
        <v>0</v>
      </c>
      <c r="NUN368">
        <v>0</v>
      </c>
      <c r="NUO368">
        <v>0</v>
      </c>
      <c r="NUP368">
        <v>0</v>
      </c>
      <c r="NUQ368">
        <v>0</v>
      </c>
      <c r="NUR368">
        <v>0</v>
      </c>
      <c r="NUS368">
        <v>0</v>
      </c>
      <c r="NUT368">
        <v>0</v>
      </c>
      <c r="NUU368">
        <v>0</v>
      </c>
      <c r="NUV368">
        <v>0</v>
      </c>
      <c r="NUW368">
        <v>0</v>
      </c>
      <c r="NUX368">
        <v>0</v>
      </c>
      <c r="NUY368">
        <v>0</v>
      </c>
      <c r="NUZ368">
        <v>0</v>
      </c>
      <c r="NVA368">
        <v>0</v>
      </c>
      <c r="NVB368">
        <v>0</v>
      </c>
      <c r="NVC368">
        <v>0</v>
      </c>
      <c r="NVD368">
        <v>0</v>
      </c>
      <c r="NVE368">
        <v>0</v>
      </c>
      <c r="NVF368">
        <v>0</v>
      </c>
      <c r="NVG368">
        <v>0</v>
      </c>
      <c r="NVH368">
        <v>0</v>
      </c>
      <c r="NVI368">
        <v>0</v>
      </c>
      <c r="NVJ368">
        <v>0</v>
      </c>
      <c r="NVK368">
        <v>0</v>
      </c>
      <c r="NVL368">
        <v>0</v>
      </c>
      <c r="NVM368">
        <v>0</v>
      </c>
      <c r="NVN368">
        <v>0</v>
      </c>
      <c r="NVO368">
        <v>0</v>
      </c>
      <c r="NVP368">
        <v>0</v>
      </c>
      <c r="NVQ368">
        <v>0</v>
      </c>
      <c r="NVR368">
        <v>0</v>
      </c>
      <c r="NVS368">
        <v>0</v>
      </c>
      <c r="NVT368">
        <v>0</v>
      </c>
      <c r="NVU368">
        <v>0</v>
      </c>
      <c r="NVV368">
        <v>0</v>
      </c>
      <c r="NVW368">
        <v>0</v>
      </c>
      <c r="NVX368">
        <v>0</v>
      </c>
      <c r="NVY368">
        <v>0</v>
      </c>
      <c r="NVZ368">
        <v>0</v>
      </c>
      <c r="NWA368">
        <v>0</v>
      </c>
      <c r="NWB368">
        <v>0</v>
      </c>
      <c r="NWC368">
        <v>0</v>
      </c>
      <c r="NWD368">
        <v>0</v>
      </c>
      <c r="NWE368">
        <v>0</v>
      </c>
      <c r="NWF368">
        <v>0</v>
      </c>
      <c r="NWG368">
        <v>0</v>
      </c>
      <c r="NWH368">
        <v>0</v>
      </c>
      <c r="NWI368">
        <v>0</v>
      </c>
      <c r="NWJ368">
        <v>0</v>
      </c>
      <c r="NWK368">
        <v>0</v>
      </c>
      <c r="NWL368">
        <v>0</v>
      </c>
      <c r="NWM368">
        <v>0</v>
      </c>
      <c r="NWN368">
        <v>0</v>
      </c>
      <c r="NWO368">
        <v>0</v>
      </c>
      <c r="NWP368">
        <v>0</v>
      </c>
      <c r="NWQ368">
        <v>0</v>
      </c>
      <c r="NWR368">
        <v>0</v>
      </c>
      <c r="NWS368">
        <v>0</v>
      </c>
      <c r="NWT368">
        <v>0</v>
      </c>
      <c r="NWU368">
        <v>0</v>
      </c>
      <c r="NWV368">
        <v>0</v>
      </c>
      <c r="NWW368">
        <v>0</v>
      </c>
      <c r="NWX368">
        <v>0</v>
      </c>
      <c r="NWY368">
        <v>0</v>
      </c>
      <c r="NWZ368">
        <v>0</v>
      </c>
      <c r="NXA368">
        <v>0</v>
      </c>
      <c r="NXB368">
        <v>0</v>
      </c>
      <c r="NXC368">
        <v>0</v>
      </c>
      <c r="NXD368">
        <v>0</v>
      </c>
      <c r="NXE368">
        <v>0</v>
      </c>
      <c r="NXF368">
        <v>0</v>
      </c>
      <c r="NXG368">
        <v>0</v>
      </c>
      <c r="NXH368">
        <v>0</v>
      </c>
      <c r="NXI368">
        <v>0</v>
      </c>
      <c r="NXJ368">
        <v>0</v>
      </c>
      <c r="NXK368">
        <v>0</v>
      </c>
      <c r="NXL368">
        <v>0</v>
      </c>
      <c r="NXM368">
        <v>0</v>
      </c>
      <c r="NXN368">
        <v>0</v>
      </c>
      <c r="NXO368">
        <v>0</v>
      </c>
      <c r="NXP368">
        <v>0</v>
      </c>
      <c r="NXQ368">
        <v>0</v>
      </c>
      <c r="NXR368">
        <v>0</v>
      </c>
      <c r="NXS368">
        <v>0</v>
      </c>
      <c r="NXT368">
        <v>0</v>
      </c>
      <c r="NXU368">
        <v>0</v>
      </c>
      <c r="NXV368">
        <v>0</v>
      </c>
      <c r="NXW368">
        <v>0</v>
      </c>
      <c r="NXX368">
        <v>0</v>
      </c>
      <c r="NXY368">
        <v>0</v>
      </c>
      <c r="NXZ368">
        <v>0</v>
      </c>
      <c r="NYA368">
        <v>0</v>
      </c>
      <c r="NYB368">
        <v>0</v>
      </c>
      <c r="NYC368">
        <v>0</v>
      </c>
      <c r="NYD368">
        <v>0</v>
      </c>
      <c r="NYE368">
        <v>0</v>
      </c>
      <c r="NYF368">
        <v>0</v>
      </c>
      <c r="NYG368">
        <v>0</v>
      </c>
      <c r="NYH368">
        <v>0</v>
      </c>
      <c r="NYI368">
        <v>0</v>
      </c>
      <c r="NYJ368">
        <v>0</v>
      </c>
      <c r="NYK368">
        <v>0</v>
      </c>
      <c r="NYL368">
        <v>0</v>
      </c>
      <c r="NYM368">
        <v>0</v>
      </c>
      <c r="NYN368">
        <v>0</v>
      </c>
      <c r="NYO368">
        <v>0</v>
      </c>
      <c r="NYP368">
        <v>0</v>
      </c>
      <c r="NYQ368">
        <v>0</v>
      </c>
      <c r="NYR368">
        <v>0</v>
      </c>
      <c r="NYS368">
        <v>0</v>
      </c>
      <c r="NYT368">
        <v>0</v>
      </c>
      <c r="NYU368">
        <v>0</v>
      </c>
      <c r="NYV368">
        <v>0</v>
      </c>
      <c r="NYW368">
        <v>0</v>
      </c>
      <c r="NYX368">
        <v>0</v>
      </c>
      <c r="NYY368">
        <v>0</v>
      </c>
      <c r="NYZ368">
        <v>0</v>
      </c>
      <c r="NZA368">
        <v>0</v>
      </c>
      <c r="NZB368">
        <v>0</v>
      </c>
      <c r="NZC368">
        <v>0</v>
      </c>
      <c r="NZD368">
        <v>0</v>
      </c>
      <c r="NZE368">
        <v>0</v>
      </c>
      <c r="NZF368">
        <v>0</v>
      </c>
      <c r="NZG368">
        <v>0</v>
      </c>
      <c r="NZH368">
        <v>0</v>
      </c>
      <c r="NZI368">
        <v>0</v>
      </c>
      <c r="NZJ368">
        <v>0</v>
      </c>
      <c r="NZK368">
        <v>0</v>
      </c>
      <c r="NZL368">
        <v>0</v>
      </c>
      <c r="NZM368">
        <v>0</v>
      </c>
      <c r="NZN368">
        <v>0</v>
      </c>
      <c r="NZO368">
        <v>0</v>
      </c>
      <c r="NZP368">
        <v>0</v>
      </c>
      <c r="NZQ368">
        <v>0</v>
      </c>
      <c r="NZR368">
        <v>0</v>
      </c>
      <c r="NZS368">
        <v>0</v>
      </c>
      <c r="NZT368">
        <v>0</v>
      </c>
      <c r="NZU368">
        <v>0</v>
      </c>
      <c r="NZV368">
        <v>0</v>
      </c>
      <c r="NZW368">
        <v>0</v>
      </c>
      <c r="NZX368">
        <v>0</v>
      </c>
      <c r="NZY368">
        <v>0</v>
      </c>
      <c r="NZZ368">
        <v>0</v>
      </c>
      <c r="OAA368">
        <v>0</v>
      </c>
      <c r="OAB368">
        <v>0</v>
      </c>
      <c r="OAC368">
        <v>0</v>
      </c>
      <c r="OAD368">
        <v>0</v>
      </c>
      <c r="OAE368">
        <v>0</v>
      </c>
      <c r="OAF368">
        <v>0</v>
      </c>
      <c r="OAG368">
        <v>0</v>
      </c>
      <c r="OAH368">
        <v>0</v>
      </c>
      <c r="OAI368">
        <v>0</v>
      </c>
      <c r="OAJ368">
        <v>0</v>
      </c>
      <c r="OAK368">
        <v>0</v>
      </c>
      <c r="OAL368">
        <v>0</v>
      </c>
      <c r="OAM368">
        <v>0</v>
      </c>
      <c r="OAN368">
        <v>0</v>
      </c>
      <c r="OAO368">
        <v>0</v>
      </c>
      <c r="OAP368">
        <v>0</v>
      </c>
      <c r="OAQ368">
        <v>0</v>
      </c>
      <c r="OAR368">
        <v>0</v>
      </c>
      <c r="OAS368">
        <v>0</v>
      </c>
      <c r="OAT368">
        <v>0</v>
      </c>
      <c r="OAU368">
        <v>0</v>
      </c>
      <c r="OAV368">
        <v>0</v>
      </c>
      <c r="OAW368">
        <v>0</v>
      </c>
      <c r="OAX368">
        <v>0</v>
      </c>
      <c r="OAY368">
        <v>0</v>
      </c>
      <c r="OAZ368">
        <v>0</v>
      </c>
      <c r="OBA368">
        <v>0</v>
      </c>
      <c r="OBB368">
        <v>0</v>
      </c>
      <c r="OBC368">
        <v>0</v>
      </c>
      <c r="OBD368">
        <v>0</v>
      </c>
      <c r="OBE368">
        <v>0</v>
      </c>
      <c r="OBF368">
        <v>0</v>
      </c>
      <c r="OBG368">
        <v>0</v>
      </c>
      <c r="OBH368">
        <v>0</v>
      </c>
      <c r="OBI368">
        <v>0</v>
      </c>
      <c r="OBJ368">
        <v>0</v>
      </c>
      <c r="OBK368">
        <v>0</v>
      </c>
      <c r="OBL368">
        <v>0</v>
      </c>
      <c r="OBM368">
        <v>0</v>
      </c>
      <c r="OBN368">
        <v>0</v>
      </c>
      <c r="OBO368">
        <v>0</v>
      </c>
      <c r="OBP368">
        <v>0</v>
      </c>
      <c r="OBQ368">
        <v>0</v>
      </c>
      <c r="OBR368">
        <v>0</v>
      </c>
      <c r="OBS368">
        <v>0</v>
      </c>
      <c r="OBT368">
        <v>0</v>
      </c>
      <c r="OBU368">
        <v>0</v>
      </c>
      <c r="OBV368">
        <v>0</v>
      </c>
      <c r="OBW368">
        <v>0</v>
      </c>
      <c r="OBX368">
        <v>0</v>
      </c>
      <c r="OBY368">
        <v>0</v>
      </c>
      <c r="OBZ368">
        <v>0</v>
      </c>
      <c r="OCA368">
        <v>0</v>
      </c>
      <c r="OCB368">
        <v>0</v>
      </c>
      <c r="OCC368">
        <v>0</v>
      </c>
      <c r="OCD368">
        <v>0</v>
      </c>
      <c r="OCE368">
        <v>0</v>
      </c>
      <c r="OCF368">
        <v>0</v>
      </c>
      <c r="OCG368">
        <v>0</v>
      </c>
      <c r="OCH368">
        <v>0</v>
      </c>
      <c r="OCI368">
        <v>0</v>
      </c>
      <c r="OCJ368">
        <v>0</v>
      </c>
      <c r="OCK368">
        <v>0</v>
      </c>
      <c r="OCL368">
        <v>0</v>
      </c>
      <c r="OCM368">
        <v>0</v>
      </c>
      <c r="OCN368">
        <v>0</v>
      </c>
      <c r="OCO368">
        <v>0</v>
      </c>
      <c r="OCP368">
        <v>0</v>
      </c>
      <c r="OCQ368">
        <v>0</v>
      </c>
      <c r="OCR368">
        <v>0</v>
      </c>
      <c r="OCS368">
        <v>0</v>
      </c>
      <c r="OCT368">
        <v>0</v>
      </c>
      <c r="OCU368">
        <v>0</v>
      </c>
      <c r="OCV368">
        <v>0</v>
      </c>
      <c r="OCW368">
        <v>0</v>
      </c>
      <c r="OCX368">
        <v>0</v>
      </c>
      <c r="OCY368">
        <v>0</v>
      </c>
      <c r="OCZ368">
        <v>0</v>
      </c>
      <c r="ODA368">
        <v>0</v>
      </c>
      <c r="ODB368">
        <v>0</v>
      </c>
      <c r="ODC368">
        <v>0</v>
      </c>
      <c r="ODD368">
        <v>0</v>
      </c>
      <c r="ODE368">
        <v>0</v>
      </c>
      <c r="ODF368">
        <v>0</v>
      </c>
      <c r="ODG368">
        <v>0</v>
      </c>
      <c r="ODH368">
        <v>0</v>
      </c>
      <c r="ODI368">
        <v>0</v>
      </c>
      <c r="ODJ368">
        <v>0</v>
      </c>
      <c r="ODK368">
        <v>0</v>
      </c>
      <c r="ODL368">
        <v>0</v>
      </c>
      <c r="ODM368">
        <v>0</v>
      </c>
      <c r="ODN368">
        <v>0</v>
      </c>
      <c r="ODO368">
        <v>0</v>
      </c>
      <c r="ODP368">
        <v>0</v>
      </c>
      <c r="ODQ368">
        <v>0</v>
      </c>
      <c r="ODR368">
        <v>0</v>
      </c>
      <c r="ODS368">
        <v>0</v>
      </c>
      <c r="ODT368">
        <v>0</v>
      </c>
      <c r="ODU368">
        <v>0</v>
      </c>
      <c r="ODV368">
        <v>0</v>
      </c>
      <c r="ODW368">
        <v>0</v>
      </c>
      <c r="ODX368">
        <v>0</v>
      </c>
      <c r="ODY368">
        <v>0</v>
      </c>
      <c r="ODZ368">
        <v>0</v>
      </c>
      <c r="OEA368">
        <v>0</v>
      </c>
      <c r="OEB368">
        <v>0</v>
      </c>
      <c r="OEC368">
        <v>0</v>
      </c>
      <c r="OED368">
        <v>0</v>
      </c>
      <c r="OEE368">
        <v>0</v>
      </c>
      <c r="OEF368">
        <v>0</v>
      </c>
      <c r="OEG368">
        <v>0</v>
      </c>
      <c r="OEH368">
        <v>0</v>
      </c>
      <c r="OEI368">
        <v>0</v>
      </c>
      <c r="OEJ368">
        <v>0</v>
      </c>
      <c r="OEK368">
        <v>0</v>
      </c>
      <c r="OEL368">
        <v>0</v>
      </c>
      <c r="OEM368">
        <v>0</v>
      </c>
      <c r="OEN368">
        <v>0</v>
      </c>
      <c r="OEO368">
        <v>0</v>
      </c>
      <c r="OEP368">
        <v>0</v>
      </c>
      <c r="OEQ368">
        <v>0</v>
      </c>
      <c r="OER368">
        <v>0</v>
      </c>
      <c r="OES368">
        <v>0</v>
      </c>
      <c r="OET368">
        <v>0</v>
      </c>
      <c r="OEU368">
        <v>0</v>
      </c>
      <c r="OEV368">
        <v>0</v>
      </c>
      <c r="OEW368">
        <v>0</v>
      </c>
      <c r="OEX368">
        <v>0</v>
      </c>
      <c r="OEY368">
        <v>0</v>
      </c>
      <c r="OEZ368">
        <v>0</v>
      </c>
      <c r="OFA368">
        <v>0</v>
      </c>
      <c r="OFB368">
        <v>0</v>
      </c>
      <c r="OFC368">
        <v>0</v>
      </c>
      <c r="OFD368">
        <v>0</v>
      </c>
      <c r="OFE368">
        <v>0</v>
      </c>
      <c r="OFF368">
        <v>0</v>
      </c>
      <c r="OFG368">
        <v>0</v>
      </c>
      <c r="OFH368">
        <v>0</v>
      </c>
      <c r="OFI368">
        <v>0</v>
      </c>
      <c r="OFJ368">
        <v>0</v>
      </c>
      <c r="OFK368">
        <v>0</v>
      </c>
      <c r="OFL368">
        <v>0</v>
      </c>
      <c r="OFM368">
        <v>0</v>
      </c>
      <c r="OFN368">
        <v>0</v>
      </c>
      <c r="OFO368">
        <v>0</v>
      </c>
      <c r="OFP368">
        <v>0</v>
      </c>
      <c r="OFQ368">
        <v>0</v>
      </c>
      <c r="OFR368">
        <v>0</v>
      </c>
      <c r="OFS368">
        <v>0</v>
      </c>
      <c r="OFT368">
        <v>0</v>
      </c>
      <c r="OFU368">
        <v>0</v>
      </c>
      <c r="OFV368">
        <v>0</v>
      </c>
      <c r="OFW368">
        <v>0</v>
      </c>
      <c r="OFX368">
        <v>0</v>
      </c>
      <c r="OFY368">
        <v>0</v>
      </c>
      <c r="OFZ368">
        <v>0</v>
      </c>
      <c r="OGA368">
        <v>0</v>
      </c>
      <c r="OGB368">
        <v>0</v>
      </c>
      <c r="OGC368">
        <v>0</v>
      </c>
      <c r="OGD368">
        <v>0</v>
      </c>
      <c r="OGE368">
        <v>0</v>
      </c>
      <c r="OGF368">
        <v>0</v>
      </c>
      <c r="OGG368">
        <v>0</v>
      </c>
      <c r="OGH368">
        <v>0</v>
      </c>
      <c r="OGI368">
        <v>0</v>
      </c>
      <c r="OGJ368">
        <v>0</v>
      </c>
      <c r="OGK368">
        <v>0</v>
      </c>
      <c r="OGL368">
        <v>0</v>
      </c>
      <c r="OGM368">
        <v>0</v>
      </c>
      <c r="OGN368">
        <v>0</v>
      </c>
      <c r="OGO368">
        <v>0</v>
      </c>
      <c r="OGP368">
        <v>0</v>
      </c>
      <c r="OGQ368">
        <v>0</v>
      </c>
      <c r="OGR368">
        <v>0</v>
      </c>
      <c r="OGS368">
        <v>0</v>
      </c>
      <c r="OGT368">
        <v>0</v>
      </c>
      <c r="OGU368">
        <v>0</v>
      </c>
      <c r="OGV368">
        <v>0</v>
      </c>
      <c r="OGW368">
        <v>0</v>
      </c>
      <c r="OGX368">
        <v>0</v>
      </c>
      <c r="OGY368">
        <v>0</v>
      </c>
      <c r="OGZ368">
        <v>0</v>
      </c>
      <c r="OHA368">
        <v>0</v>
      </c>
      <c r="OHB368">
        <v>0</v>
      </c>
      <c r="OHC368">
        <v>0</v>
      </c>
      <c r="OHD368">
        <v>0</v>
      </c>
      <c r="OHE368">
        <v>0</v>
      </c>
      <c r="OHF368">
        <v>0</v>
      </c>
      <c r="OHG368">
        <v>0</v>
      </c>
      <c r="OHH368">
        <v>0</v>
      </c>
      <c r="OHI368">
        <v>0</v>
      </c>
      <c r="OHJ368">
        <v>0</v>
      </c>
      <c r="OHK368">
        <v>0</v>
      </c>
      <c r="OHL368">
        <v>0</v>
      </c>
      <c r="OHM368">
        <v>0</v>
      </c>
      <c r="OHN368">
        <v>0</v>
      </c>
      <c r="OHO368">
        <v>0</v>
      </c>
      <c r="OHP368">
        <v>0</v>
      </c>
      <c r="OHQ368">
        <v>0</v>
      </c>
      <c r="OHR368">
        <v>0</v>
      </c>
      <c r="OHS368">
        <v>0</v>
      </c>
      <c r="OHT368">
        <v>0</v>
      </c>
      <c r="OHU368">
        <v>0</v>
      </c>
      <c r="OHV368">
        <v>0</v>
      </c>
      <c r="OHW368">
        <v>0</v>
      </c>
      <c r="OHX368">
        <v>0</v>
      </c>
      <c r="OHY368">
        <v>0</v>
      </c>
      <c r="OHZ368">
        <v>0</v>
      </c>
      <c r="OIA368">
        <v>0</v>
      </c>
      <c r="OIB368">
        <v>0</v>
      </c>
      <c r="OIC368">
        <v>0</v>
      </c>
      <c r="OID368">
        <v>0</v>
      </c>
      <c r="OIE368">
        <v>0</v>
      </c>
      <c r="OIF368">
        <v>0</v>
      </c>
      <c r="OIG368">
        <v>0</v>
      </c>
      <c r="OIH368">
        <v>0</v>
      </c>
      <c r="OII368">
        <v>0</v>
      </c>
      <c r="OIJ368">
        <v>0</v>
      </c>
      <c r="OIK368">
        <v>0</v>
      </c>
      <c r="OIL368">
        <v>0</v>
      </c>
      <c r="OIM368">
        <v>0</v>
      </c>
      <c r="OIN368">
        <v>0</v>
      </c>
      <c r="OIO368">
        <v>0</v>
      </c>
      <c r="OIP368">
        <v>0</v>
      </c>
      <c r="OIQ368">
        <v>0</v>
      </c>
      <c r="OIR368">
        <v>0</v>
      </c>
      <c r="OIS368">
        <v>0</v>
      </c>
      <c r="OIT368">
        <v>0</v>
      </c>
      <c r="OIU368">
        <v>0</v>
      </c>
      <c r="OIV368">
        <v>0</v>
      </c>
      <c r="OIW368">
        <v>0</v>
      </c>
      <c r="OIX368">
        <v>0</v>
      </c>
      <c r="OIY368">
        <v>0</v>
      </c>
      <c r="OIZ368">
        <v>0</v>
      </c>
      <c r="OJA368">
        <v>0</v>
      </c>
      <c r="OJB368">
        <v>0</v>
      </c>
      <c r="OJC368">
        <v>0</v>
      </c>
      <c r="OJD368">
        <v>0</v>
      </c>
      <c r="OJE368">
        <v>0</v>
      </c>
      <c r="OJF368">
        <v>0</v>
      </c>
      <c r="OJG368">
        <v>0</v>
      </c>
      <c r="OJH368">
        <v>0</v>
      </c>
      <c r="OJI368">
        <v>0</v>
      </c>
      <c r="OJJ368">
        <v>0</v>
      </c>
      <c r="OJK368">
        <v>0</v>
      </c>
      <c r="OJL368">
        <v>0</v>
      </c>
      <c r="OJM368">
        <v>0</v>
      </c>
      <c r="OJN368">
        <v>0</v>
      </c>
      <c r="OJO368">
        <v>0</v>
      </c>
      <c r="OJP368">
        <v>0</v>
      </c>
      <c r="OJQ368">
        <v>0</v>
      </c>
      <c r="OJR368">
        <v>0</v>
      </c>
      <c r="OJS368">
        <v>0</v>
      </c>
      <c r="OJT368">
        <v>0</v>
      </c>
      <c r="OJU368">
        <v>0</v>
      </c>
      <c r="OJV368">
        <v>0</v>
      </c>
      <c r="OJW368">
        <v>0</v>
      </c>
      <c r="OJX368">
        <v>0</v>
      </c>
      <c r="OJY368">
        <v>0</v>
      </c>
      <c r="OJZ368">
        <v>0</v>
      </c>
      <c r="OKA368">
        <v>0</v>
      </c>
      <c r="OKB368">
        <v>0</v>
      </c>
      <c r="OKC368">
        <v>0</v>
      </c>
      <c r="OKD368">
        <v>0</v>
      </c>
      <c r="OKE368">
        <v>0</v>
      </c>
      <c r="OKF368">
        <v>0</v>
      </c>
      <c r="OKG368">
        <v>0</v>
      </c>
      <c r="OKH368">
        <v>0</v>
      </c>
      <c r="OKI368">
        <v>0</v>
      </c>
      <c r="OKJ368">
        <v>0</v>
      </c>
      <c r="OKK368">
        <v>0</v>
      </c>
      <c r="OKL368">
        <v>0</v>
      </c>
      <c r="OKM368">
        <v>0</v>
      </c>
      <c r="OKN368">
        <v>0</v>
      </c>
      <c r="OKO368">
        <v>0</v>
      </c>
      <c r="OKP368">
        <v>0</v>
      </c>
      <c r="OKQ368">
        <v>0</v>
      </c>
      <c r="OKR368">
        <v>0</v>
      </c>
      <c r="OKS368">
        <v>0</v>
      </c>
      <c r="OKT368">
        <v>0</v>
      </c>
      <c r="OKU368">
        <v>0</v>
      </c>
      <c r="OKV368">
        <v>0</v>
      </c>
      <c r="OKW368">
        <v>0</v>
      </c>
      <c r="OKX368">
        <v>0</v>
      </c>
      <c r="OKY368">
        <v>0</v>
      </c>
      <c r="OKZ368">
        <v>0</v>
      </c>
      <c r="OLA368">
        <v>0</v>
      </c>
      <c r="OLB368">
        <v>0</v>
      </c>
      <c r="OLC368">
        <v>0</v>
      </c>
      <c r="OLD368">
        <v>0</v>
      </c>
      <c r="OLE368">
        <v>0</v>
      </c>
      <c r="OLF368">
        <v>0</v>
      </c>
      <c r="OLG368">
        <v>0</v>
      </c>
      <c r="OLH368">
        <v>0</v>
      </c>
      <c r="OLI368">
        <v>0</v>
      </c>
      <c r="OLJ368">
        <v>0</v>
      </c>
      <c r="OLK368">
        <v>0</v>
      </c>
      <c r="OLL368">
        <v>0</v>
      </c>
      <c r="OLM368">
        <v>0</v>
      </c>
      <c r="OLN368">
        <v>0</v>
      </c>
      <c r="OLO368">
        <v>0</v>
      </c>
      <c r="OLP368">
        <v>0</v>
      </c>
      <c r="OLQ368">
        <v>0</v>
      </c>
      <c r="OLR368">
        <v>0</v>
      </c>
      <c r="OLS368">
        <v>0</v>
      </c>
      <c r="OLT368">
        <v>0</v>
      </c>
      <c r="OLU368">
        <v>0</v>
      </c>
      <c r="OLV368">
        <v>0</v>
      </c>
      <c r="OLW368">
        <v>0</v>
      </c>
      <c r="OLX368">
        <v>0</v>
      </c>
      <c r="OLY368">
        <v>0</v>
      </c>
      <c r="OLZ368">
        <v>0</v>
      </c>
      <c r="OMA368">
        <v>0</v>
      </c>
      <c r="OMB368">
        <v>0</v>
      </c>
      <c r="OMC368">
        <v>0</v>
      </c>
      <c r="OMD368">
        <v>0</v>
      </c>
      <c r="OME368">
        <v>0</v>
      </c>
      <c r="OMF368">
        <v>0</v>
      </c>
      <c r="OMG368">
        <v>0</v>
      </c>
      <c r="OMH368">
        <v>0</v>
      </c>
      <c r="OMI368">
        <v>0</v>
      </c>
      <c r="OMJ368">
        <v>0</v>
      </c>
      <c r="OMK368">
        <v>0</v>
      </c>
      <c r="OML368">
        <v>0</v>
      </c>
      <c r="OMM368">
        <v>0</v>
      </c>
      <c r="OMN368">
        <v>0</v>
      </c>
      <c r="OMO368">
        <v>0</v>
      </c>
      <c r="OMP368">
        <v>0</v>
      </c>
      <c r="OMQ368">
        <v>0</v>
      </c>
      <c r="OMR368">
        <v>0</v>
      </c>
      <c r="OMS368">
        <v>0</v>
      </c>
      <c r="OMT368">
        <v>0</v>
      </c>
      <c r="OMU368">
        <v>0</v>
      </c>
      <c r="OMV368">
        <v>0</v>
      </c>
      <c r="OMW368">
        <v>0</v>
      </c>
      <c r="OMX368">
        <v>0</v>
      </c>
      <c r="OMY368">
        <v>0</v>
      </c>
      <c r="OMZ368">
        <v>0</v>
      </c>
      <c r="ONA368">
        <v>0</v>
      </c>
      <c r="ONB368">
        <v>0</v>
      </c>
      <c r="ONC368">
        <v>0</v>
      </c>
      <c r="OND368">
        <v>0</v>
      </c>
      <c r="ONE368">
        <v>0</v>
      </c>
      <c r="ONF368">
        <v>0</v>
      </c>
      <c r="ONG368">
        <v>0</v>
      </c>
      <c r="ONH368">
        <v>0</v>
      </c>
      <c r="ONI368">
        <v>0</v>
      </c>
      <c r="ONJ368">
        <v>0</v>
      </c>
      <c r="ONK368">
        <v>0</v>
      </c>
      <c r="ONL368">
        <v>0</v>
      </c>
      <c r="ONM368">
        <v>0</v>
      </c>
      <c r="ONN368">
        <v>0</v>
      </c>
      <c r="ONO368">
        <v>0</v>
      </c>
      <c r="ONP368">
        <v>0</v>
      </c>
      <c r="ONQ368">
        <v>0</v>
      </c>
      <c r="ONR368">
        <v>0</v>
      </c>
      <c r="ONS368">
        <v>0</v>
      </c>
      <c r="ONT368">
        <v>0</v>
      </c>
      <c r="ONU368">
        <v>0</v>
      </c>
      <c r="ONV368">
        <v>0</v>
      </c>
      <c r="ONW368">
        <v>0</v>
      </c>
      <c r="ONX368">
        <v>0</v>
      </c>
      <c r="ONY368">
        <v>0</v>
      </c>
      <c r="ONZ368">
        <v>0</v>
      </c>
      <c r="OOA368">
        <v>0</v>
      </c>
      <c r="OOB368">
        <v>0</v>
      </c>
      <c r="OOC368">
        <v>0</v>
      </c>
      <c r="OOD368">
        <v>0</v>
      </c>
      <c r="OOE368">
        <v>0</v>
      </c>
      <c r="OOF368">
        <v>0</v>
      </c>
      <c r="OOG368">
        <v>0</v>
      </c>
      <c r="OOH368">
        <v>0</v>
      </c>
      <c r="OOI368">
        <v>0</v>
      </c>
      <c r="OOJ368">
        <v>0</v>
      </c>
      <c r="OOK368">
        <v>0</v>
      </c>
      <c r="OOL368">
        <v>0</v>
      </c>
      <c r="OOM368">
        <v>0</v>
      </c>
      <c r="OON368">
        <v>0</v>
      </c>
      <c r="OOO368">
        <v>0</v>
      </c>
      <c r="OOP368">
        <v>0</v>
      </c>
      <c r="OOQ368">
        <v>0</v>
      </c>
      <c r="OOR368">
        <v>0</v>
      </c>
      <c r="OOS368">
        <v>0</v>
      </c>
      <c r="OOT368">
        <v>0</v>
      </c>
      <c r="OOU368">
        <v>0</v>
      </c>
      <c r="OOV368">
        <v>0</v>
      </c>
      <c r="OOW368">
        <v>0</v>
      </c>
      <c r="OOX368">
        <v>0</v>
      </c>
      <c r="OOY368">
        <v>0</v>
      </c>
      <c r="OOZ368">
        <v>0</v>
      </c>
      <c r="OPA368">
        <v>0</v>
      </c>
      <c r="OPB368">
        <v>0</v>
      </c>
      <c r="OPC368">
        <v>0</v>
      </c>
      <c r="OPD368">
        <v>0</v>
      </c>
      <c r="OPE368">
        <v>0</v>
      </c>
      <c r="OPF368">
        <v>0</v>
      </c>
      <c r="OPG368">
        <v>0</v>
      </c>
      <c r="OPH368">
        <v>0</v>
      </c>
      <c r="OPI368">
        <v>0</v>
      </c>
      <c r="OPJ368">
        <v>0</v>
      </c>
      <c r="OPK368">
        <v>0</v>
      </c>
      <c r="OPL368">
        <v>0</v>
      </c>
      <c r="OPM368">
        <v>0</v>
      </c>
      <c r="OPN368">
        <v>0</v>
      </c>
      <c r="OPO368">
        <v>0</v>
      </c>
      <c r="OPP368">
        <v>0</v>
      </c>
      <c r="OPQ368">
        <v>0</v>
      </c>
      <c r="OPR368">
        <v>0</v>
      </c>
      <c r="OPS368">
        <v>0</v>
      </c>
      <c r="OPT368">
        <v>0</v>
      </c>
      <c r="OPU368">
        <v>0</v>
      </c>
      <c r="OPV368">
        <v>0</v>
      </c>
      <c r="OPW368">
        <v>0</v>
      </c>
      <c r="OPX368">
        <v>0</v>
      </c>
      <c r="OPY368">
        <v>0</v>
      </c>
      <c r="OPZ368">
        <v>0</v>
      </c>
      <c r="OQA368">
        <v>0</v>
      </c>
      <c r="OQB368">
        <v>0</v>
      </c>
      <c r="OQC368">
        <v>0</v>
      </c>
      <c r="OQD368">
        <v>0</v>
      </c>
      <c r="OQE368">
        <v>0</v>
      </c>
      <c r="OQF368">
        <v>0</v>
      </c>
      <c r="OQG368">
        <v>0</v>
      </c>
      <c r="OQH368">
        <v>0</v>
      </c>
      <c r="OQI368">
        <v>0</v>
      </c>
      <c r="OQJ368">
        <v>0</v>
      </c>
      <c r="OQK368">
        <v>0</v>
      </c>
      <c r="OQL368">
        <v>0</v>
      </c>
      <c r="OQM368">
        <v>0</v>
      </c>
      <c r="OQN368">
        <v>0</v>
      </c>
      <c r="OQO368">
        <v>0</v>
      </c>
      <c r="OQP368">
        <v>0</v>
      </c>
      <c r="OQQ368">
        <v>0</v>
      </c>
      <c r="OQR368">
        <v>0</v>
      </c>
      <c r="OQS368">
        <v>0</v>
      </c>
      <c r="OQT368">
        <v>0</v>
      </c>
      <c r="OQU368">
        <v>0</v>
      </c>
      <c r="OQV368">
        <v>0</v>
      </c>
      <c r="OQW368">
        <v>0</v>
      </c>
      <c r="OQX368">
        <v>0</v>
      </c>
      <c r="OQY368">
        <v>0</v>
      </c>
      <c r="OQZ368">
        <v>0</v>
      </c>
      <c r="ORA368">
        <v>0</v>
      </c>
      <c r="ORB368">
        <v>0</v>
      </c>
      <c r="ORC368">
        <v>0</v>
      </c>
      <c r="ORD368">
        <v>0</v>
      </c>
      <c r="ORE368">
        <v>0</v>
      </c>
      <c r="ORF368">
        <v>0</v>
      </c>
      <c r="ORG368">
        <v>0</v>
      </c>
      <c r="ORH368">
        <v>0</v>
      </c>
      <c r="ORI368">
        <v>0</v>
      </c>
      <c r="ORJ368">
        <v>0</v>
      </c>
      <c r="ORK368">
        <v>0</v>
      </c>
      <c r="ORL368">
        <v>0</v>
      </c>
      <c r="ORM368">
        <v>0</v>
      </c>
      <c r="ORN368">
        <v>0</v>
      </c>
      <c r="ORO368">
        <v>0</v>
      </c>
      <c r="ORP368">
        <v>0</v>
      </c>
      <c r="ORQ368">
        <v>0</v>
      </c>
      <c r="ORR368">
        <v>0</v>
      </c>
      <c r="ORS368">
        <v>0</v>
      </c>
      <c r="ORT368">
        <v>0</v>
      </c>
      <c r="ORU368">
        <v>0</v>
      </c>
      <c r="ORV368">
        <v>0</v>
      </c>
      <c r="ORW368">
        <v>0</v>
      </c>
      <c r="ORX368">
        <v>0</v>
      </c>
      <c r="ORY368">
        <v>0</v>
      </c>
      <c r="ORZ368">
        <v>0</v>
      </c>
      <c r="OSA368">
        <v>0</v>
      </c>
      <c r="OSB368">
        <v>0</v>
      </c>
      <c r="OSC368">
        <v>0</v>
      </c>
      <c r="OSD368">
        <v>0</v>
      </c>
      <c r="OSE368">
        <v>0</v>
      </c>
      <c r="OSF368">
        <v>0</v>
      </c>
      <c r="OSG368">
        <v>0</v>
      </c>
      <c r="OSH368">
        <v>0</v>
      </c>
      <c r="OSI368">
        <v>0</v>
      </c>
      <c r="OSJ368">
        <v>0</v>
      </c>
      <c r="OSK368">
        <v>0</v>
      </c>
      <c r="OSL368">
        <v>0</v>
      </c>
      <c r="OSM368">
        <v>0</v>
      </c>
      <c r="OSN368">
        <v>0</v>
      </c>
      <c r="OSO368">
        <v>0</v>
      </c>
      <c r="OSP368">
        <v>0</v>
      </c>
      <c r="OSQ368">
        <v>0</v>
      </c>
      <c r="OSR368">
        <v>0</v>
      </c>
      <c r="OSS368">
        <v>0</v>
      </c>
      <c r="OST368">
        <v>0</v>
      </c>
      <c r="OSU368">
        <v>0</v>
      </c>
      <c r="OSV368">
        <v>0</v>
      </c>
      <c r="OSW368">
        <v>0</v>
      </c>
      <c r="OSX368">
        <v>0</v>
      </c>
      <c r="OSY368">
        <v>0</v>
      </c>
      <c r="OSZ368">
        <v>0</v>
      </c>
      <c r="OTA368">
        <v>0</v>
      </c>
      <c r="OTB368">
        <v>0</v>
      </c>
      <c r="OTC368">
        <v>0</v>
      </c>
      <c r="OTD368">
        <v>0</v>
      </c>
      <c r="OTE368">
        <v>0</v>
      </c>
      <c r="OTF368">
        <v>0</v>
      </c>
      <c r="OTG368">
        <v>0</v>
      </c>
      <c r="OTH368">
        <v>0</v>
      </c>
      <c r="OTI368">
        <v>0</v>
      </c>
      <c r="OTJ368">
        <v>0</v>
      </c>
      <c r="OTK368">
        <v>0</v>
      </c>
      <c r="OTL368">
        <v>0</v>
      </c>
      <c r="OTM368">
        <v>0</v>
      </c>
      <c r="OTN368">
        <v>0</v>
      </c>
      <c r="OTO368">
        <v>0</v>
      </c>
      <c r="OTP368">
        <v>0</v>
      </c>
      <c r="OTQ368">
        <v>0</v>
      </c>
      <c r="OTR368">
        <v>0</v>
      </c>
      <c r="OTS368">
        <v>0</v>
      </c>
      <c r="OTT368">
        <v>0</v>
      </c>
      <c r="OTU368">
        <v>0</v>
      </c>
      <c r="OTV368">
        <v>0</v>
      </c>
      <c r="OTW368">
        <v>0</v>
      </c>
      <c r="OTX368">
        <v>0</v>
      </c>
      <c r="OTY368">
        <v>0</v>
      </c>
      <c r="OTZ368">
        <v>0</v>
      </c>
      <c r="OUA368">
        <v>0</v>
      </c>
      <c r="OUB368">
        <v>0</v>
      </c>
      <c r="OUC368">
        <v>0</v>
      </c>
      <c r="OUD368">
        <v>0</v>
      </c>
      <c r="OUE368">
        <v>0</v>
      </c>
      <c r="OUF368">
        <v>0</v>
      </c>
      <c r="OUG368">
        <v>0</v>
      </c>
      <c r="OUH368">
        <v>0</v>
      </c>
      <c r="OUI368">
        <v>0</v>
      </c>
      <c r="OUJ368">
        <v>0</v>
      </c>
      <c r="OUK368">
        <v>0</v>
      </c>
      <c r="OUL368">
        <v>0</v>
      </c>
      <c r="OUM368">
        <v>0</v>
      </c>
      <c r="OUN368">
        <v>0</v>
      </c>
      <c r="OUO368">
        <v>0</v>
      </c>
      <c r="OUP368">
        <v>0</v>
      </c>
      <c r="OUQ368">
        <v>0</v>
      </c>
      <c r="OUR368">
        <v>0</v>
      </c>
      <c r="OUS368">
        <v>0</v>
      </c>
      <c r="OUT368">
        <v>0</v>
      </c>
      <c r="OUU368">
        <v>0</v>
      </c>
      <c r="OUV368">
        <v>0</v>
      </c>
      <c r="OUW368">
        <v>0</v>
      </c>
      <c r="OUX368">
        <v>0</v>
      </c>
      <c r="OUY368">
        <v>0</v>
      </c>
      <c r="OUZ368">
        <v>0</v>
      </c>
      <c r="OVA368">
        <v>0</v>
      </c>
      <c r="OVB368">
        <v>0</v>
      </c>
      <c r="OVC368">
        <v>0</v>
      </c>
      <c r="OVD368">
        <v>0</v>
      </c>
      <c r="OVE368">
        <v>0</v>
      </c>
      <c r="OVF368">
        <v>0</v>
      </c>
      <c r="OVG368">
        <v>0</v>
      </c>
      <c r="OVH368">
        <v>0</v>
      </c>
      <c r="OVI368">
        <v>0</v>
      </c>
      <c r="OVJ368">
        <v>0</v>
      </c>
      <c r="OVK368">
        <v>0</v>
      </c>
      <c r="OVL368">
        <v>0</v>
      </c>
      <c r="OVM368">
        <v>0</v>
      </c>
      <c r="OVN368">
        <v>0</v>
      </c>
      <c r="OVO368">
        <v>0</v>
      </c>
      <c r="OVP368">
        <v>0</v>
      </c>
      <c r="OVQ368">
        <v>0</v>
      </c>
      <c r="OVR368">
        <v>0</v>
      </c>
      <c r="OVS368">
        <v>0</v>
      </c>
      <c r="OVT368">
        <v>0</v>
      </c>
      <c r="OVU368">
        <v>0</v>
      </c>
      <c r="OVV368">
        <v>0</v>
      </c>
      <c r="OVW368">
        <v>0</v>
      </c>
      <c r="OVX368">
        <v>0</v>
      </c>
      <c r="OVY368">
        <v>0</v>
      </c>
      <c r="OVZ368">
        <v>0</v>
      </c>
      <c r="OWA368">
        <v>0</v>
      </c>
      <c r="OWB368">
        <v>0</v>
      </c>
      <c r="OWC368">
        <v>0</v>
      </c>
      <c r="OWD368">
        <v>0</v>
      </c>
      <c r="OWE368">
        <v>0</v>
      </c>
      <c r="OWF368">
        <v>0</v>
      </c>
      <c r="OWG368">
        <v>0</v>
      </c>
      <c r="OWH368">
        <v>0</v>
      </c>
      <c r="OWI368">
        <v>0</v>
      </c>
      <c r="OWJ368">
        <v>0</v>
      </c>
      <c r="OWK368">
        <v>0</v>
      </c>
      <c r="OWL368">
        <v>0</v>
      </c>
      <c r="OWM368">
        <v>0</v>
      </c>
      <c r="OWN368">
        <v>0</v>
      </c>
      <c r="OWO368">
        <v>0</v>
      </c>
      <c r="OWP368">
        <v>0</v>
      </c>
      <c r="OWQ368">
        <v>0</v>
      </c>
      <c r="OWR368">
        <v>0</v>
      </c>
      <c r="OWS368">
        <v>0</v>
      </c>
      <c r="OWT368">
        <v>0</v>
      </c>
      <c r="OWU368">
        <v>0</v>
      </c>
      <c r="OWV368">
        <v>0</v>
      </c>
      <c r="OWW368">
        <v>0</v>
      </c>
      <c r="OWX368">
        <v>0</v>
      </c>
      <c r="OWY368">
        <v>0</v>
      </c>
      <c r="OWZ368">
        <v>0</v>
      </c>
      <c r="OXA368">
        <v>0</v>
      </c>
      <c r="OXB368">
        <v>0</v>
      </c>
      <c r="OXC368">
        <v>0</v>
      </c>
      <c r="OXD368">
        <v>0</v>
      </c>
      <c r="OXE368">
        <v>0</v>
      </c>
      <c r="OXF368">
        <v>0</v>
      </c>
      <c r="OXG368">
        <v>0</v>
      </c>
      <c r="OXH368">
        <v>0</v>
      </c>
      <c r="OXI368">
        <v>0</v>
      </c>
      <c r="OXJ368">
        <v>0</v>
      </c>
      <c r="OXK368">
        <v>0</v>
      </c>
      <c r="OXL368">
        <v>0</v>
      </c>
      <c r="OXM368">
        <v>0</v>
      </c>
      <c r="OXN368">
        <v>0</v>
      </c>
      <c r="OXO368">
        <v>0</v>
      </c>
      <c r="OXP368">
        <v>0</v>
      </c>
      <c r="OXQ368">
        <v>0</v>
      </c>
      <c r="OXR368">
        <v>0</v>
      </c>
      <c r="OXS368">
        <v>0</v>
      </c>
      <c r="OXT368">
        <v>0</v>
      </c>
      <c r="OXU368">
        <v>0</v>
      </c>
      <c r="OXV368">
        <v>0</v>
      </c>
      <c r="OXW368">
        <v>0</v>
      </c>
      <c r="OXX368">
        <v>0</v>
      </c>
      <c r="OXY368">
        <v>0</v>
      </c>
      <c r="OXZ368">
        <v>0</v>
      </c>
      <c r="OYA368">
        <v>0</v>
      </c>
      <c r="OYB368">
        <v>0</v>
      </c>
      <c r="OYC368">
        <v>0</v>
      </c>
      <c r="OYD368">
        <v>0</v>
      </c>
      <c r="OYE368">
        <v>0</v>
      </c>
      <c r="OYF368">
        <v>0</v>
      </c>
      <c r="OYG368">
        <v>0</v>
      </c>
      <c r="OYH368">
        <v>0</v>
      </c>
      <c r="OYI368">
        <v>0</v>
      </c>
      <c r="OYJ368">
        <v>0</v>
      </c>
      <c r="OYK368">
        <v>0</v>
      </c>
      <c r="OYL368">
        <v>0</v>
      </c>
      <c r="OYM368">
        <v>0</v>
      </c>
      <c r="OYN368">
        <v>0</v>
      </c>
      <c r="OYO368">
        <v>0</v>
      </c>
      <c r="OYP368">
        <v>0</v>
      </c>
      <c r="OYQ368">
        <v>0</v>
      </c>
      <c r="OYR368">
        <v>0</v>
      </c>
      <c r="OYS368">
        <v>0</v>
      </c>
      <c r="OYT368">
        <v>0</v>
      </c>
      <c r="OYU368">
        <v>0</v>
      </c>
      <c r="OYV368">
        <v>0</v>
      </c>
      <c r="OYW368">
        <v>0</v>
      </c>
      <c r="OYX368">
        <v>0</v>
      </c>
      <c r="OYY368">
        <v>0</v>
      </c>
      <c r="OYZ368">
        <v>0</v>
      </c>
      <c r="OZA368">
        <v>0</v>
      </c>
      <c r="OZB368">
        <v>0</v>
      </c>
      <c r="OZC368">
        <v>0</v>
      </c>
      <c r="OZD368">
        <v>0</v>
      </c>
      <c r="OZE368">
        <v>0</v>
      </c>
      <c r="OZF368">
        <v>0</v>
      </c>
      <c r="OZG368">
        <v>0</v>
      </c>
      <c r="OZH368">
        <v>0</v>
      </c>
      <c r="OZI368">
        <v>0</v>
      </c>
      <c r="OZJ368">
        <v>0</v>
      </c>
      <c r="OZK368">
        <v>0</v>
      </c>
      <c r="OZL368">
        <v>0</v>
      </c>
      <c r="OZM368">
        <v>0</v>
      </c>
      <c r="OZN368">
        <v>0</v>
      </c>
      <c r="OZO368">
        <v>0</v>
      </c>
      <c r="OZP368">
        <v>0</v>
      </c>
      <c r="OZQ368">
        <v>0</v>
      </c>
      <c r="OZR368">
        <v>0</v>
      </c>
      <c r="OZS368">
        <v>0</v>
      </c>
      <c r="OZT368">
        <v>0</v>
      </c>
      <c r="OZU368">
        <v>0</v>
      </c>
      <c r="OZV368">
        <v>0</v>
      </c>
      <c r="OZW368">
        <v>0</v>
      </c>
      <c r="OZX368">
        <v>0</v>
      </c>
      <c r="OZY368">
        <v>0</v>
      </c>
      <c r="OZZ368">
        <v>0</v>
      </c>
      <c r="PAA368">
        <v>0</v>
      </c>
      <c r="PAB368">
        <v>0</v>
      </c>
      <c r="PAC368">
        <v>0</v>
      </c>
      <c r="PAD368">
        <v>0</v>
      </c>
      <c r="PAE368">
        <v>0</v>
      </c>
      <c r="PAF368">
        <v>0</v>
      </c>
      <c r="PAG368">
        <v>0</v>
      </c>
      <c r="PAH368">
        <v>0</v>
      </c>
      <c r="PAI368">
        <v>0</v>
      </c>
      <c r="PAJ368">
        <v>0</v>
      </c>
      <c r="PAK368">
        <v>0</v>
      </c>
      <c r="PAL368">
        <v>0</v>
      </c>
      <c r="PAM368">
        <v>0</v>
      </c>
      <c r="PAN368">
        <v>0</v>
      </c>
      <c r="PAO368">
        <v>0</v>
      </c>
      <c r="PAP368">
        <v>0</v>
      </c>
      <c r="PAQ368">
        <v>0</v>
      </c>
      <c r="PAR368">
        <v>0</v>
      </c>
      <c r="PAS368">
        <v>0</v>
      </c>
      <c r="PAT368">
        <v>0</v>
      </c>
      <c r="PAU368">
        <v>0</v>
      </c>
      <c r="PAV368">
        <v>0</v>
      </c>
      <c r="PAW368">
        <v>0</v>
      </c>
      <c r="PAX368">
        <v>0</v>
      </c>
      <c r="PAY368">
        <v>0</v>
      </c>
      <c r="PAZ368">
        <v>0</v>
      </c>
      <c r="PBA368">
        <v>0</v>
      </c>
      <c r="PBB368">
        <v>0</v>
      </c>
      <c r="PBC368">
        <v>0</v>
      </c>
      <c r="PBD368">
        <v>0</v>
      </c>
      <c r="PBE368">
        <v>0</v>
      </c>
      <c r="PBF368">
        <v>0</v>
      </c>
      <c r="PBG368">
        <v>0</v>
      </c>
      <c r="PBH368">
        <v>0</v>
      </c>
      <c r="PBI368">
        <v>0</v>
      </c>
      <c r="PBJ368">
        <v>0</v>
      </c>
      <c r="PBK368">
        <v>0</v>
      </c>
      <c r="PBL368">
        <v>0</v>
      </c>
      <c r="PBM368">
        <v>0</v>
      </c>
      <c r="PBN368">
        <v>0</v>
      </c>
      <c r="PBO368">
        <v>0</v>
      </c>
      <c r="PBP368">
        <v>0</v>
      </c>
      <c r="PBQ368">
        <v>0</v>
      </c>
      <c r="PBR368">
        <v>0</v>
      </c>
      <c r="PBS368">
        <v>0</v>
      </c>
      <c r="PBT368">
        <v>0</v>
      </c>
      <c r="PBU368">
        <v>0</v>
      </c>
      <c r="PBV368">
        <v>0</v>
      </c>
      <c r="PBW368">
        <v>0</v>
      </c>
      <c r="PBX368">
        <v>0</v>
      </c>
      <c r="PBY368">
        <v>0</v>
      </c>
      <c r="PBZ368">
        <v>0</v>
      </c>
      <c r="PCA368">
        <v>0</v>
      </c>
      <c r="PCB368">
        <v>0</v>
      </c>
      <c r="PCC368">
        <v>0</v>
      </c>
      <c r="PCD368">
        <v>0</v>
      </c>
      <c r="PCE368">
        <v>0</v>
      </c>
      <c r="PCF368">
        <v>0</v>
      </c>
      <c r="PCG368">
        <v>0</v>
      </c>
      <c r="PCH368">
        <v>0</v>
      </c>
      <c r="PCI368">
        <v>0</v>
      </c>
      <c r="PCJ368">
        <v>0</v>
      </c>
      <c r="PCK368">
        <v>0</v>
      </c>
      <c r="PCL368">
        <v>0</v>
      </c>
      <c r="PCM368">
        <v>0</v>
      </c>
      <c r="PCN368">
        <v>0</v>
      </c>
      <c r="PCO368">
        <v>0</v>
      </c>
      <c r="PCP368">
        <v>0</v>
      </c>
      <c r="PCQ368">
        <v>0</v>
      </c>
      <c r="PCR368">
        <v>0</v>
      </c>
      <c r="PCS368">
        <v>0</v>
      </c>
      <c r="PCT368">
        <v>0</v>
      </c>
      <c r="PCU368">
        <v>0</v>
      </c>
      <c r="PCV368">
        <v>0</v>
      </c>
      <c r="PCW368">
        <v>0</v>
      </c>
      <c r="PCX368">
        <v>0</v>
      </c>
      <c r="PCY368">
        <v>0</v>
      </c>
      <c r="PCZ368">
        <v>0</v>
      </c>
      <c r="PDA368">
        <v>0</v>
      </c>
      <c r="PDB368">
        <v>0</v>
      </c>
      <c r="PDC368">
        <v>0</v>
      </c>
      <c r="PDD368">
        <v>0</v>
      </c>
      <c r="PDE368">
        <v>0</v>
      </c>
      <c r="PDF368">
        <v>0</v>
      </c>
      <c r="PDG368">
        <v>0</v>
      </c>
      <c r="PDH368">
        <v>0</v>
      </c>
      <c r="PDI368">
        <v>0</v>
      </c>
      <c r="PDJ368">
        <v>0</v>
      </c>
      <c r="PDK368">
        <v>0</v>
      </c>
      <c r="PDL368">
        <v>0</v>
      </c>
      <c r="PDM368">
        <v>0</v>
      </c>
      <c r="PDN368">
        <v>0</v>
      </c>
      <c r="PDO368">
        <v>0</v>
      </c>
      <c r="PDP368">
        <v>0</v>
      </c>
      <c r="PDQ368">
        <v>0</v>
      </c>
      <c r="PDR368">
        <v>0</v>
      </c>
      <c r="PDS368">
        <v>0</v>
      </c>
      <c r="PDT368">
        <v>0</v>
      </c>
      <c r="PDU368">
        <v>0</v>
      </c>
      <c r="PDV368">
        <v>0</v>
      </c>
      <c r="PDW368">
        <v>0</v>
      </c>
      <c r="PDX368">
        <v>0</v>
      </c>
      <c r="PDY368">
        <v>0</v>
      </c>
      <c r="PDZ368">
        <v>0</v>
      </c>
      <c r="PEA368">
        <v>0</v>
      </c>
      <c r="PEB368">
        <v>0</v>
      </c>
      <c r="PEC368">
        <v>0</v>
      </c>
      <c r="PED368">
        <v>0</v>
      </c>
      <c r="PEE368">
        <v>0</v>
      </c>
      <c r="PEF368">
        <v>0</v>
      </c>
      <c r="PEG368">
        <v>0</v>
      </c>
      <c r="PEH368">
        <v>0</v>
      </c>
      <c r="PEI368">
        <v>0</v>
      </c>
      <c r="PEJ368">
        <v>0</v>
      </c>
      <c r="PEK368">
        <v>0</v>
      </c>
      <c r="PEL368">
        <v>0</v>
      </c>
      <c r="PEM368">
        <v>0</v>
      </c>
      <c r="PEN368">
        <v>0</v>
      </c>
      <c r="PEO368">
        <v>0</v>
      </c>
      <c r="PEP368">
        <v>0</v>
      </c>
      <c r="PEQ368">
        <v>0</v>
      </c>
      <c r="PER368">
        <v>0</v>
      </c>
      <c r="PES368">
        <v>0</v>
      </c>
      <c r="PET368">
        <v>0</v>
      </c>
      <c r="PEU368">
        <v>0</v>
      </c>
      <c r="PEV368">
        <v>0</v>
      </c>
      <c r="PEW368">
        <v>0</v>
      </c>
      <c r="PEX368">
        <v>0</v>
      </c>
      <c r="PEY368">
        <v>0</v>
      </c>
      <c r="PEZ368">
        <v>0</v>
      </c>
      <c r="PFA368">
        <v>0</v>
      </c>
      <c r="PFB368">
        <v>0</v>
      </c>
      <c r="PFC368">
        <v>0</v>
      </c>
      <c r="PFD368">
        <v>0</v>
      </c>
      <c r="PFE368">
        <v>0</v>
      </c>
      <c r="PFF368">
        <v>0</v>
      </c>
      <c r="PFG368">
        <v>0</v>
      </c>
      <c r="PFH368">
        <v>0</v>
      </c>
      <c r="PFI368">
        <v>0</v>
      </c>
      <c r="PFJ368">
        <v>0</v>
      </c>
      <c r="PFK368">
        <v>0</v>
      </c>
      <c r="PFL368">
        <v>0</v>
      </c>
      <c r="PFM368">
        <v>0</v>
      </c>
      <c r="PFN368">
        <v>0</v>
      </c>
      <c r="PFO368">
        <v>0</v>
      </c>
      <c r="PFP368">
        <v>0</v>
      </c>
      <c r="PFQ368">
        <v>0</v>
      </c>
      <c r="PFR368">
        <v>0</v>
      </c>
      <c r="PFS368">
        <v>0</v>
      </c>
      <c r="PFT368">
        <v>0</v>
      </c>
      <c r="PFU368">
        <v>0</v>
      </c>
      <c r="PFV368">
        <v>0</v>
      </c>
      <c r="PFW368">
        <v>0</v>
      </c>
      <c r="PFX368">
        <v>0</v>
      </c>
      <c r="PFY368">
        <v>0</v>
      </c>
      <c r="PFZ368">
        <v>0</v>
      </c>
      <c r="PGA368">
        <v>0</v>
      </c>
      <c r="PGB368">
        <v>0</v>
      </c>
      <c r="PGC368">
        <v>0</v>
      </c>
      <c r="PGD368">
        <v>0</v>
      </c>
      <c r="PGE368">
        <v>0</v>
      </c>
      <c r="PGF368">
        <v>0</v>
      </c>
      <c r="PGG368">
        <v>0</v>
      </c>
      <c r="PGH368">
        <v>0</v>
      </c>
      <c r="PGI368">
        <v>0</v>
      </c>
      <c r="PGJ368">
        <v>0</v>
      </c>
      <c r="PGK368">
        <v>0</v>
      </c>
      <c r="PGL368">
        <v>0</v>
      </c>
      <c r="PGM368">
        <v>0</v>
      </c>
      <c r="PGN368">
        <v>0</v>
      </c>
      <c r="PGO368">
        <v>0</v>
      </c>
      <c r="PGP368">
        <v>0</v>
      </c>
      <c r="PGQ368">
        <v>0</v>
      </c>
      <c r="PGR368">
        <v>0</v>
      </c>
      <c r="PGS368">
        <v>0</v>
      </c>
      <c r="PGT368">
        <v>0</v>
      </c>
      <c r="PGU368">
        <v>0</v>
      </c>
      <c r="PGV368">
        <v>0</v>
      </c>
      <c r="PGW368">
        <v>0</v>
      </c>
      <c r="PGX368">
        <v>0</v>
      </c>
      <c r="PGY368">
        <v>0</v>
      </c>
      <c r="PGZ368">
        <v>0</v>
      </c>
      <c r="PHA368">
        <v>0</v>
      </c>
      <c r="PHB368">
        <v>0</v>
      </c>
      <c r="PHC368">
        <v>0</v>
      </c>
      <c r="PHD368">
        <v>0</v>
      </c>
      <c r="PHE368">
        <v>0</v>
      </c>
      <c r="PHF368">
        <v>0</v>
      </c>
      <c r="PHG368">
        <v>0</v>
      </c>
      <c r="PHH368">
        <v>0</v>
      </c>
      <c r="PHI368">
        <v>0</v>
      </c>
      <c r="PHJ368">
        <v>0</v>
      </c>
      <c r="PHK368">
        <v>0</v>
      </c>
      <c r="PHL368">
        <v>0</v>
      </c>
      <c r="PHM368">
        <v>0</v>
      </c>
      <c r="PHN368">
        <v>0</v>
      </c>
      <c r="PHO368">
        <v>0</v>
      </c>
      <c r="PHP368">
        <v>0</v>
      </c>
      <c r="PHQ368">
        <v>0</v>
      </c>
      <c r="PHR368">
        <v>0</v>
      </c>
      <c r="PHS368">
        <v>0</v>
      </c>
      <c r="PHT368">
        <v>0</v>
      </c>
      <c r="PHU368">
        <v>0</v>
      </c>
      <c r="PHV368">
        <v>0</v>
      </c>
      <c r="PHW368">
        <v>0</v>
      </c>
      <c r="PHX368">
        <v>0</v>
      </c>
      <c r="PHY368">
        <v>0</v>
      </c>
      <c r="PHZ368">
        <v>0</v>
      </c>
      <c r="PIA368">
        <v>0</v>
      </c>
      <c r="PIB368">
        <v>0</v>
      </c>
      <c r="PIC368">
        <v>0</v>
      </c>
      <c r="PID368">
        <v>0</v>
      </c>
      <c r="PIE368">
        <v>0</v>
      </c>
      <c r="PIF368">
        <v>0</v>
      </c>
      <c r="PIG368">
        <v>0</v>
      </c>
      <c r="PIH368">
        <v>0</v>
      </c>
      <c r="PII368">
        <v>0</v>
      </c>
      <c r="PIJ368">
        <v>0</v>
      </c>
      <c r="PIK368">
        <v>0</v>
      </c>
      <c r="PIL368">
        <v>0</v>
      </c>
      <c r="PIM368">
        <v>0</v>
      </c>
      <c r="PIN368">
        <v>0</v>
      </c>
      <c r="PIO368">
        <v>0</v>
      </c>
      <c r="PIP368">
        <v>0</v>
      </c>
      <c r="PIQ368">
        <v>0</v>
      </c>
      <c r="PIR368">
        <v>0</v>
      </c>
      <c r="PIS368">
        <v>0</v>
      </c>
      <c r="PIT368">
        <v>0</v>
      </c>
      <c r="PIU368">
        <v>0</v>
      </c>
      <c r="PIV368">
        <v>0</v>
      </c>
      <c r="PIW368">
        <v>0</v>
      </c>
      <c r="PIX368">
        <v>0</v>
      </c>
      <c r="PIY368">
        <v>0</v>
      </c>
      <c r="PIZ368">
        <v>0</v>
      </c>
      <c r="PJA368">
        <v>0</v>
      </c>
      <c r="PJB368">
        <v>0</v>
      </c>
      <c r="PJC368">
        <v>0</v>
      </c>
      <c r="PJD368">
        <v>0</v>
      </c>
      <c r="PJE368">
        <v>0</v>
      </c>
      <c r="PJF368">
        <v>0</v>
      </c>
      <c r="PJG368">
        <v>0</v>
      </c>
      <c r="PJH368">
        <v>0</v>
      </c>
      <c r="PJI368">
        <v>0</v>
      </c>
      <c r="PJJ368">
        <v>0</v>
      </c>
      <c r="PJK368">
        <v>0</v>
      </c>
      <c r="PJL368">
        <v>0</v>
      </c>
      <c r="PJM368">
        <v>0</v>
      </c>
      <c r="PJN368">
        <v>0</v>
      </c>
      <c r="PJO368">
        <v>0</v>
      </c>
      <c r="PJP368">
        <v>0</v>
      </c>
      <c r="PJQ368">
        <v>0</v>
      </c>
      <c r="PJR368">
        <v>0</v>
      </c>
      <c r="PJS368">
        <v>0</v>
      </c>
      <c r="PJT368">
        <v>0</v>
      </c>
      <c r="PJU368">
        <v>0</v>
      </c>
      <c r="PJV368">
        <v>0</v>
      </c>
      <c r="PJW368">
        <v>0</v>
      </c>
      <c r="PJX368">
        <v>0</v>
      </c>
      <c r="PJY368">
        <v>0</v>
      </c>
      <c r="PJZ368">
        <v>0</v>
      </c>
      <c r="PKA368">
        <v>0</v>
      </c>
      <c r="PKB368">
        <v>0</v>
      </c>
      <c r="PKC368">
        <v>0</v>
      </c>
      <c r="PKD368">
        <v>0</v>
      </c>
      <c r="PKE368">
        <v>0</v>
      </c>
      <c r="PKF368">
        <v>0</v>
      </c>
      <c r="PKG368">
        <v>0</v>
      </c>
      <c r="PKH368">
        <v>0</v>
      </c>
      <c r="PKI368">
        <v>0</v>
      </c>
      <c r="PKJ368">
        <v>0</v>
      </c>
      <c r="PKK368">
        <v>0</v>
      </c>
      <c r="PKL368">
        <v>0</v>
      </c>
      <c r="PKM368">
        <v>0</v>
      </c>
      <c r="PKN368">
        <v>0</v>
      </c>
      <c r="PKO368">
        <v>0</v>
      </c>
      <c r="PKP368">
        <v>0</v>
      </c>
      <c r="PKQ368">
        <v>0</v>
      </c>
      <c r="PKR368">
        <v>0</v>
      </c>
      <c r="PKS368">
        <v>0</v>
      </c>
      <c r="PKT368">
        <v>0</v>
      </c>
      <c r="PKU368">
        <v>0</v>
      </c>
      <c r="PKV368">
        <v>0</v>
      </c>
      <c r="PKW368">
        <v>0</v>
      </c>
      <c r="PKX368">
        <v>0</v>
      </c>
      <c r="PKY368">
        <v>0</v>
      </c>
      <c r="PKZ368">
        <v>0</v>
      </c>
      <c r="PLA368">
        <v>0</v>
      </c>
      <c r="PLB368">
        <v>0</v>
      </c>
      <c r="PLC368">
        <v>0</v>
      </c>
      <c r="PLD368">
        <v>0</v>
      </c>
      <c r="PLE368">
        <v>0</v>
      </c>
      <c r="PLF368">
        <v>0</v>
      </c>
      <c r="PLG368">
        <v>0</v>
      </c>
      <c r="PLH368">
        <v>0</v>
      </c>
      <c r="PLI368">
        <v>0</v>
      </c>
      <c r="PLJ368">
        <v>0</v>
      </c>
      <c r="PLK368">
        <v>0</v>
      </c>
      <c r="PLL368">
        <v>0</v>
      </c>
      <c r="PLM368">
        <v>0</v>
      </c>
      <c r="PLN368">
        <v>0</v>
      </c>
      <c r="PLO368">
        <v>0</v>
      </c>
      <c r="PLP368">
        <v>0</v>
      </c>
      <c r="PLQ368">
        <v>0</v>
      </c>
      <c r="PLR368">
        <v>0</v>
      </c>
      <c r="PLS368">
        <v>0</v>
      </c>
      <c r="PLT368">
        <v>0</v>
      </c>
      <c r="PLU368">
        <v>0</v>
      </c>
      <c r="PLV368">
        <v>0</v>
      </c>
      <c r="PLW368">
        <v>0</v>
      </c>
      <c r="PLX368">
        <v>0</v>
      </c>
      <c r="PLY368">
        <v>0</v>
      </c>
      <c r="PLZ368">
        <v>0</v>
      </c>
      <c r="PMA368">
        <v>0</v>
      </c>
      <c r="PMB368">
        <v>0</v>
      </c>
      <c r="PMC368">
        <v>0</v>
      </c>
      <c r="PMD368">
        <v>0</v>
      </c>
      <c r="PME368">
        <v>0</v>
      </c>
      <c r="PMF368">
        <v>0</v>
      </c>
      <c r="PMG368">
        <v>0</v>
      </c>
      <c r="PMH368">
        <v>0</v>
      </c>
      <c r="PMI368">
        <v>0</v>
      </c>
      <c r="PMJ368">
        <v>0</v>
      </c>
      <c r="PMK368">
        <v>0</v>
      </c>
      <c r="PML368">
        <v>0</v>
      </c>
      <c r="PMM368">
        <v>0</v>
      </c>
      <c r="PMN368">
        <v>0</v>
      </c>
      <c r="PMO368">
        <v>0</v>
      </c>
      <c r="PMP368">
        <v>0</v>
      </c>
      <c r="PMQ368">
        <v>0</v>
      </c>
      <c r="PMR368">
        <v>0</v>
      </c>
      <c r="PMS368">
        <v>0</v>
      </c>
      <c r="PMT368">
        <v>0</v>
      </c>
      <c r="PMU368">
        <v>0</v>
      </c>
      <c r="PMV368">
        <v>0</v>
      </c>
      <c r="PMW368">
        <v>0</v>
      </c>
      <c r="PMX368">
        <v>0</v>
      </c>
      <c r="PMY368">
        <v>0</v>
      </c>
      <c r="PMZ368">
        <v>0</v>
      </c>
      <c r="PNA368">
        <v>0</v>
      </c>
      <c r="PNB368">
        <v>0</v>
      </c>
      <c r="PNC368">
        <v>0</v>
      </c>
      <c r="PND368">
        <v>0</v>
      </c>
      <c r="PNE368">
        <v>0</v>
      </c>
      <c r="PNF368">
        <v>0</v>
      </c>
      <c r="PNG368">
        <v>0</v>
      </c>
      <c r="PNH368">
        <v>0</v>
      </c>
      <c r="PNI368">
        <v>0</v>
      </c>
      <c r="PNJ368">
        <v>0</v>
      </c>
      <c r="PNK368">
        <v>0</v>
      </c>
      <c r="PNL368">
        <v>0</v>
      </c>
      <c r="PNM368">
        <v>0</v>
      </c>
      <c r="PNN368">
        <v>0</v>
      </c>
      <c r="PNO368">
        <v>0</v>
      </c>
      <c r="PNP368">
        <v>0</v>
      </c>
      <c r="PNQ368">
        <v>0</v>
      </c>
      <c r="PNR368">
        <v>0</v>
      </c>
      <c r="PNS368">
        <v>0</v>
      </c>
      <c r="PNT368">
        <v>0</v>
      </c>
      <c r="PNU368">
        <v>0</v>
      </c>
      <c r="PNV368">
        <v>0</v>
      </c>
      <c r="PNW368">
        <v>0</v>
      </c>
      <c r="PNX368">
        <v>0</v>
      </c>
      <c r="PNY368">
        <v>0</v>
      </c>
      <c r="PNZ368">
        <v>0</v>
      </c>
      <c r="POA368">
        <v>0</v>
      </c>
      <c r="POB368">
        <v>0</v>
      </c>
      <c r="POC368">
        <v>0</v>
      </c>
      <c r="POD368">
        <v>0</v>
      </c>
      <c r="POE368">
        <v>0</v>
      </c>
      <c r="POF368">
        <v>0</v>
      </c>
      <c r="POG368">
        <v>0</v>
      </c>
      <c r="POH368">
        <v>0</v>
      </c>
      <c r="POI368">
        <v>0</v>
      </c>
      <c r="POJ368">
        <v>0</v>
      </c>
      <c r="POK368">
        <v>0</v>
      </c>
      <c r="POL368">
        <v>0</v>
      </c>
      <c r="POM368">
        <v>0</v>
      </c>
      <c r="PON368">
        <v>0</v>
      </c>
      <c r="POO368">
        <v>0</v>
      </c>
      <c r="POP368">
        <v>0</v>
      </c>
      <c r="POQ368">
        <v>0</v>
      </c>
      <c r="POR368">
        <v>0</v>
      </c>
      <c r="POS368">
        <v>0</v>
      </c>
      <c r="POT368">
        <v>0</v>
      </c>
      <c r="POU368">
        <v>0</v>
      </c>
      <c r="POV368">
        <v>0</v>
      </c>
      <c r="POW368">
        <v>0</v>
      </c>
      <c r="POX368">
        <v>0</v>
      </c>
      <c r="POY368">
        <v>0</v>
      </c>
      <c r="POZ368">
        <v>0</v>
      </c>
      <c r="PPA368">
        <v>0</v>
      </c>
      <c r="PPB368">
        <v>0</v>
      </c>
      <c r="PPC368">
        <v>0</v>
      </c>
      <c r="PPD368">
        <v>0</v>
      </c>
      <c r="PPE368">
        <v>0</v>
      </c>
      <c r="PPF368">
        <v>0</v>
      </c>
      <c r="PPG368">
        <v>0</v>
      </c>
      <c r="PPH368">
        <v>0</v>
      </c>
      <c r="PPI368">
        <v>0</v>
      </c>
      <c r="PPJ368">
        <v>0</v>
      </c>
      <c r="PPK368">
        <v>0</v>
      </c>
      <c r="PPL368">
        <v>0</v>
      </c>
      <c r="PPM368">
        <v>0</v>
      </c>
      <c r="PPN368">
        <v>0</v>
      </c>
      <c r="PPO368">
        <v>0</v>
      </c>
      <c r="PPP368">
        <v>0</v>
      </c>
      <c r="PPQ368">
        <v>0</v>
      </c>
      <c r="PPR368">
        <v>0</v>
      </c>
      <c r="PPS368">
        <v>0</v>
      </c>
      <c r="PPT368">
        <v>0</v>
      </c>
      <c r="PPU368">
        <v>0</v>
      </c>
      <c r="PPV368">
        <v>0</v>
      </c>
      <c r="PPW368">
        <v>0</v>
      </c>
      <c r="PPX368">
        <v>0</v>
      </c>
      <c r="PPY368">
        <v>0</v>
      </c>
      <c r="PPZ368">
        <v>0</v>
      </c>
      <c r="PQA368">
        <v>0</v>
      </c>
      <c r="PQB368">
        <v>0</v>
      </c>
      <c r="PQC368">
        <v>0</v>
      </c>
      <c r="PQD368">
        <v>0</v>
      </c>
      <c r="PQE368">
        <v>0</v>
      </c>
      <c r="PQF368">
        <v>0</v>
      </c>
      <c r="PQG368">
        <v>0</v>
      </c>
      <c r="PQH368">
        <v>0</v>
      </c>
      <c r="PQI368">
        <v>0</v>
      </c>
      <c r="PQJ368">
        <v>0</v>
      </c>
      <c r="PQK368">
        <v>0</v>
      </c>
      <c r="PQL368">
        <v>0</v>
      </c>
      <c r="PQM368">
        <v>0</v>
      </c>
      <c r="PQN368">
        <v>0</v>
      </c>
      <c r="PQO368">
        <v>0</v>
      </c>
      <c r="PQP368">
        <v>0</v>
      </c>
      <c r="PQQ368">
        <v>0</v>
      </c>
      <c r="PQR368">
        <v>0</v>
      </c>
      <c r="PQS368">
        <v>0</v>
      </c>
      <c r="PQT368">
        <v>0</v>
      </c>
      <c r="PQU368">
        <v>0</v>
      </c>
      <c r="PQV368">
        <v>0</v>
      </c>
      <c r="PQW368">
        <v>0</v>
      </c>
      <c r="PQX368">
        <v>0</v>
      </c>
      <c r="PQY368">
        <v>0</v>
      </c>
      <c r="PQZ368">
        <v>0</v>
      </c>
      <c r="PRA368">
        <v>0</v>
      </c>
      <c r="PRB368">
        <v>0</v>
      </c>
      <c r="PRC368">
        <v>0</v>
      </c>
      <c r="PRD368">
        <v>0</v>
      </c>
      <c r="PRE368">
        <v>0</v>
      </c>
      <c r="PRF368">
        <v>0</v>
      </c>
      <c r="PRG368">
        <v>0</v>
      </c>
      <c r="PRH368">
        <v>0</v>
      </c>
      <c r="PRI368">
        <v>0</v>
      </c>
      <c r="PRJ368">
        <v>0</v>
      </c>
      <c r="PRK368">
        <v>0</v>
      </c>
      <c r="PRL368">
        <v>0</v>
      </c>
      <c r="PRM368">
        <v>0</v>
      </c>
      <c r="PRN368">
        <v>0</v>
      </c>
      <c r="PRO368">
        <v>0</v>
      </c>
      <c r="PRP368">
        <v>0</v>
      </c>
      <c r="PRQ368">
        <v>0</v>
      </c>
      <c r="PRR368">
        <v>0</v>
      </c>
      <c r="PRS368">
        <v>0</v>
      </c>
      <c r="PRT368">
        <v>0</v>
      </c>
      <c r="PRU368">
        <v>0</v>
      </c>
      <c r="PRV368">
        <v>0</v>
      </c>
      <c r="PRW368">
        <v>0</v>
      </c>
      <c r="PRX368">
        <v>0</v>
      </c>
      <c r="PRY368">
        <v>0</v>
      </c>
      <c r="PRZ368">
        <v>0</v>
      </c>
      <c r="PSA368">
        <v>0</v>
      </c>
      <c r="PSB368">
        <v>0</v>
      </c>
      <c r="PSC368">
        <v>0</v>
      </c>
      <c r="PSD368">
        <v>0</v>
      </c>
      <c r="PSE368">
        <v>0</v>
      </c>
      <c r="PSF368">
        <v>0</v>
      </c>
      <c r="PSG368">
        <v>0</v>
      </c>
      <c r="PSH368">
        <v>0</v>
      </c>
      <c r="PSI368">
        <v>0</v>
      </c>
      <c r="PSJ368">
        <v>0</v>
      </c>
      <c r="PSK368">
        <v>0</v>
      </c>
      <c r="PSL368">
        <v>0</v>
      </c>
      <c r="PSM368">
        <v>0</v>
      </c>
      <c r="PSN368">
        <v>0</v>
      </c>
      <c r="PSO368">
        <v>0</v>
      </c>
      <c r="PSP368">
        <v>0</v>
      </c>
      <c r="PSQ368">
        <v>0</v>
      </c>
      <c r="PSR368">
        <v>0</v>
      </c>
      <c r="PSS368">
        <v>0</v>
      </c>
      <c r="PST368">
        <v>0</v>
      </c>
      <c r="PSU368">
        <v>0</v>
      </c>
      <c r="PSV368">
        <v>0</v>
      </c>
      <c r="PSW368">
        <v>0</v>
      </c>
      <c r="PSX368">
        <v>0</v>
      </c>
      <c r="PSY368">
        <v>0</v>
      </c>
      <c r="PSZ368">
        <v>0</v>
      </c>
      <c r="PTA368">
        <v>0</v>
      </c>
      <c r="PTB368">
        <v>0</v>
      </c>
      <c r="PTC368">
        <v>0</v>
      </c>
      <c r="PTD368">
        <v>0</v>
      </c>
      <c r="PTE368">
        <v>0</v>
      </c>
      <c r="PTF368">
        <v>0</v>
      </c>
      <c r="PTG368">
        <v>0</v>
      </c>
      <c r="PTH368">
        <v>0</v>
      </c>
      <c r="PTI368">
        <v>0</v>
      </c>
      <c r="PTJ368">
        <v>0</v>
      </c>
      <c r="PTK368">
        <v>0</v>
      </c>
      <c r="PTL368">
        <v>0</v>
      </c>
      <c r="PTM368">
        <v>0</v>
      </c>
      <c r="PTN368">
        <v>0</v>
      </c>
      <c r="PTO368">
        <v>0</v>
      </c>
      <c r="PTP368">
        <v>0</v>
      </c>
      <c r="PTQ368">
        <v>0</v>
      </c>
      <c r="PTR368">
        <v>0</v>
      </c>
      <c r="PTS368">
        <v>0</v>
      </c>
      <c r="PTT368">
        <v>0</v>
      </c>
      <c r="PTU368">
        <v>0</v>
      </c>
      <c r="PTV368">
        <v>0</v>
      </c>
      <c r="PTW368">
        <v>0</v>
      </c>
      <c r="PTX368">
        <v>0</v>
      </c>
      <c r="PTY368">
        <v>0</v>
      </c>
      <c r="PTZ368">
        <v>0</v>
      </c>
      <c r="PUA368">
        <v>0</v>
      </c>
      <c r="PUB368">
        <v>0</v>
      </c>
      <c r="PUC368">
        <v>0</v>
      </c>
      <c r="PUD368">
        <v>0</v>
      </c>
      <c r="PUE368">
        <v>0</v>
      </c>
      <c r="PUF368">
        <v>0</v>
      </c>
      <c r="PUG368">
        <v>0</v>
      </c>
      <c r="PUH368">
        <v>0</v>
      </c>
      <c r="PUI368">
        <v>0</v>
      </c>
      <c r="PUJ368">
        <v>0</v>
      </c>
      <c r="PUK368">
        <v>0</v>
      </c>
      <c r="PUL368">
        <v>0</v>
      </c>
      <c r="PUM368">
        <v>0</v>
      </c>
      <c r="PUN368">
        <v>0</v>
      </c>
      <c r="PUO368">
        <v>0</v>
      </c>
      <c r="PUP368">
        <v>0</v>
      </c>
      <c r="PUQ368">
        <v>0</v>
      </c>
      <c r="PUR368">
        <v>0</v>
      </c>
      <c r="PUS368">
        <v>0</v>
      </c>
      <c r="PUT368">
        <v>0</v>
      </c>
      <c r="PUU368">
        <v>0</v>
      </c>
      <c r="PUV368">
        <v>0</v>
      </c>
      <c r="PUW368">
        <v>0</v>
      </c>
      <c r="PUX368">
        <v>0</v>
      </c>
      <c r="PUY368">
        <v>0</v>
      </c>
      <c r="PUZ368">
        <v>0</v>
      </c>
      <c r="PVA368">
        <v>0</v>
      </c>
      <c r="PVB368">
        <v>0</v>
      </c>
      <c r="PVC368">
        <v>0</v>
      </c>
      <c r="PVD368">
        <v>0</v>
      </c>
      <c r="PVE368">
        <v>0</v>
      </c>
      <c r="PVF368">
        <v>0</v>
      </c>
      <c r="PVG368">
        <v>0</v>
      </c>
      <c r="PVH368">
        <v>0</v>
      </c>
      <c r="PVI368">
        <v>0</v>
      </c>
      <c r="PVJ368">
        <v>0</v>
      </c>
      <c r="PVK368">
        <v>0</v>
      </c>
      <c r="PVL368">
        <v>0</v>
      </c>
      <c r="PVM368">
        <v>0</v>
      </c>
      <c r="PVN368">
        <v>0</v>
      </c>
      <c r="PVO368">
        <v>0</v>
      </c>
      <c r="PVP368">
        <v>0</v>
      </c>
      <c r="PVQ368">
        <v>0</v>
      </c>
      <c r="PVR368">
        <v>0</v>
      </c>
      <c r="PVS368">
        <v>0</v>
      </c>
      <c r="PVT368">
        <v>0</v>
      </c>
      <c r="PVU368">
        <v>0</v>
      </c>
      <c r="PVV368">
        <v>0</v>
      </c>
      <c r="PVW368">
        <v>0</v>
      </c>
      <c r="PVX368">
        <v>0</v>
      </c>
      <c r="PVY368">
        <v>0</v>
      </c>
      <c r="PVZ368">
        <v>0</v>
      </c>
      <c r="PWA368">
        <v>0</v>
      </c>
      <c r="PWB368">
        <v>0</v>
      </c>
      <c r="PWC368">
        <v>0</v>
      </c>
      <c r="PWD368">
        <v>0</v>
      </c>
      <c r="PWE368">
        <v>0</v>
      </c>
      <c r="PWF368">
        <v>0</v>
      </c>
      <c r="PWG368">
        <v>0</v>
      </c>
      <c r="PWH368">
        <v>0</v>
      </c>
      <c r="PWI368">
        <v>0</v>
      </c>
      <c r="PWJ368">
        <v>0</v>
      </c>
      <c r="PWK368">
        <v>0</v>
      </c>
      <c r="PWL368">
        <v>0</v>
      </c>
      <c r="PWM368">
        <v>0</v>
      </c>
      <c r="PWN368">
        <v>0</v>
      </c>
      <c r="PWO368">
        <v>0</v>
      </c>
      <c r="PWP368">
        <v>0</v>
      </c>
      <c r="PWQ368">
        <v>0</v>
      </c>
      <c r="PWR368">
        <v>0</v>
      </c>
      <c r="PWS368">
        <v>0</v>
      </c>
      <c r="PWT368">
        <v>0</v>
      </c>
      <c r="PWU368">
        <v>0</v>
      </c>
      <c r="PWV368">
        <v>0</v>
      </c>
      <c r="PWW368">
        <v>0</v>
      </c>
      <c r="PWX368">
        <v>0</v>
      </c>
      <c r="PWY368">
        <v>0</v>
      </c>
      <c r="PWZ368">
        <v>0</v>
      </c>
      <c r="PXA368">
        <v>0</v>
      </c>
      <c r="PXB368">
        <v>0</v>
      </c>
      <c r="PXC368">
        <v>0</v>
      </c>
      <c r="PXD368">
        <v>0</v>
      </c>
      <c r="PXE368">
        <v>0</v>
      </c>
      <c r="PXF368">
        <v>0</v>
      </c>
      <c r="PXG368">
        <v>0</v>
      </c>
      <c r="PXH368">
        <v>0</v>
      </c>
      <c r="PXI368">
        <v>0</v>
      </c>
      <c r="PXJ368">
        <v>0</v>
      </c>
      <c r="PXK368">
        <v>0</v>
      </c>
      <c r="PXL368">
        <v>0</v>
      </c>
      <c r="PXM368">
        <v>0</v>
      </c>
      <c r="PXN368">
        <v>0</v>
      </c>
      <c r="PXO368">
        <v>0</v>
      </c>
      <c r="PXP368">
        <v>0</v>
      </c>
      <c r="PXQ368">
        <v>0</v>
      </c>
      <c r="PXR368">
        <v>0</v>
      </c>
      <c r="PXS368">
        <v>0</v>
      </c>
      <c r="PXT368">
        <v>0</v>
      </c>
      <c r="PXU368">
        <v>0</v>
      </c>
      <c r="PXV368">
        <v>0</v>
      </c>
      <c r="PXW368">
        <v>0</v>
      </c>
      <c r="PXX368">
        <v>0</v>
      </c>
      <c r="PXY368">
        <v>0</v>
      </c>
      <c r="PXZ368">
        <v>0</v>
      </c>
      <c r="PYA368">
        <v>0</v>
      </c>
      <c r="PYB368">
        <v>0</v>
      </c>
      <c r="PYC368">
        <v>0</v>
      </c>
      <c r="PYD368">
        <v>0</v>
      </c>
      <c r="PYE368">
        <v>0</v>
      </c>
      <c r="PYF368">
        <v>0</v>
      </c>
      <c r="PYG368">
        <v>0</v>
      </c>
      <c r="PYH368">
        <v>0</v>
      </c>
      <c r="PYI368">
        <v>0</v>
      </c>
      <c r="PYJ368">
        <v>0</v>
      </c>
      <c r="PYK368">
        <v>0</v>
      </c>
      <c r="PYL368">
        <v>0</v>
      </c>
      <c r="PYM368">
        <v>0</v>
      </c>
      <c r="PYN368">
        <v>0</v>
      </c>
      <c r="PYO368">
        <v>0</v>
      </c>
      <c r="PYP368">
        <v>0</v>
      </c>
      <c r="PYQ368">
        <v>0</v>
      </c>
      <c r="PYR368">
        <v>0</v>
      </c>
      <c r="PYS368">
        <v>0</v>
      </c>
      <c r="PYT368">
        <v>0</v>
      </c>
      <c r="PYU368">
        <v>0</v>
      </c>
      <c r="PYV368">
        <v>0</v>
      </c>
      <c r="PYW368">
        <v>0</v>
      </c>
      <c r="PYX368">
        <v>0</v>
      </c>
      <c r="PYY368">
        <v>0</v>
      </c>
      <c r="PYZ368">
        <v>0</v>
      </c>
      <c r="PZA368">
        <v>0</v>
      </c>
      <c r="PZB368">
        <v>0</v>
      </c>
      <c r="PZC368">
        <v>0</v>
      </c>
      <c r="PZD368">
        <v>0</v>
      </c>
      <c r="PZE368">
        <v>0</v>
      </c>
      <c r="PZF368">
        <v>0</v>
      </c>
      <c r="PZG368">
        <v>0</v>
      </c>
      <c r="PZH368">
        <v>0</v>
      </c>
      <c r="PZI368">
        <v>0</v>
      </c>
      <c r="PZJ368">
        <v>0</v>
      </c>
      <c r="PZK368">
        <v>0</v>
      </c>
      <c r="PZL368">
        <v>0</v>
      </c>
      <c r="PZM368">
        <v>0</v>
      </c>
      <c r="PZN368">
        <v>0</v>
      </c>
      <c r="PZO368">
        <v>0</v>
      </c>
      <c r="PZP368">
        <v>0</v>
      </c>
      <c r="PZQ368">
        <v>0</v>
      </c>
      <c r="PZR368">
        <v>0</v>
      </c>
      <c r="PZS368">
        <v>0</v>
      </c>
      <c r="PZT368">
        <v>0</v>
      </c>
      <c r="PZU368">
        <v>0</v>
      </c>
      <c r="PZV368">
        <v>0</v>
      </c>
      <c r="PZW368">
        <v>0</v>
      </c>
      <c r="PZX368">
        <v>0</v>
      </c>
      <c r="PZY368">
        <v>0</v>
      </c>
      <c r="PZZ368">
        <v>0</v>
      </c>
      <c r="QAA368">
        <v>0</v>
      </c>
      <c r="QAB368">
        <v>0</v>
      </c>
      <c r="QAC368">
        <v>0</v>
      </c>
      <c r="QAD368">
        <v>0</v>
      </c>
      <c r="QAE368">
        <v>0</v>
      </c>
      <c r="QAF368">
        <v>0</v>
      </c>
      <c r="QAG368">
        <v>0</v>
      </c>
      <c r="QAH368">
        <v>0</v>
      </c>
      <c r="QAI368">
        <v>0</v>
      </c>
      <c r="QAJ368">
        <v>0</v>
      </c>
      <c r="QAK368">
        <v>0</v>
      </c>
      <c r="QAL368">
        <v>0</v>
      </c>
      <c r="QAM368">
        <v>0</v>
      </c>
      <c r="QAN368">
        <v>0</v>
      </c>
      <c r="QAO368">
        <v>0</v>
      </c>
      <c r="QAP368">
        <v>0</v>
      </c>
      <c r="QAQ368">
        <v>0</v>
      </c>
      <c r="QAR368">
        <v>0</v>
      </c>
      <c r="QAS368">
        <v>0</v>
      </c>
      <c r="QAT368">
        <v>0</v>
      </c>
      <c r="QAU368">
        <v>0</v>
      </c>
      <c r="QAV368">
        <v>0</v>
      </c>
      <c r="QAW368">
        <v>0</v>
      </c>
      <c r="QAX368">
        <v>0</v>
      </c>
      <c r="QAY368">
        <v>0</v>
      </c>
      <c r="QAZ368">
        <v>0</v>
      </c>
      <c r="QBA368">
        <v>0</v>
      </c>
      <c r="QBB368">
        <v>0</v>
      </c>
      <c r="QBC368">
        <v>0</v>
      </c>
      <c r="QBD368">
        <v>0</v>
      </c>
      <c r="QBE368">
        <v>0</v>
      </c>
      <c r="QBF368">
        <v>0</v>
      </c>
      <c r="QBG368">
        <v>0</v>
      </c>
      <c r="QBH368">
        <v>0</v>
      </c>
      <c r="QBI368">
        <v>0</v>
      </c>
      <c r="QBJ368">
        <v>0</v>
      </c>
      <c r="QBK368">
        <v>0</v>
      </c>
      <c r="QBL368">
        <v>0</v>
      </c>
      <c r="QBM368">
        <v>0</v>
      </c>
      <c r="QBN368">
        <v>0</v>
      </c>
      <c r="QBO368">
        <v>0</v>
      </c>
      <c r="QBP368">
        <v>0</v>
      </c>
      <c r="QBQ368">
        <v>0</v>
      </c>
      <c r="QBR368">
        <v>0</v>
      </c>
      <c r="QBS368">
        <v>0</v>
      </c>
      <c r="QBT368">
        <v>0</v>
      </c>
      <c r="QBU368">
        <v>0</v>
      </c>
      <c r="QBV368">
        <v>0</v>
      </c>
      <c r="QBW368">
        <v>0</v>
      </c>
      <c r="QBX368">
        <v>0</v>
      </c>
      <c r="QBY368">
        <v>0</v>
      </c>
      <c r="QBZ368">
        <v>0</v>
      </c>
      <c r="QCA368">
        <v>0</v>
      </c>
      <c r="QCB368">
        <v>0</v>
      </c>
      <c r="QCC368">
        <v>0</v>
      </c>
      <c r="QCD368">
        <v>0</v>
      </c>
      <c r="QCE368">
        <v>0</v>
      </c>
      <c r="QCF368">
        <v>0</v>
      </c>
      <c r="QCG368">
        <v>0</v>
      </c>
      <c r="QCH368">
        <v>0</v>
      </c>
      <c r="QCI368">
        <v>0</v>
      </c>
      <c r="QCJ368">
        <v>0</v>
      </c>
      <c r="QCK368">
        <v>0</v>
      </c>
      <c r="QCL368">
        <v>0</v>
      </c>
      <c r="QCM368">
        <v>0</v>
      </c>
      <c r="QCN368">
        <v>0</v>
      </c>
      <c r="QCO368">
        <v>0</v>
      </c>
      <c r="QCP368">
        <v>0</v>
      </c>
      <c r="QCQ368">
        <v>0</v>
      </c>
      <c r="QCR368">
        <v>0</v>
      </c>
      <c r="QCS368">
        <v>0</v>
      </c>
      <c r="QCT368">
        <v>0</v>
      </c>
      <c r="QCU368">
        <v>0</v>
      </c>
      <c r="QCV368">
        <v>0</v>
      </c>
      <c r="QCW368">
        <v>0</v>
      </c>
      <c r="QCX368">
        <v>0</v>
      </c>
      <c r="QCY368">
        <v>0</v>
      </c>
      <c r="QCZ368">
        <v>0</v>
      </c>
      <c r="QDA368">
        <v>0</v>
      </c>
      <c r="QDB368">
        <v>0</v>
      </c>
      <c r="QDC368">
        <v>0</v>
      </c>
      <c r="QDD368">
        <v>0</v>
      </c>
      <c r="QDE368">
        <v>0</v>
      </c>
      <c r="QDF368">
        <v>0</v>
      </c>
      <c r="QDG368">
        <v>0</v>
      </c>
      <c r="QDH368">
        <v>0</v>
      </c>
      <c r="QDI368">
        <v>0</v>
      </c>
      <c r="QDJ368">
        <v>0</v>
      </c>
      <c r="QDK368">
        <v>0</v>
      </c>
      <c r="QDL368">
        <v>0</v>
      </c>
      <c r="QDM368">
        <v>0</v>
      </c>
      <c r="QDN368">
        <v>0</v>
      </c>
      <c r="QDO368">
        <v>0</v>
      </c>
      <c r="QDP368">
        <v>0</v>
      </c>
      <c r="QDQ368">
        <v>0</v>
      </c>
      <c r="QDR368">
        <v>0</v>
      </c>
      <c r="QDS368">
        <v>0</v>
      </c>
      <c r="QDT368">
        <v>0</v>
      </c>
      <c r="QDU368">
        <v>0</v>
      </c>
      <c r="QDV368">
        <v>0</v>
      </c>
      <c r="QDW368">
        <v>0</v>
      </c>
      <c r="QDX368">
        <v>0</v>
      </c>
      <c r="QDY368">
        <v>0</v>
      </c>
      <c r="QDZ368">
        <v>0</v>
      </c>
      <c r="QEA368">
        <v>0</v>
      </c>
      <c r="QEB368">
        <v>0</v>
      </c>
      <c r="QEC368">
        <v>0</v>
      </c>
      <c r="QED368">
        <v>0</v>
      </c>
      <c r="QEE368">
        <v>0</v>
      </c>
      <c r="QEF368">
        <v>0</v>
      </c>
      <c r="QEG368">
        <v>0</v>
      </c>
      <c r="QEH368">
        <v>0</v>
      </c>
      <c r="QEI368">
        <v>0</v>
      </c>
      <c r="QEJ368">
        <v>0</v>
      </c>
      <c r="QEK368">
        <v>0</v>
      </c>
      <c r="QEL368">
        <v>0</v>
      </c>
      <c r="QEM368">
        <v>0</v>
      </c>
      <c r="QEN368">
        <v>0</v>
      </c>
      <c r="QEO368">
        <v>0</v>
      </c>
      <c r="QEP368">
        <v>0</v>
      </c>
      <c r="QEQ368">
        <v>0</v>
      </c>
      <c r="QER368">
        <v>0</v>
      </c>
      <c r="QES368">
        <v>0</v>
      </c>
      <c r="QET368">
        <v>0</v>
      </c>
      <c r="QEU368">
        <v>0</v>
      </c>
      <c r="QEV368">
        <v>0</v>
      </c>
      <c r="QEW368">
        <v>0</v>
      </c>
      <c r="QEX368">
        <v>0</v>
      </c>
      <c r="QEY368">
        <v>0</v>
      </c>
      <c r="QEZ368">
        <v>0</v>
      </c>
      <c r="QFA368">
        <v>0</v>
      </c>
      <c r="QFB368">
        <v>0</v>
      </c>
      <c r="QFC368">
        <v>0</v>
      </c>
      <c r="QFD368">
        <v>0</v>
      </c>
      <c r="QFE368">
        <v>0</v>
      </c>
      <c r="QFF368">
        <v>0</v>
      </c>
      <c r="QFG368">
        <v>0</v>
      </c>
      <c r="QFH368">
        <v>0</v>
      </c>
      <c r="QFI368">
        <v>0</v>
      </c>
      <c r="QFJ368">
        <v>0</v>
      </c>
      <c r="QFK368">
        <v>0</v>
      </c>
      <c r="QFL368">
        <v>0</v>
      </c>
      <c r="QFM368">
        <v>0</v>
      </c>
      <c r="QFN368">
        <v>0</v>
      </c>
      <c r="QFO368">
        <v>0</v>
      </c>
      <c r="QFP368">
        <v>0</v>
      </c>
      <c r="QFQ368">
        <v>0</v>
      </c>
      <c r="QFR368">
        <v>0</v>
      </c>
      <c r="QFS368">
        <v>0</v>
      </c>
      <c r="QFT368">
        <v>0</v>
      </c>
      <c r="QFU368">
        <v>0</v>
      </c>
      <c r="QFV368">
        <v>0</v>
      </c>
      <c r="QFW368">
        <v>0</v>
      </c>
      <c r="QFX368">
        <v>0</v>
      </c>
      <c r="QFY368">
        <v>0</v>
      </c>
      <c r="QFZ368">
        <v>0</v>
      </c>
      <c r="QGA368">
        <v>0</v>
      </c>
      <c r="QGB368">
        <v>0</v>
      </c>
      <c r="QGC368">
        <v>0</v>
      </c>
      <c r="QGD368">
        <v>0</v>
      </c>
      <c r="QGE368">
        <v>0</v>
      </c>
      <c r="QGF368">
        <v>0</v>
      </c>
      <c r="QGG368">
        <v>0</v>
      </c>
      <c r="QGH368">
        <v>0</v>
      </c>
      <c r="QGI368">
        <v>0</v>
      </c>
      <c r="QGJ368">
        <v>0</v>
      </c>
      <c r="QGK368">
        <v>0</v>
      </c>
      <c r="QGL368">
        <v>0</v>
      </c>
      <c r="QGM368">
        <v>0</v>
      </c>
      <c r="QGN368">
        <v>0</v>
      </c>
      <c r="QGO368">
        <v>0</v>
      </c>
      <c r="QGP368">
        <v>0</v>
      </c>
      <c r="QGQ368">
        <v>0</v>
      </c>
      <c r="QGR368">
        <v>0</v>
      </c>
      <c r="QGS368">
        <v>0</v>
      </c>
      <c r="QGT368">
        <v>0</v>
      </c>
      <c r="QGU368">
        <v>0</v>
      </c>
      <c r="QGV368">
        <v>0</v>
      </c>
      <c r="QGW368">
        <v>0</v>
      </c>
      <c r="QGX368">
        <v>0</v>
      </c>
      <c r="QGY368">
        <v>0</v>
      </c>
      <c r="QGZ368">
        <v>0</v>
      </c>
      <c r="QHA368">
        <v>0</v>
      </c>
      <c r="QHB368">
        <v>0</v>
      </c>
      <c r="QHC368">
        <v>0</v>
      </c>
      <c r="QHD368">
        <v>0</v>
      </c>
      <c r="QHE368">
        <v>0</v>
      </c>
      <c r="QHF368">
        <v>0</v>
      </c>
      <c r="QHG368">
        <v>0</v>
      </c>
      <c r="QHH368">
        <v>0</v>
      </c>
      <c r="QHI368">
        <v>0</v>
      </c>
      <c r="QHJ368">
        <v>0</v>
      </c>
      <c r="QHK368">
        <v>0</v>
      </c>
      <c r="QHL368">
        <v>0</v>
      </c>
      <c r="QHM368">
        <v>0</v>
      </c>
      <c r="QHN368">
        <v>0</v>
      </c>
      <c r="QHO368">
        <v>0</v>
      </c>
      <c r="QHP368">
        <v>0</v>
      </c>
      <c r="QHQ368">
        <v>0</v>
      </c>
      <c r="QHR368">
        <v>0</v>
      </c>
      <c r="QHS368">
        <v>0</v>
      </c>
      <c r="QHT368">
        <v>0</v>
      </c>
      <c r="QHU368">
        <v>0</v>
      </c>
      <c r="QHV368">
        <v>0</v>
      </c>
      <c r="QHW368">
        <v>0</v>
      </c>
      <c r="QHX368">
        <v>0</v>
      </c>
      <c r="QHY368">
        <v>0</v>
      </c>
      <c r="QHZ368">
        <v>0</v>
      </c>
      <c r="QIA368">
        <v>0</v>
      </c>
      <c r="QIB368">
        <v>0</v>
      </c>
      <c r="QIC368">
        <v>0</v>
      </c>
      <c r="QID368">
        <v>0</v>
      </c>
      <c r="QIE368">
        <v>0</v>
      </c>
      <c r="QIF368">
        <v>0</v>
      </c>
      <c r="QIG368">
        <v>0</v>
      </c>
      <c r="QIH368">
        <v>0</v>
      </c>
      <c r="QII368">
        <v>0</v>
      </c>
      <c r="QIJ368">
        <v>0</v>
      </c>
      <c r="QIK368">
        <v>0</v>
      </c>
      <c r="QIL368">
        <v>0</v>
      </c>
      <c r="QIM368">
        <v>0</v>
      </c>
      <c r="QIN368">
        <v>0</v>
      </c>
      <c r="QIO368">
        <v>0</v>
      </c>
      <c r="QIP368">
        <v>0</v>
      </c>
      <c r="QIQ368">
        <v>0</v>
      </c>
      <c r="QIR368">
        <v>0</v>
      </c>
      <c r="QIS368">
        <v>0</v>
      </c>
      <c r="QIT368">
        <v>0</v>
      </c>
      <c r="QIU368">
        <v>0</v>
      </c>
      <c r="QIV368">
        <v>0</v>
      </c>
      <c r="QIW368">
        <v>0</v>
      </c>
      <c r="QIX368">
        <v>0</v>
      </c>
      <c r="QIY368">
        <v>0</v>
      </c>
      <c r="QIZ368">
        <v>0</v>
      </c>
      <c r="QJA368">
        <v>0</v>
      </c>
      <c r="QJB368">
        <v>0</v>
      </c>
      <c r="QJC368">
        <v>0</v>
      </c>
      <c r="QJD368">
        <v>0</v>
      </c>
      <c r="QJE368">
        <v>0</v>
      </c>
      <c r="QJF368">
        <v>0</v>
      </c>
      <c r="QJG368">
        <v>0</v>
      </c>
      <c r="QJH368">
        <v>0</v>
      </c>
      <c r="QJI368">
        <v>0</v>
      </c>
      <c r="QJJ368">
        <v>0</v>
      </c>
      <c r="QJK368">
        <v>0</v>
      </c>
      <c r="QJL368">
        <v>0</v>
      </c>
      <c r="QJM368">
        <v>0</v>
      </c>
      <c r="QJN368">
        <v>0</v>
      </c>
      <c r="QJO368">
        <v>0</v>
      </c>
      <c r="QJP368">
        <v>0</v>
      </c>
      <c r="QJQ368">
        <v>0</v>
      </c>
      <c r="QJR368">
        <v>0</v>
      </c>
      <c r="QJS368">
        <v>0</v>
      </c>
      <c r="QJT368">
        <v>0</v>
      </c>
      <c r="QJU368">
        <v>0</v>
      </c>
      <c r="QJV368">
        <v>0</v>
      </c>
      <c r="QJW368">
        <v>0</v>
      </c>
      <c r="QJX368">
        <v>0</v>
      </c>
      <c r="QJY368">
        <v>0</v>
      </c>
      <c r="QJZ368">
        <v>0</v>
      </c>
      <c r="QKA368">
        <v>0</v>
      </c>
      <c r="QKB368">
        <v>0</v>
      </c>
      <c r="QKC368">
        <v>0</v>
      </c>
      <c r="QKD368">
        <v>0</v>
      </c>
      <c r="QKE368">
        <v>0</v>
      </c>
      <c r="QKF368">
        <v>0</v>
      </c>
      <c r="QKG368">
        <v>0</v>
      </c>
      <c r="QKH368">
        <v>0</v>
      </c>
      <c r="QKI368">
        <v>0</v>
      </c>
      <c r="QKJ368">
        <v>0</v>
      </c>
      <c r="QKK368">
        <v>0</v>
      </c>
      <c r="QKL368">
        <v>0</v>
      </c>
      <c r="QKM368">
        <v>0</v>
      </c>
      <c r="QKN368">
        <v>0</v>
      </c>
      <c r="QKO368">
        <v>0</v>
      </c>
      <c r="QKP368">
        <v>0</v>
      </c>
      <c r="QKQ368">
        <v>0</v>
      </c>
      <c r="QKR368">
        <v>0</v>
      </c>
      <c r="QKS368">
        <v>0</v>
      </c>
      <c r="QKT368">
        <v>0</v>
      </c>
      <c r="QKU368">
        <v>0</v>
      </c>
      <c r="QKV368">
        <v>0</v>
      </c>
      <c r="QKW368">
        <v>0</v>
      </c>
      <c r="QKX368">
        <v>0</v>
      </c>
      <c r="QKY368">
        <v>0</v>
      </c>
      <c r="QKZ368">
        <v>0</v>
      </c>
      <c r="QLA368">
        <v>0</v>
      </c>
      <c r="QLB368">
        <v>0</v>
      </c>
      <c r="QLC368">
        <v>0</v>
      </c>
      <c r="QLD368">
        <v>0</v>
      </c>
      <c r="QLE368">
        <v>0</v>
      </c>
      <c r="QLF368">
        <v>0</v>
      </c>
      <c r="QLG368">
        <v>0</v>
      </c>
      <c r="QLH368">
        <v>0</v>
      </c>
      <c r="QLI368">
        <v>0</v>
      </c>
      <c r="QLJ368">
        <v>0</v>
      </c>
      <c r="QLK368">
        <v>0</v>
      </c>
      <c r="QLL368">
        <v>0</v>
      </c>
      <c r="QLM368">
        <v>0</v>
      </c>
      <c r="QLN368">
        <v>0</v>
      </c>
      <c r="QLO368">
        <v>0</v>
      </c>
      <c r="QLP368">
        <v>0</v>
      </c>
      <c r="QLQ368">
        <v>0</v>
      </c>
      <c r="QLR368">
        <v>0</v>
      </c>
      <c r="QLS368">
        <v>0</v>
      </c>
      <c r="QLT368">
        <v>0</v>
      </c>
      <c r="QLU368">
        <v>0</v>
      </c>
      <c r="QLV368">
        <v>0</v>
      </c>
      <c r="QLW368">
        <v>0</v>
      </c>
      <c r="QLX368">
        <v>0</v>
      </c>
      <c r="QLY368">
        <v>0</v>
      </c>
      <c r="QLZ368">
        <v>0</v>
      </c>
      <c r="QMA368">
        <v>0</v>
      </c>
      <c r="QMB368">
        <v>0</v>
      </c>
      <c r="QMC368">
        <v>0</v>
      </c>
      <c r="QMD368">
        <v>0</v>
      </c>
      <c r="QME368">
        <v>0</v>
      </c>
      <c r="QMF368">
        <v>0</v>
      </c>
      <c r="QMG368">
        <v>0</v>
      </c>
      <c r="QMH368">
        <v>0</v>
      </c>
      <c r="QMI368">
        <v>0</v>
      </c>
      <c r="QMJ368">
        <v>0</v>
      </c>
      <c r="QMK368">
        <v>0</v>
      </c>
      <c r="QML368">
        <v>0</v>
      </c>
      <c r="QMM368">
        <v>0</v>
      </c>
      <c r="QMN368">
        <v>0</v>
      </c>
      <c r="QMO368">
        <v>0</v>
      </c>
      <c r="QMP368">
        <v>0</v>
      </c>
      <c r="QMQ368">
        <v>0</v>
      </c>
      <c r="QMR368">
        <v>0</v>
      </c>
      <c r="QMS368">
        <v>0</v>
      </c>
      <c r="QMT368">
        <v>0</v>
      </c>
      <c r="QMU368">
        <v>0</v>
      </c>
      <c r="QMV368">
        <v>0</v>
      </c>
      <c r="QMW368">
        <v>0</v>
      </c>
      <c r="QMX368">
        <v>0</v>
      </c>
      <c r="QMY368">
        <v>0</v>
      </c>
      <c r="QMZ368">
        <v>0</v>
      </c>
      <c r="QNA368">
        <v>0</v>
      </c>
      <c r="QNB368">
        <v>0</v>
      </c>
      <c r="QNC368">
        <v>0</v>
      </c>
      <c r="QND368">
        <v>0</v>
      </c>
      <c r="QNE368">
        <v>0</v>
      </c>
      <c r="QNF368">
        <v>0</v>
      </c>
      <c r="QNG368">
        <v>0</v>
      </c>
      <c r="QNH368">
        <v>0</v>
      </c>
      <c r="QNI368">
        <v>0</v>
      </c>
      <c r="QNJ368">
        <v>0</v>
      </c>
      <c r="QNK368">
        <v>0</v>
      </c>
      <c r="QNL368">
        <v>0</v>
      </c>
      <c r="QNM368">
        <v>0</v>
      </c>
      <c r="QNN368">
        <v>0</v>
      </c>
      <c r="QNO368">
        <v>0</v>
      </c>
      <c r="QNP368">
        <v>0</v>
      </c>
      <c r="QNQ368">
        <v>0</v>
      </c>
      <c r="QNR368">
        <v>0</v>
      </c>
      <c r="QNS368">
        <v>0</v>
      </c>
      <c r="QNT368">
        <v>0</v>
      </c>
      <c r="QNU368">
        <v>0</v>
      </c>
      <c r="QNV368">
        <v>0</v>
      </c>
      <c r="QNW368">
        <v>0</v>
      </c>
      <c r="QNX368">
        <v>0</v>
      </c>
      <c r="QNY368">
        <v>0</v>
      </c>
      <c r="QNZ368">
        <v>0</v>
      </c>
      <c r="QOA368">
        <v>0</v>
      </c>
      <c r="QOB368">
        <v>0</v>
      </c>
      <c r="QOC368">
        <v>0</v>
      </c>
      <c r="QOD368">
        <v>0</v>
      </c>
      <c r="QOE368">
        <v>0</v>
      </c>
      <c r="QOF368">
        <v>0</v>
      </c>
      <c r="QOG368">
        <v>0</v>
      </c>
      <c r="QOH368">
        <v>0</v>
      </c>
      <c r="QOI368">
        <v>0</v>
      </c>
      <c r="QOJ368">
        <v>0</v>
      </c>
      <c r="QOK368">
        <v>0</v>
      </c>
      <c r="QOL368">
        <v>0</v>
      </c>
      <c r="QOM368">
        <v>0</v>
      </c>
      <c r="QON368">
        <v>0</v>
      </c>
      <c r="QOO368">
        <v>0</v>
      </c>
      <c r="QOP368">
        <v>0</v>
      </c>
      <c r="QOQ368">
        <v>0</v>
      </c>
      <c r="QOR368">
        <v>0</v>
      </c>
      <c r="QOS368">
        <v>0</v>
      </c>
      <c r="QOT368">
        <v>0</v>
      </c>
      <c r="QOU368">
        <v>0</v>
      </c>
      <c r="QOV368">
        <v>0</v>
      </c>
      <c r="QOW368">
        <v>0</v>
      </c>
      <c r="QOX368">
        <v>0</v>
      </c>
      <c r="QOY368">
        <v>0</v>
      </c>
      <c r="QOZ368">
        <v>0</v>
      </c>
      <c r="QPA368">
        <v>0</v>
      </c>
      <c r="QPB368">
        <v>0</v>
      </c>
      <c r="QPC368">
        <v>0</v>
      </c>
      <c r="QPD368">
        <v>0</v>
      </c>
      <c r="QPE368">
        <v>0</v>
      </c>
      <c r="QPF368">
        <v>0</v>
      </c>
      <c r="QPG368">
        <v>0</v>
      </c>
      <c r="QPH368">
        <v>0</v>
      </c>
      <c r="QPI368">
        <v>0</v>
      </c>
      <c r="QPJ368">
        <v>0</v>
      </c>
      <c r="QPK368">
        <v>0</v>
      </c>
      <c r="QPL368">
        <v>0</v>
      </c>
      <c r="QPM368">
        <v>0</v>
      </c>
      <c r="QPN368">
        <v>0</v>
      </c>
      <c r="QPO368">
        <v>0</v>
      </c>
      <c r="QPP368">
        <v>0</v>
      </c>
      <c r="QPQ368">
        <v>0</v>
      </c>
      <c r="QPR368">
        <v>0</v>
      </c>
      <c r="QPS368">
        <v>0</v>
      </c>
      <c r="QPT368">
        <v>0</v>
      </c>
      <c r="QPU368">
        <v>0</v>
      </c>
      <c r="QPV368">
        <v>0</v>
      </c>
      <c r="QPW368">
        <v>0</v>
      </c>
      <c r="QPX368">
        <v>0</v>
      </c>
      <c r="QPY368">
        <v>0</v>
      </c>
      <c r="QPZ368">
        <v>0</v>
      </c>
      <c r="QQA368">
        <v>0</v>
      </c>
      <c r="QQB368">
        <v>0</v>
      </c>
      <c r="QQC368">
        <v>0</v>
      </c>
      <c r="QQD368">
        <v>0</v>
      </c>
      <c r="QQE368">
        <v>0</v>
      </c>
      <c r="QQF368">
        <v>0</v>
      </c>
      <c r="QQG368">
        <v>0</v>
      </c>
      <c r="QQH368">
        <v>0</v>
      </c>
      <c r="QQI368">
        <v>0</v>
      </c>
      <c r="QQJ368">
        <v>0</v>
      </c>
      <c r="QQK368">
        <v>0</v>
      </c>
      <c r="QQL368">
        <v>0</v>
      </c>
      <c r="QQM368">
        <v>0</v>
      </c>
      <c r="QQN368">
        <v>0</v>
      </c>
      <c r="QQO368">
        <v>0</v>
      </c>
      <c r="QQP368">
        <v>0</v>
      </c>
      <c r="QQQ368">
        <v>0</v>
      </c>
      <c r="QQR368">
        <v>0</v>
      </c>
      <c r="QQS368">
        <v>0</v>
      </c>
      <c r="QQT368">
        <v>0</v>
      </c>
      <c r="QQU368">
        <v>0</v>
      </c>
      <c r="QQV368">
        <v>0</v>
      </c>
      <c r="QQW368">
        <v>0</v>
      </c>
      <c r="QQX368">
        <v>0</v>
      </c>
      <c r="QQY368">
        <v>0</v>
      </c>
      <c r="QQZ368">
        <v>0</v>
      </c>
      <c r="QRA368">
        <v>0</v>
      </c>
      <c r="QRB368">
        <v>0</v>
      </c>
      <c r="QRC368">
        <v>0</v>
      </c>
      <c r="QRD368">
        <v>0</v>
      </c>
      <c r="QRE368">
        <v>0</v>
      </c>
      <c r="QRF368">
        <v>0</v>
      </c>
      <c r="QRG368">
        <v>0</v>
      </c>
      <c r="QRH368">
        <v>0</v>
      </c>
      <c r="QRI368">
        <v>0</v>
      </c>
      <c r="QRJ368">
        <v>0</v>
      </c>
      <c r="QRK368">
        <v>0</v>
      </c>
      <c r="QRL368">
        <v>0</v>
      </c>
      <c r="QRM368">
        <v>0</v>
      </c>
      <c r="QRN368">
        <v>0</v>
      </c>
      <c r="QRO368">
        <v>0</v>
      </c>
      <c r="QRP368">
        <v>0</v>
      </c>
      <c r="QRQ368">
        <v>0</v>
      </c>
      <c r="QRR368">
        <v>0</v>
      </c>
      <c r="QRS368">
        <v>0</v>
      </c>
      <c r="QRT368">
        <v>0</v>
      </c>
      <c r="QRU368">
        <v>0</v>
      </c>
      <c r="QRV368">
        <v>0</v>
      </c>
      <c r="QRW368">
        <v>0</v>
      </c>
      <c r="QRX368">
        <v>0</v>
      </c>
      <c r="QRY368">
        <v>0</v>
      </c>
      <c r="QRZ368">
        <v>0</v>
      </c>
      <c r="QSA368">
        <v>0</v>
      </c>
      <c r="QSB368">
        <v>0</v>
      </c>
      <c r="QSC368">
        <v>0</v>
      </c>
      <c r="QSD368">
        <v>0</v>
      </c>
      <c r="QSE368">
        <v>0</v>
      </c>
      <c r="QSF368">
        <v>0</v>
      </c>
      <c r="QSG368">
        <v>0</v>
      </c>
      <c r="QSH368">
        <v>0</v>
      </c>
      <c r="QSI368">
        <v>0</v>
      </c>
      <c r="QSJ368">
        <v>0</v>
      </c>
      <c r="QSK368">
        <v>0</v>
      </c>
      <c r="QSL368">
        <v>0</v>
      </c>
      <c r="QSM368">
        <v>0</v>
      </c>
      <c r="QSN368">
        <v>0</v>
      </c>
      <c r="QSO368">
        <v>0</v>
      </c>
      <c r="QSP368">
        <v>0</v>
      </c>
      <c r="QSQ368">
        <v>0</v>
      </c>
      <c r="QSR368">
        <v>0</v>
      </c>
      <c r="QSS368">
        <v>0</v>
      </c>
      <c r="QST368">
        <v>0</v>
      </c>
      <c r="QSU368">
        <v>0</v>
      </c>
      <c r="QSV368">
        <v>0</v>
      </c>
      <c r="QSW368">
        <v>0</v>
      </c>
      <c r="QSX368">
        <v>0</v>
      </c>
      <c r="QSY368">
        <v>0</v>
      </c>
      <c r="QSZ368">
        <v>0</v>
      </c>
      <c r="QTA368">
        <v>0</v>
      </c>
      <c r="QTB368">
        <v>0</v>
      </c>
      <c r="QTC368">
        <v>0</v>
      </c>
      <c r="QTD368">
        <v>0</v>
      </c>
      <c r="QTE368">
        <v>0</v>
      </c>
      <c r="QTF368">
        <v>0</v>
      </c>
      <c r="QTG368">
        <v>0</v>
      </c>
      <c r="QTH368">
        <v>0</v>
      </c>
      <c r="QTI368">
        <v>0</v>
      </c>
      <c r="QTJ368">
        <v>0</v>
      </c>
      <c r="QTK368">
        <v>0</v>
      </c>
      <c r="QTL368">
        <v>0</v>
      </c>
      <c r="QTM368">
        <v>0</v>
      </c>
      <c r="QTN368">
        <v>0</v>
      </c>
      <c r="QTO368">
        <v>0</v>
      </c>
      <c r="QTP368">
        <v>0</v>
      </c>
      <c r="QTQ368">
        <v>0</v>
      </c>
      <c r="QTR368">
        <v>0</v>
      </c>
      <c r="QTS368">
        <v>0</v>
      </c>
      <c r="QTT368">
        <v>0</v>
      </c>
      <c r="QTU368">
        <v>0</v>
      </c>
      <c r="QTV368">
        <v>0</v>
      </c>
      <c r="QTW368">
        <v>0</v>
      </c>
      <c r="QTX368">
        <v>0</v>
      </c>
      <c r="QTY368">
        <v>0</v>
      </c>
      <c r="QTZ368">
        <v>0</v>
      </c>
      <c r="QUA368">
        <v>0</v>
      </c>
      <c r="QUB368">
        <v>0</v>
      </c>
      <c r="QUC368">
        <v>0</v>
      </c>
      <c r="QUD368">
        <v>0</v>
      </c>
      <c r="QUE368">
        <v>0</v>
      </c>
      <c r="QUF368">
        <v>0</v>
      </c>
      <c r="QUG368">
        <v>0</v>
      </c>
      <c r="QUH368">
        <v>0</v>
      </c>
      <c r="QUI368">
        <v>0</v>
      </c>
      <c r="QUJ368">
        <v>0</v>
      </c>
      <c r="QUK368">
        <v>0</v>
      </c>
      <c r="QUL368">
        <v>0</v>
      </c>
      <c r="QUM368">
        <v>0</v>
      </c>
      <c r="QUN368">
        <v>0</v>
      </c>
      <c r="QUO368">
        <v>0</v>
      </c>
      <c r="QUP368">
        <v>0</v>
      </c>
      <c r="QUQ368">
        <v>0</v>
      </c>
      <c r="QUR368">
        <v>0</v>
      </c>
      <c r="QUS368">
        <v>0</v>
      </c>
      <c r="QUT368">
        <v>0</v>
      </c>
      <c r="QUU368">
        <v>0</v>
      </c>
      <c r="QUV368">
        <v>0</v>
      </c>
      <c r="QUW368">
        <v>0</v>
      </c>
      <c r="QUX368">
        <v>0</v>
      </c>
      <c r="QUY368">
        <v>0</v>
      </c>
      <c r="QUZ368">
        <v>0</v>
      </c>
      <c r="QVA368">
        <v>0</v>
      </c>
      <c r="QVB368">
        <v>0</v>
      </c>
      <c r="QVC368">
        <v>0</v>
      </c>
      <c r="QVD368">
        <v>0</v>
      </c>
      <c r="QVE368">
        <v>0</v>
      </c>
      <c r="QVF368">
        <v>0</v>
      </c>
      <c r="QVG368">
        <v>0</v>
      </c>
      <c r="QVH368">
        <v>0</v>
      </c>
      <c r="QVI368">
        <v>0</v>
      </c>
      <c r="QVJ368">
        <v>0</v>
      </c>
      <c r="QVK368">
        <v>0</v>
      </c>
      <c r="QVL368">
        <v>0</v>
      </c>
      <c r="QVM368">
        <v>0</v>
      </c>
      <c r="QVN368">
        <v>0</v>
      </c>
      <c r="QVO368">
        <v>0</v>
      </c>
      <c r="QVP368">
        <v>0</v>
      </c>
      <c r="QVQ368">
        <v>0</v>
      </c>
      <c r="QVR368">
        <v>0</v>
      </c>
      <c r="QVS368">
        <v>0</v>
      </c>
      <c r="QVT368">
        <v>0</v>
      </c>
      <c r="QVU368">
        <v>0</v>
      </c>
      <c r="QVV368">
        <v>0</v>
      </c>
      <c r="QVW368">
        <v>0</v>
      </c>
      <c r="QVX368">
        <v>0</v>
      </c>
      <c r="QVY368">
        <v>0</v>
      </c>
      <c r="QVZ368">
        <v>0</v>
      </c>
      <c r="QWA368">
        <v>0</v>
      </c>
      <c r="QWB368">
        <v>0</v>
      </c>
      <c r="QWC368">
        <v>0</v>
      </c>
      <c r="QWD368">
        <v>0</v>
      </c>
      <c r="QWE368">
        <v>0</v>
      </c>
      <c r="QWF368">
        <v>0</v>
      </c>
      <c r="QWG368">
        <v>0</v>
      </c>
      <c r="QWH368">
        <v>0</v>
      </c>
      <c r="QWI368">
        <v>0</v>
      </c>
      <c r="QWJ368">
        <v>0</v>
      </c>
      <c r="QWK368">
        <v>0</v>
      </c>
      <c r="QWL368">
        <v>0</v>
      </c>
      <c r="QWM368">
        <v>0</v>
      </c>
      <c r="QWN368">
        <v>0</v>
      </c>
      <c r="QWO368">
        <v>0</v>
      </c>
      <c r="QWP368">
        <v>0</v>
      </c>
      <c r="QWQ368">
        <v>0</v>
      </c>
      <c r="QWR368">
        <v>0</v>
      </c>
      <c r="QWS368">
        <v>0</v>
      </c>
      <c r="QWT368">
        <v>0</v>
      </c>
      <c r="QWU368">
        <v>0</v>
      </c>
      <c r="QWV368">
        <v>0</v>
      </c>
      <c r="QWW368">
        <v>0</v>
      </c>
      <c r="QWX368">
        <v>0</v>
      </c>
      <c r="QWY368">
        <v>0</v>
      </c>
      <c r="QWZ368">
        <v>0</v>
      </c>
      <c r="QXA368">
        <v>0</v>
      </c>
      <c r="QXB368">
        <v>0</v>
      </c>
      <c r="QXC368">
        <v>0</v>
      </c>
      <c r="QXD368">
        <v>0</v>
      </c>
      <c r="QXE368">
        <v>0</v>
      </c>
      <c r="QXF368">
        <v>0</v>
      </c>
      <c r="QXG368">
        <v>0</v>
      </c>
      <c r="QXH368">
        <v>0</v>
      </c>
      <c r="QXI368">
        <v>0</v>
      </c>
      <c r="QXJ368">
        <v>0</v>
      </c>
      <c r="QXK368">
        <v>0</v>
      </c>
      <c r="QXL368">
        <v>0</v>
      </c>
      <c r="QXM368">
        <v>0</v>
      </c>
      <c r="QXN368">
        <v>0</v>
      </c>
      <c r="QXO368">
        <v>0</v>
      </c>
      <c r="QXP368">
        <v>0</v>
      </c>
      <c r="QXQ368">
        <v>0</v>
      </c>
      <c r="QXR368">
        <v>0</v>
      </c>
      <c r="QXS368">
        <v>0</v>
      </c>
      <c r="QXT368">
        <v>0</v>
      </c>
      <c r="QXU368">
        <v>0</v>
      </c>
      <c r="QXV368">
        <v>0</v>
      </c>
      <c r="QXW368">
        <v>0</v>
      </c>
      <c r="QXX368">
        <v>0</v>
      </c>
      <c r="QXY368">
        <v>0</v>
      </c>
      <c r="QXZ368">
        <v>0</v>
      </c>
      <c r="QYA368">
        <v>0</v>
      </c>
      <c r="QYB368">
        <v>0</v>
      </c>
      <c r="QYC368">
        <v>0</v>
      </c>
      <c r="QYD368">
        <v>0</v>
      </c>
      <c r="QYE368">
        <v>0</v>
      </c>
      <c r="QYF368">
        <v>0</v>
      </c>
      <c r="QYG368">
        <v>0</v>
      </c>
      <c r="QYH368">
        <v>0</v>
      </c>
      <c r="QYI368">
        <v>0</v>
      </c>
      <c r="QYJ368">
        <v>0</v>
      </c>
      <c r="QYK368">
        <v>0</v>
      </c>
      <c r="QYL368">
        <v>0</v>
      </c>
      <c r="QYM368">
        <v>0</v>
      </c>
      <c r="QYN368">
        <v>0</v>
      </c>
      <c r="QYO368">
        <v>0</v>
      </c>
      <c r="QYP368">
        <v>0</v>
      </c>
      <c r="QYQ368">
        <v>0</v>
      </c>
      <c r="QYR368">
        <v>0</v>
      </c>
      <c r="QYS368">
        <v>0</v>
      </c>
      <c r="QYT368">
        <v>0</v>
      </c>
      <c r="QYU368">
        <v>0</v>
      </c>
      <c r="QYV368">
        <v>0</v>
      </c>
      <c r="QYW368">
        <v>0</v>
      </c>
      <c r="QYX368">
        <v>0</v>
      </c>
      <c r="QYY368">
        <v>0</v>
      </c>
      <c r="QYZ368">
        <v>0</v>
      </c>
      <c r="QZA368">
        <v>0</v>
      </c>
      <c r="QZB368">
        <v>0</v>
      </c>
      <c r="QZC368">
        <v>0</v>
      </c>
      <c r="QZD368">
        <v>0</v>
      </c>
      <c r="QZE368">
        <v>0</v>
      </c>
      <c r="QZF368">
        <v>0</v>
      </c>
      <c r="QZG368">
        <v>0</v>
      </c>
      <c r="QZH368">
        <v>0</v>
      </c>
      <c r="QZI368">
        <v>0</v>
      </c>
      <c r="QZJ368">
        <v>0</v>
      </c>
      <c r="QZK368">
        <v>0</v>
      </c>
      <c r="QZL368">
        <v>0</v>
      </c>
      <c r="QZM368">
        <v>0</v>
      </c>
      <c r="QZN368">
        <v>0</v>
      </c>
      <c r="QZO368">
        <v>0</v>
      </c>
      <c r="QZP368">
        <v>0</v>
      </c>
      <c r="QZQ368">
        <v>0</v>
      </c>
      <c r="QZR368">
        <v>0</v>
      </c>
      <c r="QZS368">
        <v>0</v>
      </c>
      <c r="QZT368">
        <v>0</v>
      </c>
      <c r="QZU368">
        <v>0</v>
      </c>
      <c r="QZV368">
        <v>0</v>
      </c>
      <c r="QZW368">
        <v>0</v>
      </c>
      <c r="QZX368">
        <v>0</v>
      </c>
      <c r="QZY368">
        <v>0</v>
      </c>
      <c r="QZZ368">
        <v>0</v>
      </c>
      <c r="RAA368">
        <v>0</v>
      </c>
      <c r="RAB368">
        <v>0</v>
      </c>
      <c r="RAC368">
        <v>0</v>
      </c>
      <c r="RAD368">
        <v>0</v>
      </c>
      <c r="RAE368">
        <v>0</v>
      </c>
      <c r="RAF368">
        <v>0</v>
      </c>
      <c r="RAG368">
        <v>0</v>
      </c>
      <c r="RAH368">
        <v>0</v>
      </c>
      <c r="RAI368">
        <v>0</v>
      </c>
      <c r="RAJ368">
        <v>0</v>
      </c>
      <c r="RAK368">
        <v>0</v>
      </c>
      <c r="RAL368">
        <v>0</v>
      </c>
      <c r="RAM368">
        <v>0</v>
      </c>
      <c r="RAN368">
        <v>0</v>
      </c>
      <c r="RAO368">
        <v>0</v>
      </c>
      <c r="RAP368">
        <v>0</v>
      </c>
      <c r="RAQ368">
        <v>0</v>
      </c>
      <c r="RAR368">
        <v>0</v>
      </c>
      <c r="RAS368">
        <v>0</v>
      </c>
      <c r="RAT368">
        <v>0</v>
      </c>
      <c r="RAU368">
        <v>0</v>
      </c>
      <c r="RAV368">
        <v>0</v>
      </c>
      <c r="RAW368">
        <v>0</v>
      </c>
      <c r="RAX368">
        <v>0</v>
      </c>
      <c r="RAY368">
        <v>0</v>
      </c>
      <c r="RAZ368">
        <v>0</v>
      </c>
      <c r="RBA368">
        <v>0</v>
      </c>
      <c r="RBB368">
        <v>0</v>
      </c>
      <c r="RBC368">
        <v>0</v>
      </c>
      <c r="RBD368">
        <v>0</v>
      </c>
      <c r="RBE368">
        <v>0</v>
      </c>
      <c r="RBF368">
        <v>0</v>
      </c>
      <c r="RBG368">
        <v>0</v>
      </c>
      <c r="RBH368">
        <v>0</v>
      </c>
      <c r="RBI368">
        <v>0</v>
      </c>
      <c r="RBJ368">
        <v>0</v>
      </c>
      <c r="RBK368">
        <v>0</v>
      </c>
      <c r="RBL368">
        <v>0</v>
      </c>
      <c r="RBM368">
        <v>0</v>
      </c>
      <c r="RBN368">
        <v>0</v>
      </c>
      <c r="RBO368">
        <v>0</v>
      </c>
      <c r="RBP368">
        <v>0</v>
      </c>
      <c r="RBQ368">
        <v>0</v>
      </c>
      <c r="RBR368">
        <v>0</v>
      </c>
      <c r="RBS368">
        <v>0</v>
      </c>
      <c r="RBT368">
        <v>0</v>
      </c>
      <c r="RBU368">
        <v>0</v>
      </c>
      <c r="RBV368">
        <v>0</v>
      </c>
      <c r="RBW368">
        <v>0</v>
      </c>
      <c r="RBX368">
        <v>0</v>
      </c>
      <c r="RBY368">
        <v>0</v>
      </c>
      <c r="RBZ368">
        <v>0</v>
      </c>
      <c r="RCA368">
        <v>0</v>
      </c>
      <c r="RCB368">
        <v>0</v>
      </c>
      <c r="RCC368">
        <v>0</v>
      </c>
      <c r="RCD368">
        <v>0</v>
      </c>
      <c r="RCE368">
        <v>0</v>
      </c>
      <c r="RCF368">
        <v>0</v>
      </c>
      <c r="RCG368">
        <v>0</v>
      </c>
      <c r="RCH368">
        <v>0</v>
      </c>
      <c r="RCI368">
        <v>0</v>
      </c>
      <c r="RCJ368">
        <v>0</v>
      </c>
      <c r="RCK368">
        <v>0</v>
      </c>
      <c r="RCL368">
        <v>0</v>
      </c>
      <c r="RCM368">
        <v>0</v>
      </c>
      <c r="RCN368">
        <v>0</v>
      </c>
      <c r="RCO368">
        <v>0</v>
      </c>
      <c r="RCP368">
        <v>0</v>
      </c>
      <c r="RCQ368">
        <v>0</v>
      </c>
      <c r="RCR368">
        <v>0</v>
      </c>
      <c r="RCS368">
        <v>0</v>
      </c>
      <c r="RCT368">
        <v>0</v>
      </c>
      <c r="RCU368">
        <v>0</v>
      </c>
      <c r="RCV368">
        <v>0</v>
      </c>
      <c r="RCW368">
        <v>0</v>
      </c>
      <c r="RCX368">
        <v>0</v>
      </c>
      <c r="RCY368">
        <v>0</v>
      </c>
      <c r="RCZ368">
        <v>0</v>
      </c>
      <c r="RDA368">
        <v>0</v>
      </c>
      <c r="RDB368">
        <v>0</v>
      </c>
      <c r="RDC368">
        <v>0</v>
      </c>
      <c r="RDD368">
        <v>0</v>
      </c>
      <c r="RDE368">
        <v>0</v>
      </c>
      <c r="RDF368">
        <v>0</v>
      </c>
      <c r="RDG368">
        <v>0</v>
      </c>
      <c r="RDH368">
        <v>0</v>
      </c>
      <c r="RDI368">
        <v>0</v>
      </c>
      <c r="RDJ368">
        <v>0</v>
      </c>
      <c r="RDK368">
        <v>0</v>
      </c>
      <c r="RDL368">
        <v>0</v>
      </c>
      <c r="RDM368">
        <v>0</v>
      </c>
      <c r="RDN368">
        <v>0</v>
      </c>
      <c r="RDO368">
        <v>0</v>
      </c>
      <c r="RDP368">
        <v>0</v>
      </c>
      <c r="RDQ368">
        <v>0</v>
      </c>
      <c r="RDR368">
        <v>0</v>
      </c>
      <c r="RDS368">
        <v>0</v>
      </c>
      <c r="RDT368">
        <v>0</v>
      </c>
      <c r="RDU368">
        <v>0</v>
      </c>
      <c r="RDV368">
        <v>0</v>
      </c>
      <c r="RDW368">
        <v>0</v>
      </c>
      <c r="RDX368">
        <v>0</v>
      </c>
      <c r="RDY368">
        <v>0</v>
      </c>
      <c r="RDZ368">
        <v>0</v>
      </c>
      <c r="REA368">
        <v>0</v>
      </c>
      <c r="REB368">
        <v>0</v>
      </c>
      <c r="REC368">
        <v>0</v>
      </c>
      <c r="RED368">
        <v>0</v>
      </c>
      <c r="REE368">
        <v>0</v>
      </c>
      <c r="REF368">
        <v>0</v>
      </c>
      <c r="REG368">
        <v>0</v>
      </c>
      <c r="REH368">
        <v>0</v>
      </c>
      <c r="REI368">
        <v>0</v>
      </c>
      <c r="REJ368">
        <v>0</v>
      </c>
      <c r="REK368">
        <v>0</v>
      </c>
      <c r="REL368">
        <v>0</v>
      </c>
      <c r="REM368">
        <v>0</v>
      </c>
      <c r="REN368">
        <v>0</v>
      </c>
      <c r="REO368">
        <v>0</v>
      </c>
      <c r="REP368">
        <v>0</v>
      </c>
      <c r="REQ368">
        <v>0</v>
      </c>
      <c r="RER368">
        <v>0</v>
      </c>
      <c r="RES368">
        <v>0</v>
      </c>
      <c r="RET368">
        <v>0</v>
      </c>
      <c r="REU368">
        <v>0</v>
      </c>
      <c r="REV368">
        <v>0</v>
      </c>
      <c r="REW368">
        <v>0</v>
      </c>
      <c r="REX368">
        <v>0</v>
      </c>
      <c r="REY368">
        <v>0</v>
      </c>
      <c r="REZ368">
        <v>0</v>
      </c>
      <c r="RFA368">
        <v>0</v>
      </c>
      <c r="RFB368">
        <v>0</v>
      </c>
      <c r="RFC368">
        <v>0</v>
      </c>
      <c r="RFD368">
        <v>0</v>
      </c>
      <c r="RFE368">
        <v>0</v>
      </c>
      <c r="RFF368">
        <v>0</v>
      </c>
      <c r="RFG368">
        <v>0</v>
      </c>
      <c r="RFH368">
        <v>0</v>
      </c>
      <c r="RFI368">
        <v>0</v>
      </c>
      <c r="RFJ368">
        <v>0</v>
      </c>
      <c r="RFK368">
        <v>0</v>
      </c>
      <c r="RFL368">
        <v>0</v>
      </c>
      <c r="RFM368">
        <v>0</v>
      </c>
      <c r="RFN368">
        <v>0</v>
      </c>
      <c r="RFO368">
        <v>0</v>
      </c>
      <c r="RFP368">
        <v>0</v>
      </c>
      <c r="RFQ368">
        <v>0</v>
      </c>
      <c r="RFR368">
        <v>0</v>
      </c>
      <c r="RFS368">
        <v>0</v>
      </c>
      <c r="RFT368">
        <v>0</v>
      </c>
      <c r="RFU368">
        <v>0</v>
      </c>
      <c r="RFV368">
        <v>0</v>
      </c>
      <c r="RFW368">
        <v>0</v>
      </c>
      <c r="RFX368">
        <v>0</v>
      </c>
      <c r="RFY368">
        <v>0</v>
      </c>
      <c r="RFZ368">
        <v>0</v>
      </c>
      <c r="RGA368">
        <v>0</v>
      </c>
      <c r="RGB368">
        <v>0</v>
      </c>
      <c r="RGC368">
        <v>0</v>
      </c>
      <c r="RGD368">
        <v>0</v>
      </c>
      <c r="RGE368">
        <v>0</v>
      </c>
      <c r="RGF368">
        <v>0</v>
      </c>
      <c r="RGG368">
        <v>0</v>
      </c>
      <c r="RGH368">
        <v>0</v>
      </c>
      <c r="RGI368">
        <v>0</v>
      </c>
      <c r="RGJ368">
        <v>0</v>
      </c>
      <c r="RGK368">
        <v>0</v>
      </c>
      <c r="RGL368">
        <v>0</v>
      </c>
      <c r="RGM368">
        <v>0</v>
      </c>
      <c r="RGN368">
        <v>0</v>
      </c>
      <c r="RGO368">
        <v>0</v>
      </c>
      <c r="RGP368">
        <v>0</v>
      </c>
      <c r="RGQ368">
        <v>0</v>
      </c>
      <c r="RGR368">
        <v>0</v>
      </c>
      <c r="RGS368">
        <v>0</v>
      </c>
      <c r="RGT368">
        <v>0</v>
      </c>
      <c r="RGU368">
        <v>0</v>
      </c>
      <c r="RGV368">
        <v>0</v>
      </c>
      <c r="RGW368">
        <v>0</v>
      </c>
      <c r="RGX368">
        <v>0</v>
      </c>
      <c r="RGY368">
        <v>0</v>
      </c>
      <c r="RGZ368">
        <v>0</v>
      </c>
      <c r="RHA368">
        <v>0</v>
      </c>
      <c r="RHB368">
        <v>0</v>
      </c>
      <c r="RHC368">
        <v>0</v>
      </c>
      <c r="RHD368">
        <v>0</v>
      </c>
      <c r="RHE368">
        <v>0</v>
      </c>
      <c r="RHF368">
        <v>0</v>
      </c>
      <c r="RHG368">
        <v>0</v>
      </c>
      <c r="RHH368">
        <v>0</v>
      </c>
      <c r="RHI368">
        <v>0</v>
      </c>
      <c r="RHJ368">
        <v>0</v>
      </c>
      <c r="RHK368">
        <v>0</v>
      </c>
      <c r="RHL368">
        <v>0</v>
      </c>
      <c r="RHM368">
        <v>0</v>
      </c>
      <c r="RHN368">
        <v>0</v>
      </c>
      <c r="RHO368">
        <v>0</v>
      </c>
      <c r="RHP368">
        <v>0</v>
      </c>
      <c r="RHQ368">
        <v>0</v>
      </c>
      <c r="RHR368">
        <v>0</v>
      </c>
      <c r="RHS368">
        <v>0</v>
      </c>
      <c r="RHT368">
        <v>0</v>
      </c>
      <c r="RHU368">
        <v>0</v>
      </c>
      <c r="RHV368">
        <v>0</v>
      </c>
      <c r="RHW368">
        <v>0</v>
      </c>
      <c r="RHX368">
        <v>0</v>
      </c>
      <c r="RHY368">
        <v>0</v>
      </c>
      <c r="RHZ368">
        <v>0</v>
      </c>
      <c r="RIA368">
        <v>0</v>
      </c>
      <c r="RIB368">
        <v>0</v>
      </c>
      <c r="RIC368">
        <v>0</v>
      </c>
      <c r="RID368">
        <v>0</v>
      </c>
      <c r="RIE368">
        <v>0</v>
      </c>
      <c r="RIF368">
        <v>0</v>
      </c>
      <c r="RIG368">
        <v>0</v>
      </c>
      <c r="RIH368">
        <v>0</v>
      </c>
      <c r="RII368">
        <v>0</v>
      </c>
      <c r="RIJ368">
        <v>0</v>
      </c>
      <c r="RIK368">
        <v>0</v>
      </c>
      <c r="RIL368">
        <v>0</v>
      </c>
      <c r="RIM368">
        <v>0</v>
      </c>
      <c r="RIN368">
        <v>0</v>
      </c>
      <c r="RIO368">
        <v>0</v>
      </c>
      <c r="RIP368">
        <v>0</v>
      </c>
      <c r="RIQ368">
        <v>0</v>
      </c>
      <c r="RIR368">
        <v>0</v>
      </c>
      <c r="RIS368">
        <v>0</v>
      </c>
      <c r="RIT368">
        <v>0</v>
      </c>
      <c r="RIU368">
        <v>0</v>
      </c>
      <c r="RIV368">
        <v>0</v>
      </c>
      <c r="RIW368">
        <v>0</v>
      </c>
      <c r="RIX368">
        <v>0</v>
      </c>
      <c r="RIY368">
        <v>0</v>
      </c>
      <c r="RIZ368">
        <v>0</v>
      </c>
      <c r="RJA368">
        <v>0</v>
      </c>
      <c r="RJB368">
        <v>0</v>
      </c>
      <c r="RJC368">
        <v>0</v>
      </c>
      <c r="RJD368">
        <v>0</v>
      </c>
      <c r="RJE368">
        <v>0</v>
      </c>
      <c r="RJF368">
        <v>0</v>
      </c>
      <c r="RJG368">
        <v>0</v>
      </c>
      <c r="RJH368">
        <v>0</v>
      </c>
      <c r="RJI368">
        <v>0</v>
      </c>
      <c r="RJJ368">
        <v>0</v>
      </c>
      <c r="RJK368">
        <v>0</v>
      </c>
      <c r="RJL368">
        <v>0</v>
      </c>
      <c r="RJM368">
        <v>0</v>
      </c>
      <c r="RJN368">
        <v>0</v>
      </c>
      <c r="RJO368">
        <v>0</v>
      </c>
      <c r="RJP368">
        <v>0</v>
      </c>
      <c r="RJQ368">
        <v>0</v>
      </c>
      <c r="RJR368">
        <v>0</v>
      </c>
      <c r="RJS368">
        <v>0</v>
      </c>
      <c r="RJT368">
        <v>0</v>
      </c>
      <c r="RJU368">
        <v>0</v>
      </c>
      <c r="RJV368">
        <v>0</v>
      </c>
      <c r="RJW368">
        <v>0</v>
      </c>
      <c r="RJX368">
        <v>0</v>
      </c>
      <c r="RJY368">
        <v>0</v>
      </c>
      <c r="RJZ368">
        <v>0</v>
      </c>
      <c r="RKA368">
        <v>0</v>
      </c>
      <c r="RKB368">
        <v>0</v>
      </c>
      <c r="RKC368">
        <v>0</v>
      </c>
      <c r="RKD368">
        <v>0</v>
      </c>
      <c r="RKE368">
        <v>0</v>
      </c>
      <c r="RKF368">
        <v>0</v>
      </c>
      <c r="RKG368">
        <v>0</v>
      </c>
      <c r="RKH368">
        <v>0</v>
      </c>
      <c r="RKI368">
        <v>0</v>
      </c>
      <c r="RKJ368">
        <v>0</v>
      </c>
      <c r="RKK368">
        <v>0</v>
      </c>
      <c r="RKL368">
        <v>0</v>
      </c>
      <c r="RKM368">
        <v>0</v>
      </c>
      <c r="RKN368">
        <v>0</v>
      </c>
      <c r="RKO368">
        <v>0</v>
      </c>
      <c r="RKP368">
        <v>0</v>
      </c>
      <c r="RKQ368">
        <v>0</v>
      </c>
      <c r="RKR368">
        <v>0</v>
      </c>
      <c r="RKS368">
        <v>0</v>
      </c>
      <c r="RKT368">
        <v>0</v>
      </c>
      <c r="RKU368">
        <v>0</v>
      </c>
      <c r="RKV368">
        <v>0</v>
      </c>
      <c r="RKW368">
        <v>0</v>
      </c>
      <c r="RKX368">
        <v>0</v>
      </c>
      <c r="RKY368">
        <v>0</v>
      </c>
      <c r="RKZ368">
        <v>0</v>
      </c>
      <c r="RLA368">
        <v>0</v>
      </c>
      <c r="RLB368">
        <v>0</v>
      </c>
      <c r="RLC368">
        <v>0</v>
      </c>
      <c r="RLD368">
        <v>0</v>
      </c>
      <c r="RLE368">
        <v>0</v>
      </c>
      <c r="RLF368">
        <v>0</v>
      </c>
      <c r="RLG368">
        <v>0</v>
      </c>
      <c r="RLH368">
        <v>0</v>
      </c>
      <c r="RLI368">
        <v>0</v>
      </c>
      <c r="RLJ368">
        <v>0</v>
      </c>
      <c r="RLK368">
        <v>0</v>
      </c>
      <c r="RLL368">
        <v>0</v>
      </c>
      <c r="RLM368">
        <v>0</v>
      </c>
      <c r="RLN368">
        <v>0</v>
      </c>
      <c r="RLO368">
        <v>0</v>
      </c>
      <c r="RLP368">
        <v>0</v>
      </c>
      <c r="RLQ368">
        <v>0</v>
      </c>
      <c r="RLR368">
        <v>0</v>
      </c>
      <c r="RLS368">
        <v>0</v>
      </c>
      <c r="RLT368">
        <v>0</v>
      </c>
      <c r="RLU368">
        <v>0</v>
      </c>
      <c r="RLV368">
        <v>0</v>
      </c>
      <c r="RLW368">
        <v>0</v>
      </c>
      <c r="RLX368">
        <v>0</v>
      </c>
      <c r="RLY368">
        <v>0</v>
      </c>
      <c r="RLZ368">
        <v>0</v>
      </c>
      <c r="RMA368">
        <v>0</v>
      </c>
      <c r="RMB368">
        <v>0</v>
      </c>
      <c r="RMC368">
        <v>0</v>
      </c>
      <c r="RMD368">
        <v>0</v>
      </c>
      <c r="RME368">
        <v>0</v>
      </c>
      <c r="RMF368">
        <v>0</v>
      </c>
      <c r="RMG368">
        <v>0</v>
      </c>
      <c r="RMH368">
        <v>0</v>
      </c>
      <c r="RMI368">
        <v>0</v>
      </c>
      <c r="RMJ368">
        <v>0</v>
      </c>
      <c r="RMK368">
        <v>0</v>
      </c>
      <c r="RML368">
        <v>0</v>
      </c>
      <c r="RMM368">
        <v>0</v>
      </c>
      <c r="RMN368">
        <v>0</v>
      </c>
      <c r="RMO368">
        <v>0</v>
      </c>
      <c r="RMP368">
        <v>0</v>
      </c>
      <c r="RMQ368">
        <v>0</v>
      </c>
      <c r="RMR368">
        <v>0</v>
      </c>
      <c r="RMS368">
        <v>0</v>
      </c>
      <c r="RMT368">
        <v>0</v>
      </c>
      <c r="RMU368">
        <v>0</v>
      </c>
      <c r="RMV368">
        <v>0</v>
      </c>
      <c r="RMW368">
        <v>0</v>
      </c>
      <c r="RMX368">
        <v>0</v>
      </c>
      <c r="RMY368">
        <v>0</v>
      </c>
      <c r="RMZ368">
        <v>0</v>
      </c>
      <c r="RNA368">
        <v>0</v>
      </c>
      <c r="RNB368">
        <v>0</v>
      </c>
      <c r="RNC368">
        <v>0</v>
      </c>
      <c r="RND368">
        <v>0</v>
      </c>
      <c r="RNE368">
        <v>0</v>
      </c>
      <c r="RNF368">
        <v>0</v>
      </c>
      <c r="RNG368">
        <v>0</v>
      </c>
      <c r="RNH368">
        <v>0</v>
      </c>
      <c r="RNI368">
        <v>0</v>
      </c>
      <c r="RNJ368">
        <v>0</v>
      </c>
      <c r="RNK368">
        <v>0</v>
      </c>
      <c r="RNL368">
        <v>0</v>
      </c>
      <c r="RNM368">
        <v>0</v>
      </c>
      <c r="RNN368">
        <v>0</v>
      </c>
      <c r="RNO368">
        <v>0</v>
      </c>
      <c r="RNP368">
        <v>0</v>
      </c>
      <c r="RNQ368">
        <v>0</v>
      </c>
      <c r="RNR368">
        <v>0</v>
      </c>
      <c r="RNS368">
        <v>0</v>
      </c>
      <c r="RNT368">
        <v>0</v>
      </c>
      <c r="RNU368">
        <v>0</v>
      </c>
      <c r="RNV368">
        <v>0</v>
      </c>
      <c r="RNW368">
        <v>0</v>
      </c>
      <c r="RNX368">
        <v>0</v>
      </c>
      <c r="RNY368">
        <v>0</v>
      </c>
      <c r="RNZ368">
        <v>0</v>
      </c>
      <c r="ROA368">
        <v>0</v>
      </c>
      <c r="ROB368">
        <v>0</v>
      </c>
      <c r="ROC368">
        <v>0</v>
      </c>
      <c r="ROD368">
        <v>0</v>
      </c>
      <c r="ROE368">
        <v>0</v>
      </c>
      <c r="ROF368">
        <v>0</v>
      </c>
      <c r="ROG368">
        <v>0</v>
      </c>
      <c r="ROH368">
        <v>0</v>
      </c>
      <c r="ROI368">
        <v>0</v>
      </c>
      <c r="ROJ368">
        <v>0</v>
      </c>
      <c r="ROK368">
        <v>0</v>
      </c>
      <c r="ROL368">
        <v>0</v>
      </c>
      <c r="ROM368">
        <v>0</v>
      </c>
      <c r="RON368">
        <v>0</v>
      </c>
      <c r="ROO368">
        <v>0</v>
      </c>
      <c r="ROP368">
        <v>0</v>
      </c>
      <c r="ROQ368">
        <v>0</v>
      </c>
      <c r="ROR368">
        <v>0</v>
      </c>
      <c r="ROS368">
        <v>0</v>
      </c>
      <c r="ROT368">
        <v>0</v>
      </c>
      <c r="ROU368">
        <v>0</v>
      </c>
      <c r="ROV368">
        <v>0</v>
      </c>
      <c r="ROW368">
        <v>0</v>
      </c>
      <c r="ROX368">
        <v>0</v>
      </c>
      <c r="ROY368">
        <v>0</v>
      </c>
      <c r="ROZ368">
        <v>0</v>
      </c>
      <c r="RPA368">
        <v>0</v>
      </c>
      <c r="RPB368">
        <v>0</v>
      </c>
      <c r="RPC368">
        <v>0</v>
      </c>
      <c r="RPD368">
        <v>0</v>
      </c>
      <c r="RPE368">
        <v>0</v>
      </c>
      <c r="RPF368">
        <v>0</v>
      </c>
      <c r="RPG368">
        <v>0</v>
      </c>
      <c r="RPH368">
        <v>0</v>
      </c>
      <c r="RPI368">
        <v>0</v>
      </c>
      <c r="RPJ368">
        <v>0</v>
      </c>
      <c r="RPK368">
        <v>0</v>
      </c>
      <c r="RPL368">
        <v>0</v>
      </c>
      <c r="RPM368">
        <v>0</v>
      </c>
      <c r="RPN368">
        <v>0</v>
      </c>
      <c r="RPO368">
        <v>0</v>
      </c>
      <c r="RPP368">
        <v>0</v>
      </c>
      <c r="RPQ368">
        <v>0</v>
      </c>
      <c r="RPR368">
        <v>0</v>
      </c>
      <c r="RPS368">
        <v>0</v>
      </c>
      <c r="RPT368">
        <v>0</v>
      </c>
      <c r="RPU368">
        <v>0</v>
      </c>
      <c r="RPV368">
        <v>0</v>
      </c>
      <c r="RPW368">
        <v>0</v>
      </c>
      <c r="RPX368">
        <v>0</v>
      </c>
      <c r="RPY368">
        <v>0</v>
      </c>
      <c r="RPZ368">
        <v>0</v>
      </c>
      <c r="RQA368">
        <v>0</v>
      </c>
      <c r="RQB368">
        <v>0</v>
      </c>
      <c r="RQC368">
        <v>0</v>
      </c>
      <c r="RQD368">
        <v>0</v>
      </c>
      <c r="RQE368">
        <v>0</v>
      </c>
      <c r="RQF368">
        <v>0</v>
      </c>
      <c r="RQG368">
        <v>0</v>
      </c>
      <c r="RQH368">
        <v>0</v>
      </c>
      <c r="RQI368">
        <v>0</v>
      </c>
      <c r="RQJ368">
        <v>0</v>
      </c>
      <c r="RQK368">
        <v>0</v>
      </c>
      <c r="RQL368">
        <v>0</v>
      </c>
      <c r="RQM368">
        <v>0</v>
      </c>
      <c r="RQN368">
        <v>0</v>
      </c>
      <c r="RQO368">
        <v>0</v>
      </c>
      <c r="RQP368">
        <v>0</v>
      </c>
      <c r="RQQ368">
        <v>0</v>
      </c>
      <c r="RQR368">
        <v>0</v>
      </c>
      <c r="RQS368">
        <v>0</v>
      </c>
      <c r="RQT368">
        <v>0</v>
      </c>
      <c r="RQU368">
        <v>0</v>
      </c>
      <c r="RQV368">
        <v>0</v>
      </c>
      <c r="RQW368">
        <v>0</v>
      </c>
      <c r="RQX368">
        <v>0</v>
      </c>
      <c r="RQY368">
        <v>0</v>
      </c>
      <c r="RQZ368">
        <v>0</v>
      </c>
      <c r="RRA368">
        <v>0</v>
      </c>
      <c r="RRB368">
        <v>0</v>
      </c>
      <c r="RRC368">
        <v>0</v>
      </c>
      <c r="RRD368">
        <v>0</v>
      </c>
      <c r="RRE368">
        <v>0</v>
      </c>
      <c r="RRF368">
        <v>0</v>
      </c>
      <c r="RRG368">
        <v>0</v>
      </c>
      <c r="RRH368">
        <v>0</v>
      </c>
      <c r="RRI368">
        <v>0</v>
      </c>
      <c r="RRJ368">
        <v>0</v>
      </c>
      <c r="RRK368">
        <v>0</v>
      </c>
      <c r="RRL368">
        <v>0</v>
      </c>
      <c r="RRM368">
        <v>0</v>
      </c>
      <c r="RRN368">
        <v>0</v>
      </c>
      <c r="RRO368">
        <v>0</v>
      </c>
      <c r="RRP368">
        <v>0</v>
      </c>
      <c r="RRQ368">
        <v>0</v>
      </c>
      <c r="RRR368">
        <v>0</v>
      </c>
      <c r="RRS368">
        <v>0</v>
      </c>
      <c r="RRT368">
        <v>0</v>
      </c>
      <c r="RRU368">
        <v>0</v>
      </c>
      <c r="RRV368">
        <v>0</v>
      </c>
      <c r="RRW368">
        <v>0</v>
      </c>
      <c r="RRX368">
        <v>0</v>
      </c>
      <c r="RRY368">
        <v>0</v>
      </c>
      <c r="RRZ368">
        <v>0</v>
      </c>
      <c r="RSA368">
        <v>0</v>
      </c>
      <c r="RSB368">
        <v>0</v>
      </c>
      <c r="RSC368">
        <v>0</v>
      </c>
      <c r="RSD368">
        <v>0</v>
      </c>
      <c r="RSE368">
        <v>0</v>
      </c>
      <c r="RSF368">
        <v>0</v>
      </c>
      <c r="RSG368">
        <v>0</v>
      </c>
      <c r="RSH368">
        <v>0</v>
      </c>
      <c r="RSI368">
        <v>0</v>
      </c>
      <c r="RSJ368">
        <v>0</v>
      </c>
      <c r="RSK368">
        <v>0</v>
      </c>
      <c r="RSL368">
        <v>0</v>
      </c>
      <c r="RSM368">
        <v>0</v>
      </c>
      <c r="RSN368">
        <v>0</v>
      </c>
      <c r="RSO368">
        <v>0</v>
      </c>
      <c r="RSP368">
        <v>0</v>
      </c>
      <c r="RSQ368">
        <v>0</v>
      </c>
      <c r="RSR368">
        <v>0</v>
      </c>
      <c r="RSS368">
        <v>0</v>
      </c>
      <c r="RST368">
        <v>0</v>
      </c>
      <c r="RSU368">
        <v>0</v>
      </c>
      <c r="RSV368">
        <v>0</v>
      </c>
      <c r="RSW368">
        <v>0</v>
      </c>
      <c r="RSX368">
        <v>0</v>
      </c>
      <c r="RSY368">
        <v>0</v>
      </c>
      <c r="RSZ368">
        <v>0</v>
      </c>
      <c r="RTA368">
        <v>0</v>
      </c>
      <c r="RTB368">
        <v>0</v>
      </c>
      <c r="RTC368">
        <v>0</v>
      </c>
      <c r="RTD368">
        <v>0</v>
      </c>
      <c r="RTE368">
        <v>0</v>
      </c>
      <c r="RTF368">
        <v>0</v>
      </c>
      <c r="RTG368">
        <v>0</v>
      </c>
      <c r="RTH368">
        <v>0</v>
      </c>
      <c r="RTI368">
        <v>0</v>
      </c>
      <c r="RTJ368">
        <v>0</v>
      </c>
      <c r="RTK368">
        <v>0</v>
      </c>
      <c r="RTL368">
        <v>0</v>
      </c>
      <c r="RTM368">
        <v>0</v>
      </c>
      <c r="RTN368">
        <v>0</v>
      </c>
      <c r="RTO368">
        <v>0</v>
      </c>
      <c r="RTP368">
        <v>0</v>
      </c>
      <c r="RTQ368">
        <v>0</v>
      </c>
      <c r="RTR368">
        <v>0</v>
      </c>
      <c r="RTS368">
        <v>0</v>
      </c>
      <c r="RTT368">
        <v>0</v>
      </c>
      <c r="RTU368">
        <v>0</v>
      </c>
      <c r="RTV368">
        <v>0</v>
      </c>
      <c r="RTW368">
        <v>0</v>
      </c>
      <c r="RTX368">
        <v>0</v>
      </c>
      <c r="RTY368">
        <v>0</v>
      </c>
      <c r="RTZ368">
        <v>0</v>
      </c>
      <c r="RUA368">
        <v>0</v>
      </c>
      <c r="RUB368">
        <v>0</v>
      </c>
      <c r="RUC368">
        <v>0</v>
      </c>
      <c r="RUD368">
        <v>0</v>
      </c>
      <c r="RUE368">
        <v>0</v>
      </c>
      <c r="RUF368">
        <v>0</v>
      </c>
      <c r="RUG368">
        <v>0</v>
      </c>
      <c r="RUH368">
        <v>0</v>
      </c>
      <c r="RUI368">
        <v>0</v>
      </c>
      <c r="RUJ368">
        <v>0</v>
      </c>
      <c r="RUK368">
        <v>0</v>
      </c>
      <c r="RUL368">
        <v>0</v>
      </c>
      <c r="RUM368">
        <v>0</v>
      </c>
      <c r="RUN368">
        <v>0</v>
      </c>
      <c r="RUO368">
        <v>0</v>
      </c>
      <c r="RUP368">
        <v>0</v>
      </c>
      <c r="RUQ368">
        <v>0</v>
      </c>
      <c r="RUR368">
        <v>0</v>
      </c>
      <c r="RUS368">
        <v>0</v>
      </c>
      <c r="RUT368">
        <v>0</v>
      </c>
      <c r="RUU368">
        <v>0</v>
      </c>
      <c r="RUV368">
        <v>0</v>
      </c>
      <c r="RUW368">
        <v>0</v>
      </c>
      <c r="RUX368">
        <v>0</v>
      </c>
      <c r="RUY368">
        <v>0</v>
      </c>
      <c r="RUZ368">
        <v>0</v>
      </c>
      <c r="RVA368">
        <v>0</v>
      </c>
      <c r="RVB368">
        <v>0</v>
      </c>
      <c r="RVC368">
        <v>0</v>
      </c>
      <c r="RVD368">
        <v>0</v>
      </c>
      <c r="RVE368">
        <v>0</v>
      </c>
      <c r="RVF368">
        <v>0</v>
      </c>
      <c r="RVG368">
        <v>0</v>
      </c>
      <c r="RVH368">
        <v>0</v>
      </c>
      <c r="RVI368">
        <v>0</v>
      </c>
      <c r="RVJ368">
        <v>0</v>
      </c>
      <c r="RVK368">
        <v>0</v>
      </c>
      <c r="RVL368">
        <v>0</v>
      </c>
      <c r="RVM368">
        <v>0</v>
      </c>
      <c r="RVN368">
        <v>0</v>
      </c>
      <c r="RVO368">
        <v>0</v>
      </c>
      <c r="RVP368">
        <v>0</v>
      </c>
      <c r="RVQ368">
        <v>0</v>
      </c>
      <c r="RVR368">
        <v>0</v>
      </c>
      <c r="RVS368">
        <v>0</v>
      </c>
      <c r="RVT368">
        <v>0</v>
      </c>
      <c r="RVU368">
        <v>0</v>
      </c>
      <c r="RVV368">
        <v>0</v>
      </c>
      <c r="RVW368">
        <v>0</v>
      </c>
      <c r="RVX368">
        <v>0</v>
      </c>
      <c r="RVY368">
        <v>0</v>
      </c>
      <c r="RVZ368">
        <v>0</v>
      </c>
      <c r="RWA368">
        <v>0</v>
      </c>
      <c r="RWB368">
        <v>0</v>
      </c>
      <c r="RWC368">
        <v>0</v>
      </c>
      <c r="RWD368">
        <v>0</v>
      </c>
      <c r="RWE368">
        <v>0</v>
      </c>
      <c r="RWF368">
        <v>0</v>
      </c>
      <c r="RWG368">
        <v>0</v>
      </c>
      <c r="RWH368">
        <v>0</v>
      </c>
      <c r="RWI368">
        <v>0</v>
      </c>
      <c r="RWJ368">
        <v>0</v>
      </c>
      <c r="RWK368">
        <v>0</v>
      </c>
      <c r="RWL368">
        <v>0</v>
      </c>
      <c r="RWM368">
        <v>0</v>
      </c>
      <c r="RWN368">
        <v>0</v>
      </c>
      <c r="RWO368">
        <v>0</v>
      </c>
      <c r="RWP368">
        <v>0</v>
      </c>
      <c r="RWQ368">
        <v>0</v>
      </c>
      <c r="RWR368">
        <v>0</v>
      </c>
      <c r="RWS368">
        <v>0</v>
      </c>
      <c r="RWT368">
        <v>0</v>
      </c>
      <c r="RWU368">
        <v>0</v>
      </c>
      <c r="RWV368">
        <v>0</v>
      </c>
      <c r="RWW368">
        <v>0</v>
      </c>
      <c r="RWX368">
        <v>0</v>
      </c>
      <c r="RWY368">
        <v>0</v>
      </c>
      <c r="RWZ368">
        <v>0</v>
      </c>
      <c r="RXA368">
        <v>0</v>
      </c>
      <c r="RXB368">
        <v>0</v>
      </c>
      <c r="RXC368">
        <v>0</v>
      </c>
      <c r="RXD368">
        <v>0</v>
      </c>
      <c r="RXE368">
        <v>0</v>
      </c>
      <c r="RXF368">
        <v>0</v>
      </c>
      <c r="RXG368">
        <v>0</v>
      </c>
      <c r="RXH368">
        <v>0</v>
      </c>
      <c r="RXI368">
        <v>0</v>
      </c>
      <c r="RXJ368">
        <v>0</v>
      </c>
      <c r="RXK368">
        <v>0</v>
      </c>
      <c r="RXL368">
        <v>0</v>
      </c>
      <c r="RXM368">
        <v>0</v>
      </c>
      <c r="RXN368">
        <v>0</v>
      </c>
      <c r="RXO368">
        <v>0</v>
      </c>
      <c r="RXP368">
        <v>0</v>
      </c>
      <c r="RXQ368">
        <v>0</v>
      </c>
      <c r="RXR368">
        <v>0</v>
      </c>
      <c r="RXS368">
        <v>0</v>
      </c>
      <c r="RXT368">
        <v>0</v>
      </c>
      <c r="RXU368">
        <v>0</v>
      </c>
      <c r="RXV368">
        <v>0</v>
      </c>
      <c r="RXW368">
        <v>0</v>
      </c>
      <c r="RXX368">
        <v>0</v>
      </c>
      <c r="RXY368">
        <v>0</v>
      </c>
      <c r="RXZ368">
        <v>0</v>
      </c>
      <c r="RYA368">
        <v>0</v>
      </c>
      <c r="RYB368">
        <v>0</v>
      </c>
      <c r="RYC368">
        <v>0</v>
      </c>
      <c r="RYD368">
        <v>0</v>
      </c>
      <c r="RYE368">
        <v>0</v>
      </c>
      <c r="RYF368">
        <v>0</v>
      </c>
      <c r="RYG368">
        <v>0</v>
      </c>
      <c r="RYH368">
        <v>0</v>
      </c>
      <c r="RYI368">
        <v>0</v>
      </c>
      <c r="RYJ368">
        <v>0</v>
      </c>
      <c r="RYK368">
        <v>0</v>
      </c>
      <c r="RYL368">
        <v>0</v>
      </c>
      <c r="RYM368">
        <v>0</v>
      </c>
      <c r="RYN368">
        <v>0</v>
      </c>
      <c r="RYO368">
        <v>0</v>
      </c>
      <c r="RYP368">
        <v>0</v>
      </c>
      <c r="RYQ368">
        <v>0</v>
      </c>
      <c r="RYR368">
        <v>0</v>
      </c>
      <c r="RYS368">
        <v>0</v>
      </c>
      <c r="RYT368">
        <v>0</v>
      </c>
      <c r="RYU368">
        <v>0</v>
      </c>
      <c r="RYV368">
        <v>0</v>
      </c>
      <c r="RYW368">
        <v>0</v>
      </c>
      <c r="RYX368">
        <v>0</v>
      </c>
      <c r="RYY368">
        <v>0</v>
      </c>
      <c r="RYZ368">
        <v>0</v>
      </c>
      <c r="RZA368">
        <v>0</v>
      </c>
      <c r="RZB368">
        <v>0</v>
      </c>
      <c r="RZC368">
        <v>0</v>
      </c>
      <c r="RZD368">
        <v>0</v>
      </c>
      <c r="RZE368">
        <v>0</v>
      </c>
      <c r="RZF368">
        <v>0</v>
      </c>
      <c r="RZG368">
        <v>0</v>
      </c>
      <c r="RZH368">
        <v>0</v>
      </c>
      <c r="RZI368">
        <v>0</v>
      </c>
      <c r="RZJ368">
        <v>0</v>
      </c>
      <c r="RZK368">
        <v>0</v>
      </c>
      <c r="RZL368">
        <v>0</v>
      </c>
      <c r="RZM368">
        <v>0</v>
      </c>
      <c r="RZN368">
        <v>0</v>
      </c>
      <c r="RZO368">
        <v>0</v>
      </c>
      <c r="RZP368">
        <v>0</v>
      </c>
      <c r="RZQ368">
        <v>0</v>
      </c>
      <c r="RZR368">
        <v>0</v>
      </c>
      <c r="RZS368">
        <v>0</v>
      </c>
      <c r="RZT368">
        <v>0</v>
      </c>
      <c r="RZU368">
        <v>0</v>
      </c>
      <c r="RZV368">
        <v>0</v>
      </c>
      <c r="RZW368">
        <v>0</v>
      </c>
      <c r="RZX368">
        <v>0</v>
      </c>
      <c r="RZY368">
        <v>0</v>
      </c>
      <c r="RZZ368">
        <v>0</v>
      </c>
      <c r="SAA368">
        <v>0</v>
      </c>
      <c r="SAB368">
        <v>0</v>
      </c>
      <c r="SAC368">
        <v>0</v>
      </c>
      <c r="SAD368">
        <v>0</v>
      </c>
      <c r="SAE368">
        <v>0</v>
      </c>
      <c r="SAF368">
        <v>0</v>
      </c>
      <c r="SAG368">
        <v>0</v>
      </c>
      <c r="SAH368">
        <v>0</v>
      </c>
      <c r="SAI368">
        <v>0</v>
      </c>
      <c r="SAJ368">
        <v>0</v>
      </c>
      <c r="SAK368">
        <v>0</v>
      </c>
      <c r="SAL368">
        <v>0</v>
      </c>
      <c r="SAM368">
        <v>0</v>
      </c>
      <c r="SAN368">
        <v>0</v>
      </c>
      <c r="SAO368">
        <v>0</v>
      </c>
      <c r="SAP368">
        <v>0</v>
      </c>
      <c r="SAQ368">
        <v>0</v>
      </c>
      <c r="SAR368">
        <v>0</v>
      </c>
      <c r="SAS368">
        <v>0</v>
      </c>
      <c r="SAT368">
        <v>0</v>
      </c>
      <c r="SAU368">
        <v>0</v>
      </c>
      <c r="SAV368">
        <v>0</v>
      </c>
      <c r="SAW368">
        <v>0</v>
      </c>
      <c r="SAX368">
        <v>0</v>
      </c>
      <c r="SAY368">
        <v>0</v>
      </c>
      <c r="SAZ368">
        <v>0</v>
      </c>
      <c r="SBA368">
        <v>0</v>
      </c>
      <c r="SBB368">
        <v>0</v>
      </c>
      <c r="SBC368">
        <v>0</v>
      </c>
      <c r="SBD368">
        <v>0</v>
      </c>
      <c r="SBE368">
        <v>0</v>
      </c>
      <c r="SBF368">
        <v>0</v>
      </c>
      <c r="SBG368">
        <v>0</v>
      </c>
      <c r="SBH368">
        <v>0</v>
      </c>
      <c r="SBI368">
        <v>0</v>
      </c>
      <c r="SBJ368">
        <v>0</v>
      </c>
      <c r="SBK368">
        <v>0</v>
      </c>
      <c r="SBL368">
        <v>0</v>
      </c>
      <c r="SBM368">
        <v>0</v>
      </c>
      <c r="SBN368">
        <v>0</v>
      </c>
      <c r="SBO368">
        <v>0</v>
      </c>
      <c r="SBP368">
        <v>0</v>
      </c>
      <c r="SBQ368">
        <v>0</v>
      </c>
      <c r="SBR368">
        <v>0</v>
      </c>
      <c r="SBS368">
        <v>0</v>
      </c>
      <c r="SBT368">
        <v>0</v>
      </c>
      <c r="SBU368">
        <v>0</v>
      </c>
      <c r="SBV368">
        <v>0</v>
      </c>
      <c r="SBW368">
        <v>0</v>
      </c>
      <c r="SBX368">
        <v>0</v>
      </c>
      <c r="SBY368">
        <v>0</v>
      </c>
      <c r="SBZ368">
        <v>0</v>
      </c>
      <c r="SCA368">
        <v>0</v>
      </c>
      <c r="SCB368">
        <v>0</v>
      </c>
      <c r="SCC368">
        <v>0</v>
      </c>
      <c r="SCD368">
        <v>0</v>
      </c>
      <c r="SCE368">
        <v>0</v>
      </c>
      <c r="SCF368">
        <v>0</v>
      </c>
      <c r="SCG368">
        <v>0</v>
      </c>
      <c r="SCH368">
        <v>0</v>
      </c>
      <c r="SCI368">
        <v>0</v>
      </c>
      <c r="SCJ368">
        <v>0</v>
      </c>
      <c r="SCK368">
        <v>0</v>
      </c>
      <c r="SCL368">
        <v>0</v>
      </c>
      <c r="SCM368">
        <v>0</v>
      </c>
      <c r="SCN368">
        <v>0</v>
      </c>
      <c r="SCO368">
        <v>0</v>
      </c>
      <c r="SCP368">
        <v>0</v>
      </c>
      <c r="SCQ368">
        <v>0</v>
      </c>
      <c r="SCR368">
        <v>0</v>
      </c>
      <c r="SCS368">
        <v>0</v>
      </c>
      <c r="SCT368">
        <v>0</v>
      </c>
      <c r="SCU368">
        <v>0</v>
      </c>
      <c r="SCV368">
        <v>0</v>
      </c>
      <c r="SCW368">
        <v>0</v>
      </c>
      <c r="SCX368">
        <v>0</v>
      </c>
      <c r="SCY368">
        <v>0</v>
      </c>
      <c r="SCZ368">
        <v>0</v>
      </c>
      <c r="SDA368">
        <v>0</v>
      </c>
      <c r="SDB368">
        <v>0</v>
      </c>
      <c r="SDC368">
        <v>0</v>
      </c>
      <c r="SDD368">
        <v>0</v>
      </c>
      <c r="SDE368">
        <v>0</v>
      </c>
      <c r="SDF368">
        <v>0</v>
      </c>
      <c r="SDG368">
        <v>0</v>
      </c>
      <c r="SDH368">
        <v>0</v>
      </c>
      <c r="SDI368">
        <v>0</v>
      </c>
      <c r="SDJ368">
        <v>0</v>
      </c>
      <c r="SDK368">
        <v>0</v>
      </c>
      <c r="SDL368">
        <v>0</v>
      </c>
      <c r="SDM368">
        <v>0</v>
      </c>
      <c r="SDN368">
        <v>0</v>
      </c>
      <c r="SDO368">
        <v>0</v>
      </c>
      <c r="SDP368">
        <v>0</v>
      </c>
      <c r="SDQ368">
        <v>0</v>
      </c>
      <c r="SDR368">
        <v>0</v>
      </c>
      <c r="SDS368">
        <v>0</v>
      </c>
      <c r="SDT368">
        <v>0</v>
      </c>
      <c r="SDU368">
        <v>0</v>
      </c>
      <c r="SDV368">
        <v>0</v>
      </c>
      <c r="SDW368">
        <v>0</v>
      </c>
      <c r="SDX368">
        <v>0</v>
      </c>
      <c r="SDY368">
        <v>0</v>
      </c>
      <c r="SDZ368">
        <v>0</v>
      </c>
      <c r="SEA368">
        <v>0</v>
      </c>
      <c r="SEB368">
        <v>0</v>
      </c>
      <c r="SEC368">
        <v>0</v>
      </c>
      <c r="SED368">
        <v>0</v>
      </c>
      <c r="SEE368">
        <v>0</v>
      </c>
      <c r="SEF368">
        <v>0</v>
      </c>
      <c r="SEG368">
        <v>0</v>
      </c>
      <c r="SEH368">
        <v>0</v>
      </c>
      <c r="SEI368">
        <v>0</v>
      </c>
      <c r="SEJ368">
        <v>0</v>
      </c>
      <c r="SEK368">
        <v>0</v>
      </c>
      <c r="SEL368">
        <v>0</v>
      </c>
      <c r="SEM368">
        <v>0</v>
      </c>
      <c r="SEN368">
        <v>0</v>
      </c>
      <c r="SEO368">
        <v>0</v>
      </c>
      <c r="SEP368">
        <v>0</v>
      </c>
      <c r="SEQ368">
        <v>0</v>
      </c>
      <c r="SER368">
        <v>0</v>
      </c>
      <c r="SES368">
        <v>0</v>
      </c>
      <c r="SET368">
        <v>0</v>
      </c>
      <c r="SEU368">
        <v>0</v>
      </c>
      <c r="SEV368">
        <v>0</v>
      </c>
      <c r="SEW368">
        <v>0</v>
      </c>
      <c r="SEX368">
        <v>0</v>
      </c>
      <c r="SEY368">
        <v>0</v>
      </c>
      <c r="SEZ368">
        <v>0</v>
      </c>
      <c r="SFA368">
        <v>0</v>
      </c>
      <c r="SFB368">
        <v>0</v>
      </c>
      <c r="SFC368">
        <v>0</v>
      </c>
      <c r="SFD368">
        <v>0</v>
      </c>
      <c r="SFE368">
        <v>0</v>
      </c>
      <c r="SFF368">
        <v>0</v>
      </c>
      <c r="SFG368">
        <v>0</v>
      </c>
      <c r="SFH368">
        <v>0</v>
      </c>
      <c r="SFI368">
        <v>0</v>
      </c>
      <c r="SFJ368">
        <v>0</v>
      </c>
      <c r="SFK368">
        <v>0</v>
      </c>
      <c r="SFL368">
        <v>0</v>
      </c>
      <c r="SFM368">
        <v>0</v>
      </c>
      <c r="SFN368">
        <v>0</v>
      </c>
      <c r="SFO368">
        <v>0</v>
      </c>
      <c r="SFP368">
        <v>0</v>
      </c>
      <c r="SFQ368">
        <v>0</v>
      </c>
      <c r="SFR368">
        <v>0</v>
      </c>
      <c r="SFS368">
        <v>0</v>
      </c>
      <c r="SFT368">
        <v>0</v>
      </c>
      <c r="SFU368">
        <v>0</v>
      </c>
      <c r="SFV368">
        <v>0</v>
      </c>
      <c r="SFW368">
        <v>0</v>
      </c>
      <c r="SFX368">
        <v>0</v>
      </c>
      <c r="SFY368">
        <v>0</v>
      </c>
      <c r="SFZ368">
        <v>0</v>
      </c>
      <c r="SGA368">
        <v>0</v>
      </c>
      <c r="SGB368">
        <v>0</v>
      </c>
      <c r="SGC368">
        <v>0</v>
      </c>
      <c r="SGD368">
        <v>0</v>
      </c>
      <c r="SGE368">
        <v>0</v>
      </c>
      <c r="SGF368">
        <v>0</v>
      </c>
      <c r="SGG368">
        <v>0</v>
      </c>
      <c r="SGH368">
        <v>0</v>
      </c>
      <c r="SGI368">
        <v>0</v>
      </c>
      <c r="SGJ368">
        <v>0</v>
      </c>
      <c r="SGK368">
        <v>0</v>
      </c>
      <c r="SGL368">
        <v>0</v>
      </c>
      <c r="SGM368">
        <v>0</v>
      </c>
      <c r="SGN368">
        <v>0</v>
      </c>
      <c r="SGO368">
        <v>0</v>
      </c>
      <c r="SGP368">
        <v>0</v>
      </c>
      <c r="SGQ368">
        <v>0</v>
      </c>
      <c r="SGR368">
        <v>0</v>
      </c>
      <c r="SGS368">
        <v>0</v>
      </c>
      <c r="SGT368">
        <v>0</v>
      </c>
      <c r="SGU368">
        <v>0</v>
      </c>
      <c r="SGV368">
        <v>0</v>
      </c>
      <c r="SGW368">
        <v>0</v>
      </c>
      <c r="SGX368">
        <v>0</v>
      </c>
      <c r="SGY368">
        <v>0</v>
      </c>
      <c r="SGZ368">
        <v>0</v>
      </c>
      <c r="SHA368">
        <v>0</v>
      </c>
      <c r="SHB368">
        <v>0</v>
      </c>
      <c r="SHC368">
        <v>0</v>
      </c>
      <c r="SHD368">
        <v>0</v>
      </c>
      <c r="SHE368">
        <v>0</v>
      </c>
      <c r="SHF368">
        <v>0</v>
      </c>
      <c r="SHG368">
        <v>0</v>
      </c>
      <c r="SHH368">
        <v>0</v>
      </c>
      <c r="SHI368">
        <v>0</v>
      </c>
      <c r="SHJ368">
        <v>0</v>
      </c>
      <c r="SHK368">
        <v>0</v>
      </c>
      <c r="SHL368">
        <v>0</v>
      </c>
      <c r="SHM368">
        <v>0</v>
      </c>
      <c r="SHN368">
        <v>0</v>
      </c>
      <c r="SHO368">
        <v>0</v>
      </c>
      <c r="SHP368">
        <v>0</v>
      </c>
      <c r="SHQ368">
        <v>0</v>
      </c>
      <c r="SHR368">
        <v>0</v>
      </c>
      <c r="SHS368">
        <v>0</v>
      </c>
      <c r="SHT368">
        <v>0</v>
      </c>
      <c r="SHU368">
        <v>0</v>
      </c>
      <c r="SHV368">
        <v>0</v>
      </c>
      <c r="SHW368">
        <v>0</v>
      </c>
      <c r="SHX368">
        <v>0</v>
      </c>
      <c r="SHY368">
        <v>0</v>
      </c>
      <c r="SHZ368">
        <v>0</v>
      </c>
      <c r="SIA368">
        <v>0</v>
      </c>
      <c r="SIB368">
        <v>0</v>
      </c>
      <c r="SIC368">
        <v>0</v>
      </c>
      <c r="SID368">
        <v>0</v>
      </c>
      <c r="SIE368">
        <v>0</v>
      </c>
      <c r="SIF368">
        <v>0</v>
      </c>
      <c r="SIG368">
        <v>0</v>
      </c>
      <c r="SIH368">
        <v>0</v>
      </c>
      <c r="SII368">
        <v>0</v>
      </c>
      <c r="SIJ368">
        <v>0</v>
      </c>
      <c r="SIK368">
        <v>0</v>
      </c>
      <c r="SIL368">
        <v>0</v>
      </c>
      <c r="SIM368">
        <v>0</v>
      </c>
      <c r="SIN368">
        <v>0</v>
      </c>
      <c r="SIO368">
        <v>0</v>
      </c>
      <c r="SIP368">
        <v>0</v>
      </c>
      <c r="SIQ368">
        <v>0</v>
      </c>
      <c r="SIR368">
        <v>0</v>
      </c>
      <c r="SIS368">
        <v>0</v>
      </c>
      <c r="SIT368">
        <v>0</v>
      </c>
      <c r="SIU368">
        <v>0</v>
      </c>
      <c r="SIV368">
        <v>0</v>
      </c>
      <c r="SIW368">
        <v>0</v>
      </c>
      <c r="SIX368">
        <v>0</v>
      </c>
      <c r="SIY368">
        <v>0</v>
      </c>
      <c r="SIZ368">
        <v>0</v>
      </c>
      <c r="SJA368">
        <v>0</v>
      </c>
      <c r="SJB368">
        <v>0</v>
      </c>
      <c r="SJC368">
        <v>0</v>
      </c>
      <c r="SJD368">
        <v>0</v>
      </c>
      <c r="SJE368">
        <v>0</v>
      </c>
      <c r="SJF368">
        <v>0</v>
      </c>
      <c r="SJG368">
        <v>0</v>
      </c>
      <c r="SJH368">
        <v>0</v>
      </c>
      <c r="SJI368">
        <v>0</v>
      </c>
      <c r="SJJ368">
        <v>0</v>
      </c>
      <c r="SJK368">
        <v>0</v>
      </c>
      <c r="SJL368">
        <v>0</v>
      </c>
      <c r="SJM368">
        <v>0</v>
      </c>
      <c r="SJN368">
        <v>0</v>
      </c>
      <c r="SJO368">
        <v>0</v>
      </c>
      <c r="SJP368">
        <v>0</v>
      </c>
      <c r="SJQ368">
        <v>0</v>
      </c>
      <c r="SJR368">
        <v>0</v>
      </c>
      <c r="SJS368">
        <v>0</v>
      </c>
      <c r="SJT368">
        <v>0</v>
      </c>
      <c r="SJU368">
        <v>0</v>
      </c>
      <c r="SJV368">
        <v>0</v>
      </c>
      <c r="SJW368">
        <v>0</v>
      </c>
      <c r="SJX368">
        <v>0</v>
      </c>
      <c r="SJY368">
        <v>0</v>
      </c>
      <c r="SJZ368">
        <v>0</v>
      </c>
      <c r="SKA368">
        <v>0</v>
      </c>
      <c r="SKB368">
        <v>0</v>
      </c>
      <c r="SKC368">
        <v>0</v>
      </c>
      <c r="SKD368">
        <v>0</v>
      </c>
      <c r="SKE368">
        <v>0</v>
      </c>
      <c r="SKF368">
        <v>0</v>
      </c>
      <c r="SKG368">
        <v>0</v>
      </c>
      <c r="SKH368">
        <v>0</v>
      </c>
      <c r="SKI368">
        <v>0</v>
      </c>
      <c r="SKJ368">
        <v>0</v>
      </c>
      <c r="SKK368">
        <v>0</v>
      </c>
      <c r="SKL368">
        <v>0</v>
      </c>
      <c r="SKM368">
        <v>0</v>
      </c>
      <c r="SKN368">
        <v>0</v>
      </c>
      <c r="SKO368">
        <v>0</v>
      </c>
      <c r="SKP368">
        <v>0</v>
      </c>
      <c r="SKQ368">
        <v>0</v>
      </c>
      <c r="SKR368">
        <v>0</v>
      </c>
      <c r="SKS368">
        <v>0</v>
      </c>
      <c r="SKT368">
        <v>0</v>
      </c>
      <c r="SKU368">
        <v>0</v>
      </c>
      <c r="SKV368">
        <v>0</v>
      </c>
      <c r="SKW368">
        <v>0</v>
      </c>
      <c r="SKX368">
        <v>0</v>
      </c>
      <c r="SKY368">
        <v>0</v>
      </c>
      <c r="SKZ368">
        <v>0</v>
      </c>
      <c r="SLA368">
        <v>0</v>
      </c>
      <c r="SLB368">
        <v>0</v>
      </c>
      <c r="SLC368">
        <v>0</v>
      </c>
      <c r="SLD368">
        <v>0</v>
      </c>
      <c r="SLE368">
        <v>0</v>
      </c>
      <c r="SLF368">
        <v>0</v>
      </c>
      <c r="SLG368">
        <v>0</v>
      </c>
      <c r="SLH368">
        <v>0</v>
      </c>
      <c r="SLI368">
        <v>0</v>
      </c>
      <c r="SLJ368">
        <v>0</v>
      </c>
      <c r="SLK368">
        <v>0</v>
      </c>
      <c r="SLL368">
        <v>0</v>
      </c>
      <c r="SLM368">
        <v>0</v>
      </c>
      <c r="SLN368">
        <v>0</v>
      </c>
      <c r="SLO368">
        <v>0</v>
      </c>
      <c r="SLP368">
        <v>0</v>
      </c>
      <c r="SLQ368">
        <v>0</v>
      </c>
      <c r="SLR368">
        <v>0</v>
      </c>
      <c r="SLS368">
        <v>0</v>
      </c>
      <c r="SLT368">
        <v>0</v>
      </c>
      <c r="SLU368">
        <v>0</v>
      </c>
      <c r="SLV368">
        <v>0</v>
      </c>
      <c r="SLW368">
        <v>0</v>
      </c>
      <c r="SLX368">
        <v>0</v>
      </c>
      <c r="SLY368">
        <v>0</v>
      </c>
      <c r="SLZ368">
        <v>0</v>
      </c>
      <c r="SMA368">
        <v>0</v>
      </c>
      <c r="SMB368">
        <v>0</v>
      </c>
      <c r="SMC368">
        <v>0</v>
      </c>
      <c r="SMD368">
        <v>0</v>
      </c>
      <c r="SME368">
        <v>0</v>
      </c>
      <c r="SMF368">
        <v>0</v>
      </c>
      <c r="SMG368">
        <v>0</v>
      </c>
      <c r="SMH368">
        <v>0</v>
      </c>
      <c r="SMI368">
        <v>0</v>
      </c>
      <c r="SMJ368">
        <v>0</v>
      </c>
      <c r="SMK368">
        <v>0</v>
      </c>
      <c r="SML368">
        <v>0</v>
      </c>
      <c r="SMM368">
        <v>0</v>
      </c>
      <c r="SMN368">
        <v>0</v>
      </c>
      <c r="SMO368">
        <v>0</v>
      </c>
      <c r="SMP368">
        <v>0</v>
      </c>
      <c r="SMQ368">
        <v>0</v>
      </c>
      <c r="SMR368">
        <v>0</v>
      </c>
      <c r="SMS368">
        <v>0</v>
      </c>
      <c r="SMT368">
        <v>0</v>
      </c>
      <c r="SMU368">
        <v>0</v>
      </c>
      <c r="SMV368">
        <v>0</v>
      </c>
      <c r="SMW368">
        <v>0</v>
      </c>
      <c r="SMX368">
        <v>0</v>
      </c>
      <c r="SMY368">
        <v>0</v>
      </c>
      <c r="SMZ368">
        <v>0</v>
      </c>
      <c r="SNA368">
        <v>0</v>
      </c>
      <c r="SNB368">
        <v>0</v>
      </c>
      <c r="SNC368">
        <v>0</v>
      </c>
      <c r="SND368">
        <v>0</v>
      </c>
      <c r="SNE368">
        <v>0</v>
      </c>
      <c r="SNF368">
        <v>0</v>
      </c>
      <c r="SNG368">
        <v>0</v>
      </c>
      <c r="SNH368">
        <v>0</v>
      </c>
      <c r="SNI368">
        <v>0</v>
      </c>
      <c r="SNJ368">
        <v>0</v>
      </c>
      <c r="SNK368">
        <v>0</v>
      </c>
      <c r="SNL368">
        <v>0</v>
      </c>
      <c r="SNM368">
        <v>0</v>
      </c>
      <c r="SNN368">
        <v>0</v>
      </c>
      <c r="SNO368">
        <v>0</v>
      </c>
      <c r="SNP368">
        <v>0</v>
      </c>
      <c r="SNQ368">
        <v>0</v>
      </c>
      <c r="SNR368">
        <v>0</v>
      </c>
      <c r="SNS368">
        <v>0</v>
      </c>
      <c r="SNT368">
        <v>0</v>
      </c>
      <c r="SNU368">
        <v>0</v>
      </c>
      <c r="SNV368">
        <v>0</v>
      </c>
      <c r="SNW368">
        <v>0</v>
      </c>
      <c r="SNX368">
        <v>0</v>
      </c>
      <c r="SNY368">
        <v>0</v>
      </c>
      <c r="SNZ368">
        <v>0</v>
      </c>
      <c r="SOA368">
        <v>0</v>
      </c>
      <c r="SOB368">
        <v>0</v>
      </c>
      <c r="SOC368">
        <v>0</v>
      </c>
      <c r="SOD368">
        <v>0</v>
      </c>
      <c r="SOE368">
        <v>0</v>
      </c>
      <c r="SOF368">
        <v>0</v>
      </c>
      <c r="SOG368">
        <v>0</v>
      </c>
      <c r="SOH368">
        <v>0</v>
      </c>
      <c r="SOI368">
        <v>0</v>
      </c>
      <c r="SOJ368">
        <v>0</v>
      </c>
      <c r="SOK368">
        <v>0</v>
      </c>
      <c r="SOL368">
        <v>0</v>
      </c>
      <c r="SOM368">
        <v>0</v>
      </c>
      <c r="SON368">
        <v>0</v>
      </c>
      <c r="SOO368">
        <v>0</v>
      </c>
      <c r="SOP368">
        <v>0</v>
      </c>
      <c r="SOQ368">
        <v>0</v>
      </c>
      <c r="SOR368">
        <v>0</v>
      </c>
      <c r="SOS368">
        <v>0</v>
      </c>
      <c r="SOT368">
        <v>0</v>
      </c>
      <c r="SOU368">
        <v>0</v>
      </c>
      <c r="SOV368">
        <v>0</v>
      </c>
      <c r="SOW368">
        <v>0</v>
      </c>
      <c r="SOX368">
        <v>0</v>
      </c>
      <c r="SOY368">
        <v>0</v>
      </c>
      <c r="SOZ368">
        <v>0</v>
      </c>
      <c r="SPA368">
        <v>0</v>
      </c>
      <c r="SPB368">
        <v>0</v>
      </c>
      <c r="SPC368">
        <v>0</v>
      </c>
      <c r="SPD368">
        <v>0</v>
      </c>
      <c r="SPE368">
        <v>0</v>
      </c>
      <c r="SPF368">
        <v>0</v>
      </c>
      <c r="SPG368">
        <v>0</v>
      </c>
      <c r="SPH368">
        <v>0</v>
      </c>
      <c r="SPI368">
        <v>0</v>
      </c>
      <c r="SPJ368">
        <v>0</v>
      </c>
      <c r="SPK368">
        <v>0</v>
      </c>
      <c r="SPL368">
        <v>0</v>
      </c>
      <c r="SPM368">
        <v>0</v>
      </c>
      <c r="SPN368">
        <v>0</v>
      </c>
      <c r="SPO368">
        <v>0</v>
      </c>
      <c r="SPP368">
        <v>0</v>
      </c>
      <c r="SPQ368">
        <v>0</v>
      </c>
      <c r="SPR368">
        <v>0</v>
      </c>
      <c r="SPS368">
        <v>0</v>
      </c>
      <c r="SPT368">
        <v>0</v>
      </c>
      <c r="SPU368">
        <v>0</v>
      </c>
      <c r="SPV368">
        <v>0</v>
      </c>
      <c r="SPW368">
        <v>0</v>
      </c>
      <c r="SPX368">
        <v>0</v>
      </c>
      <c r="SPY368">
        <v>0</v>
      </c>
      <c r="SPZ368">
        <v>0</v>
      </c>
      <c r="SQA368">
        <v>0</v>
      </c>
      <c r="SQB368">
        <v>0</v>
      </c>
      <c r="SQC368">
        <v>0</v>
      </c>
      <c r="SQD368">
        <v>0</v>
      </c>
      <c r="SQE368">
        <v>0</v>
      </c>
      <c r="SQF368">
        <v>0</v>
      </c>
      <c r="SQG368">
        <v>0</v>
      </c>
      <c r="SQH368">
        <v>0</v>
      </c>
      <c r="SQI368">
        <v>0</v>
      </c>
      <c r="SQJ368">
        <v>0</v>
      </c>
      <c r="SQK368">
        <v>0</v>
      </c>
      <c r="SQL368">
        <v>0</v>
      </c>
      <c r="SQM368">
        <v>0</v>
      </c>
      <c r="SQN368">
        <v>0</v>
      </c>
      <c r="SQO368">
        <v>0</v>
      </c>
      <c r="SQP368">
        <v>0</v>
      </c>
      <c r="SQQ368">
        <v>0</v>
      </c>
      <c r="SQR368">
        <v>0</v>
      </c>
      <c r="SQS368">
        <v>0</v>
      </c>
      <c r="SQT368">
        <v>0</v>
      </c>
      <c r="SQU368">
        <v>0</v>
      </c>
      <c r="SQV368">
        <v>0</v>
      </c>
      <c r="SQW368">
        <v>0</v>
      </c>
      <c r="SQX368">
        <v>0</v>
      </c>
      <c r="SQY368">
        <v>0</v>
      </c>
      <c r="SQZ368">
        <v>0</v>
      </c>
      <c r="SRA368">
        <v>0</v>
      </c>
      <c r="SRB368">
        <v>0</v>
      </c>
      <c r="SRC368">
        <v>0</v>
      </c>
      <c r="SRD368">
        <v>0</v>
      </c>
      <c r="SRE368">
        <v>0</v>
      </c>
      <c r="SRF368">
        <v>0</v>
      </c>
      <c r="SRG368">
        <v>0</v>
      </c>
      <c r="SRH368">
        <v>0</v>
      </c>
      <c r="SRI368">
        <v>0</v>
      </c>
      <c r="SRJ368">
        <v>0</v>
      </c>
      <c r="SRK368">
        <v>0</v>
      </c>
      <c r="SRL368">
        <v>0</v>
      </c>
      <c r="SRM368">
        <v>0</v>
      </c>
      <c r="SRN368">
        <v>0</v>
      </c>
      <c r="SRO368">
        <v>0</v>
      </c>
      <c r="SRP368">
        <v>0</v>
      </c>
      <c r="SRQ368">
        <v>0</v>
      </c>
      <c r="SRR368">
        <v>0</v>
      </c>
      <c r="SRS368">
        <v>0</v>
      </c>
      <c r="SRT368">
        <v>0</v>
      </c>
      <c r="SRU368">
        <v>0</v>
      </c>
      <c r="SRV368">
        <v>0</v>
      </c>
      <c r="SRW368">
        <v>0</v>
      </c>
      <c r="SRX368">
        <v>0</v>
      </c>
      <c r="SRY368">
        <v>0</v>
      </c>
      <c r="SRZ368">
        <v>0</v>
      </c>
      <c r="SSA368">
        <v>0</v>
      </c>
      <c r="SSB368">
        <v>0</v>
      </c>
      <c r="SSC368">
        <v>0</v>
      </c>
      <c r="SSD368">
        <v>0</v>
      </c>
      <c r="SSE368">
        <v>0</v>
      </c>
      <c r="SSF368">
        <v>0</v>
      </c>
      <c r="SSG368">
        <v>0</v>
      </c>
      <c r="SSH368">
        <v>0</v>
      </c>
      <c r="SSI368">
        <v>0</v>
      </c>
      <c r="SSJ368">
        <v>0</v>
      </c>
      <c r="SSK368">
        <v>0</v>
      </c>
      <c r="SSL368">
        <v>0</v>
      </c>
      <c r="SSM368">
        <v>0</v>
      </c>
      <c r="SSN368">
        <v>0</v>
      </c>
      <c r="SSO368">
        <v>0</v>
      </c>
      <c r="SSP368">
        <v>0</v>
      </c>
      <c r="SSQ368">
        <v>0</v>
      </c>
      <c r="SSR368">
        <v>0</v>
      </c>
      <c r="SSS368">
        <v>0</v>
      </c>
      <c r="SST368">
        <v>0</v>
      </c>
      <c r="SSU368">
        <v>0</v>
      </c>
      <c r="SSV368">
        <v>0</v>
      </c>
      <c r="SSW368">
        <v>0</v>
      </c>
      <c r="SSX368">
        <v>0</v>
      </c>
      <c r="SSY368">
        <v>0</v>
      </c>
      <c r="SSZ368">
        <v>0</v>
      </c>
      <c r="STA368">
        <v>0</v>
      </c>
      <c r="STB368">
        <v>0</v>
      </c>
      <c r="STC368">
        <v>0</v>
      </c>
      <c r="STD368">
        <v>0</v>
      </c>
      <c r="STE368">
        <v>0</v>
      </c>
      <c r="STF368">
        <v>0</v>
      </c>
      <c r="STG368">
        <v>0</v>
      </c>
      <c r="STH368">
        <v>0</v>
      </c>
      <c r="STI368">
        <v>0</v>
      </c>
      <c r="STJ368">
        <v>0</v>
      </c>
      <c r="STK368">
        <v>0</v>
      </c>
      <c r="STL368">
        <v>0</v>
      </c>
      <c r="STM368">
        <v>0</v>
      </c>
      <c r="STN368">
        <v>0</v>
      </c>
      <c r="STO368">
        <v>0</v>
      </c>
      <c r="STP368">
        <v>0</v>
      </c>
      <c r="STQ368">
        <v>0</v>
      </c>
      <c r="STR368">
        <v>0</v>
      </c>
      <c r="STS368">
        <v>0</v>
      </c>
      <c r="STT368">
        <v>0</v>
      </c>
      <c r="STU368">
        <v>0</v>
      </c>
      <c r="STV368">
        <v>0</v>
      </c>
      <c r="STW368">
        <v>0</v>
      </c>
      <c r="STX368">
        <v>0</v>
      </c>
      <c r="STY368">
        <v>0</v>
      </c>
      <c r="STZ368">
        <v>0</v>
      </c>
      <c r="SUA368">
        <v>0</v>
      </c>
      <c r="SUB368">
        <v>0</v>
      </c>
      <c r="SUC368">
        <v>0</v>
      </c>
      <c r="SUD368">
        <v>0</v>
      </c>
      <c r="SUE368">
        <v>0</v>
      </c>
      <c r="SUF368">
        <v>0</v>
      </c>
      <c r="SUG368">
        <v>0</v>
      </c>
      <c r="SUH368">
        <v>0</v>
      </c>
      <c r="SUI368">
        <v>0</v>
      </c>
      <c r="SUJ368">
        <v>0</v>
      </c>
      <c r="SUK368">
        <v>0</v>
      </c>
      <c r="SUL368">
        <v>0</v>
      </c>
      <c r="SUM368">
        <v>0</v>
      </c>
      <c r="SUN368">
        <v>0</v>
      </c>
      <c r="SUO368">
        <v>0</v>
      </c>
      <c r="SUP368">
        <v>0</v>
      </c>
      <c r="SUQ368">
        <v>0</v>
      </c>
      <c r="SUR368">
        <v>0</v>
      </c>
      <c r="SUS368">
        <v>0</v>
      </c>
      <c r="SUT368">
        <v>0</v>
      </c>
      <c r="SUU368">
        <v>0</v>
      </c>
      <c r="SUV368">
        <v>0</v>
      </c>
      <c r="SUW368">
        <v>0</v>
      </c>
      <c r="SUX368">
        <v>0</v>
      </c>
      <c r="SUY368">
        <v>0</v>
      </c>
      <c r="SUZ368">
        <v>0</v>
      </c>
      <c r="SVA368">
        <v>0</v>
      </c>
      <c r="SVB368">
        <v>0</v>
      </c>
      <c r="SVC368">
        <v>0</v>
      </c>
      <c r="SVD368">
        <v>0</v>
      </c>
      <c r="SVE368">
        <v>0</v>
      </c>
      <c r="SVF368">
        <v>0</v>
      </c>
      <c r="SVG368">
        <v>0</v>
      </c>
      <c r="SVH368">
        <v>0</v>
      </c>
      <c r="SVI368">
        <v>0</v>
      </c>
      <c r="SVJ368">
        <v>0</v>
      </c>
      <c r="SVK368">
        <v>0</v>
      </c>
      <c r="SVL368">
        <v>0</v>
      </c>
      <c r="SVM368">
        <v>0</v>
      </c>
      <c r="SVN368">
        <v>0</v>
      </c>
      <c r="SVO368">
        <v>0</v>
      </c>
      <c r="SVP368">
        <v>0</v>
      </c>
      <c r="SVQ368">
        <v>0</v>
      </c>
      <c r="SVR368">
        <v>0</v>
      </c>
      <c r="SVS368">
        <v>0</v>
      </c>
      <c r="SVT368">
        <v>0</v>
      </c>
      <c r="SVU368">
        <v>0</v>
      </c>
      <c r="SVV368">
        <v>0</v>
      </c>
      <c r="SVW368">
        <v>0</v>
      </c>
      <c r="SVX368">
        <v>0</v>
      </c>
      <c r="SVY368">
        <v>0</v>
      </c>
      <c r="SVZ368">
        <v>0</v>
      </c>
      <c r="SWA368">
        <v>0</v>
      </c>
      <c r="SWB368">
        <v>0</v>
      </c>
      <c r="SWC368">
        <v>0</v>
      </c>
      <c r="SWD368">
        <v>0</v>
      </c>
      <c r="SWE368">
        <v>0</v>
      </c>
      <c r="SWF368">
        <v>0</v>
      </c>
      <c r="SWG368">
        <v>0</v>
      </c>
      <c r="SWH368">
        <v>0</v>
      </c>
      <c r="SWI368">
        <v>0</v>
      </c>
      <c r="SWJ368">
        <v>0</v>
      </c>
      <c r="SWK368">
        <v>0</v>
      </c>
      <c r="SWL368">
        <v>0</v>
      </c>
      <c r="SWM368">
        <v>0</v>
      </c>
      <c r="SWN368">
        <v>0</v>
      </c>
      <c r="SWO368">
        <v>0</v>
      </c>
      <c r="SWP368">
        <v>0</v>
      </c>
      <c r="SWQ368">
        <v>0</v>
      </c>
      <c r="SWR368">
        <v>0</v>
      </c>
      <c r="SWS368">
        <v>0</v>
      </c>
      <c r="SWT368">
        <v>0</v>
      </c>
      <c r="SWU368">
        <v>0</v>
      </c>
      <c r="SWV368">
        <v>0</v>
      </c>
      <c r="SWW368">
        <v>0</v>
      </c>
      <c r="SWX368">
        <v>0</v>
      </c>
      <c r="SWY368">
        <v>0</v>
      </c>
      <c r="SWZ368">
        <v>0</v>
      </c>
      <c r="SXA368">
        <v>0</v>
      </c>
      <c r="SXB368">
        <v>0</v>
      </c>
      <c r="SXC368">
        <v>0</v>
      </c>
      <c r="SXD368">
        <v>0</v>
      </c>
      <c r="SXE368">
        <v>0</v>
      </c>
      <c r="SXF368">
        <v>0</v>
      </c>
      <c r="SXG368">
        <v>0</v>
      </c>
      <c r="SXH368">
        <v>0</v>
      </c>
      <c r="SXI368">
        <v>0</v>
      </c>
      <c r="SXJ368">
        <v>0</v>
      </c>
      <c r="SXK368">
        <v>0</v>
      </c>
      <c r="SXL368">
        <v>0</v>
      </c>
      <c r="SXM368">
        <v>0</v>
      </c>
      <c r="SXN368">
        <v>0</v>
      </c>
      <c r="SXO368">
        <v>0</v>
      </c>
      <c r="SXP368">
        <v>0</v>
      </c>
      <c r="SXQ368">
        <v>0</v>
      </c>
      <c r="SXR368">
        <v>0</v>
      </c>
      <c r="SXS368">
        <v>0</v>
      </c>
      <c r="SXT368">
        <v>0</v>
      </c>
      <c r="SXU368">
        <v>0</v>
      </c>
      <c r="SXV368">
        <v>0</v>
      </c>
      <c r="SXW368">
        <v>0</v>
      </c>
      <c r="SXX368">
        <v>0</v>
      </c>
      <c r="SXY368">
        <v>0</v>
      </c>
      <c r="SXZ368">
        <v>0</v>
      </c>
      <c r="SYA368">
        <v>0</v>
      </c>
      <c r="SYB368">
        <v>0</v>
      </c>
      <c r="SYC368">
        <v>0</v>
      </c>
      <c r="SYD368">
        <v>0</v>
      </c>
      <c r="SYE368">
        <v>0</v>
      </c>
      <c r="SYF368">
        <v>0</v>
      </c>
      <c r="SYG368">
        <v>0</v>
      </c>
      <c r="SYH368">
        <v>0</v>
      </c>
      <c r="SYI368">
        <v>0</v>
      </c>
      <c r="SYJ368">
        <v>0</v>
      </c>
      <c r="SYK368">
        <v>0</v>
      </c>
      <c r="SYL368">
        <v>0</v>
      </c>
      <c r="SYM368">
        <v>0</v>
      </c>
      <c r="SYN368">
        <v>0</v>
      </c>
      <c r="SYO368">
        <v>0</v>
      </c>
      <c r="SYP368">
        <v>0</v>
      </c>
      <c r="SYQ368">
        <v>0</v>
      </c>
      <c r="SYR368">
        <v>0</v>
      </c>
      <c r="SYS368">
        <v>0</v>
      </c>
      <c r="SYT368">
        <v>0</v>
      </c>
      <c r="SYU368">
        <v>0</v>
      </c>
      <c r="SYV368">
        <v>0</v>
      </c>
      <c r="SYW368">
        <v>0</v>
      </c>
      <c r="SYX368">
        <v>0</v>
      </c>
      <c r="SYY368">
        <v>0</v>
      </c>
      <c r="SYZ368">
        <v>0</v>
      </c>
      <c r="SZA368">
        <v>0</v>
      </c>
      <c r="SZB368">
        <v>0</v>
      </c>
      <c r="SZC368">
        <v>0</v>
      </c>
      <c r="SZD368">
        <v>0</v>
      </c>
      <c r="SZE368">
        <v>0</v>
      </c>
      <c r="SZF368">
        <v>0</v>
      </c>
      <c r="SZG368">
        <v>0</v>
      </c>
      <c r="SZH368">
        <v>0</v>
      </c>
      <c r="SZI368">
        <v>0</v>
      </c>
      <c r="SZJ368">
        <v>0</v>
      </c>
      <c r="SZK368">
        <v>0</v>
      </c>
      <c r="SZL368">
        <v>0</v>
      </c>
      <c r="SZM368">
        <v>0</v>
      </c>
      <c r="SZN368">
        <v>0</v>
      </c>
      <c r="SZO368">
        <v>0</v>
      </c>
      <c r="SZP368">
        <v>0</v>
      </c>
      <c r="SZQ368">
        <v>0</v>
      </c>
      <c r="SZR368">
        <v>0</v>
      </c>
      <c r="SZS368">
        <v>0</v>
      </c>
      <c r="SZT368">
        <v>0</v>
      </c>
      <c r="SZU368">
        <v>0</v>
      </c>
      <c r="SZV368">
        <v>0</v>
      </c>
      <c r="SZW368">
        <v>0</v>
      </c>
      <c r="SZX368">
        <v>0</v>
      </c>
      <c r="SZY368">
        <v>0</v>
      </c>
      <c r="SZZ368">
        <v>0</v>
      </c>
      <c r="TAA368">
        <v>0</v>
      </c>
      <c r="TAB368">
        <v>0</v>
      </c>
      <c r="TAC368">
        <v>0</v>
      </c>
      <c r="TAD368">
        <v>0</v>
      </c>
      <c r="TAE368">
        <v>0</v>
      </c>
      <c r="TAF368">
        <v>0</v>
      </c>
      <c r="TAG368">
        <v>0</v>
      </c>
      <c r="TAH368">
        <v>0</v>
      </c>
      <c r="TAI368">
        <v>0</v>
      </c>
      <c r="TAJ368">
        <v>0</v>
      </c>
      <c r="TAK368">
        <v>0</v>
      </c>
      <c r="TAL368">
        <v>0</v>
      </c>
      <c r="TAM368">
        <v>0</v>
      </c>
      <c r="TAN368">
        <v>0</v>
      </c>
      <c r="TAO368">
        <v>0</v>
      </c>
      <c r="TAP368">
        <v>0</v>
      </c>
      <c r="TAQ368">
        <v>0</v>
      </c>
      <c r="TAR368">
        <v>0</v>
      </c>
      <c r="TAS368">
        <v>0</v>
      </c>
      <c r="TAT368">
        <v>0</v>
      </c>
      <c r="TAU368">
        <v>0</v>
      </c>
      <c r="TAV368">
        <v>0</v>
      </c>
      <c r="TAW368">
        <v>0</v>
      </c>
      <c r="TAX368">
        <v>0</v>
      </c>
      <c r="TAY368">
        <v>0</v>
      </c>
      <c r="TAZ368">
        <v>0</v>
      </c>
      <c r="TBA368">
        <v>0</v>
      </c>
      <c r="TBB368">
        <v>0</v>
      </c>
      <c r="TBC368">
        <v>0</v>
      </c>
      <c r="TBD368">
        <v>0</v>
      </c>
      <c r="TBE368">
        <v>0</v>
      </c>
      <c r="TBF368">
        <v>0</v>
      </c>
      <c r="TBG368">
        <v>0</v>
      </c>
      <c r="TBH368">
        <v>0</v>
      </c>
      <c r="TBI368">
        <v>0</v>
      </c>
      <c r="TBJ368">
        <v>0</v>
      </c>
      <c r="TBK368">
        <v>0</v>
      </c>
      <c r="TBL368">
        <v>0</v>
      </c>
      <c r="TBM368">
        <v>0</v>
      </c>
      <c r="TBN368">
        <v>0</v>
      </c>
      <c r="TBO368">
        <v>0</v>
      </c>
      <c r="TBP368">
        <v>0</v>
      </c>
      <c r="TBQ368">
        <v>0</v>
      </c>
      <c r="TBR368">
        <v>0</v>
      </c>
      <c r="TBS368">
        <v>0</v>
      </c>
      <c r="TBT368">
        <v>0</v>
      </c>
      <c r="TBU368">
        <v>0</v>
      </c>
      <c r="TBV368">
        <v>0</v>
      </c>
      <c r="TBW368">
        <v>0</v>
      </c>
      <c r="TBX368">
        <v>0</v>
      </c>
      <c r="TBY368">
        <v>0</v>
      </c>
      <c r="TBZ368">
        <v>0</v>
      </c>
      <c r="TCA368">
        <v>0</v>
      </c>
      <c r="TCB368">
        <v>0</v>
      </c>
      <c r="TCC368">
        <v>0</v>
      </c>
      <c r="TCD368">
        <v>0</v>
      </c>
      <c r="TCE368">
        <v>0</v>
      </c>
      <c r="TCF368">
        <v>0</v>
      </c>
      <c r="TCG368">
        <v>0</v>
      </c>
      <c r="TCH368">
        <v>0</v>
      </c>
      <c r="TCI368">
        <v>0</v>
      </c>
      <c r="TCJ368">
        <v>0</v>
      </c>
      <c r="TCK368">
        <v>0</v>
      </c>
      <c r="TCL368">
        <v>0</v>
      </c>
      <c r="TCM368">
        <v>0</v>
      </c>
      <c r="TCN368">
        <v>0</v>
      </c>
      <c r="TCO368">
        <v>0</v>
      </c>
      <c r="TCP368">
        <v>0</v>
      </c>
      <c r="TCQ368">
        <v>0</v>
      </c>
      <c r="TCR368">
        <v>0</v>
      </c>
      <c r="TCS368">
        <v>0</v>
      </c>
      <c r="TCT368">
        <v>0</v>
      </c>
      <c r="TCU368">
        <v>0</v>
      </c>
      <c r="TCV368">
        <v>0</v>
      </c>
      <c r="TCW368">
        <v>0</v>
      </c>
      <c r="TCX368">
        <v>0</v>
      </c>
      <c r="TCY368">
        <v>0</v>
      </c>
      <c r="TCZ368">
        <v>0</v>
      </c>
      <c r="TDA368">
        <v>0</v>
      </c>
      <c r="TDB368">
        <v>0</v>
      </c>
      <c r="TDC368">
        <v>0</v>
      </c>
      <c r="TDD368">
        <v>0</v>
      </c>
      <c r="TDE368">
        <v>0</v>
      </c>
      <c r="TDF368">
        <v>0</v>
      </c>
      <c r="TDG368">
        <v>0</v>
      </c>
      <c r="TDH368">
        <v>0</v>
      </c>
      <c r="TDI368">
        <v>0</v>
      </c>
      <c r="TDJ368">
        <v>0</v>
      </c>
      <c r="TDK368">
        <v>0</v>
      </c>
      <c r="TDL368">
        <v>0</v>
      </c>
      <c r="TDM368">
        <v>0</v>
      </c>
      <c r="TDN368">
        <v>0</v>
      </c>
      <c r="TDO368">
        <v>0</v>
      </c>
      <c r="TDP368">
        <v>0</v>
      </c>
      <c r="TDQ368">
        <v>0</v>
      </c>
      <c r="TDR368">
        <v>0</v>
      </c>
      <c r="TDS368">
        <v>0</v>
      </c>
      <c r="TDT368">
        <v>0</v>
      </c>
      <c r="TDU368">
        <v>0</v>
      </c>
      <c r="TDV368">
        <v>0</v>
      </c>
      <c r="TDW368">
        <v>0</v>
      </c>
      <c r="TDX368">
        <v>0</v>
      </c>
      <c r="TDY368">
        <v>0</v>
      </c>
      <c r="TDZ368">
        <v>0</v>
      </c>
      <c r="TEA368">
        <v>0</v>
      </c>
      <c r="TEB368">
        <v>0</v>
      </c>
      <c r="TEC368">
        <v>0</v>
      </c>
      <c r="TED368">
        <v>0</v>
      </c>
      <c r="TEE368">
        <v>0</v>
      </c>
      <c r="TEF368">
        <v>0</v>
      </c>
      <c r="TEG368">
        <v>0</v>
      </c>
      <c r="TEH368">
        <v>0</v>
      </c>
      <c r="TEI368">
        <v>0</v>
      </c>
      <c r="TEJ368">
        <v>0</v>
      </c>
      <c r="TEK368">
        <v>0</v>
      </c>
      <c r="TEL368">
        <v>0</v>
      </c>
      <c r="TEM368">
        <v>0</v>
      </c>
      <c r="TEN368">
        <v>0</v>
      </c>
      <c r="TEO368">
        <v>0</v>
      </c>
      <c r="TEP368">
        <v>0</v>
      </c>
      <c r="TEQ368">
        <v>0</v>
      </c>
      <c r="TER368">
        <v>0</v>
      </c>
      <c r="TES368">
        <v>0</v>
      </c>
      <c r="TET368">
        <v>0</v>
      </c>
      <c r="TEU368">
        <v>0</v>
      </c>
      <c r="TEV368">
        <v>0</v>
      </c>
      <c r="TEW368">
        <v>0</v>
      </c>
      <c r="TEX368">
        <v>0</v>
      </c>
      <c r="TEY368">
        <v>0</v>
      </c>
      <c r="TEZ368">
        <v>0</v>
      </c>
      <c r="TFA368">
        <v>0</v>
      </c>
      <c r="TFB368">
        <v>0</v>
      </c>
      <c r="TFC368">
        <v>0</v>
      </c>
      <c r="TFD368">
        <v>0</v>
      </c>
      <c r="TFE368">
        <v>0</v>
      </c>
      <c r="TFF368">
        <v>0</v>
      </c>
      <c r="TFG368">
        <v>0</v>
      </c>
      <c r="TFH368">
        <v>0</v>
      </c>
      <c r="TFI368">
        <v>0</v>
      </c>
      <c r="TFJ368">
        <v>0</v>
      </c>
      <c r="TFK368">
        <v>0</v>
      </c>
      <c r="TFL368">
        <v>0</v>
      </c>
      <c r="TFM368">
        <v>0</v>
      </c>
      <c r="TFN368">
        <v>0</v>
      </c>
      <c r="TFO368">
        <v>0</v>
      </c>
      <c r="TFP368">
        <v>0</v>
      </c>
      <c r="TFQ368">
        <v>0</v>
      </c>
      <c r="TFR368">
        <v>0</v>
      </c>
      <c r="TFS368">
        <v>0</v>
      </c>
      <c r="TFT368">
        <v>0</v>
      </c>
      <c r="TFU368">
        <v>0</v>
      </c>
      <c r="TFV368">
        <v>0</v>
      </c>
      <c r="TFW368">
        <v>0</v>
      </c>
      <c r="TFX368">
        <v>0</v>
      </c>
      <c r="TFY368">
        <v>0</v>
      </c>
      <c r="TFZ368">
        <v>0</v>
      </c>
      <c r="TGA368">
        <v>0</v>
      </c>
      <c r="TGB368">
        <v>0</v>
      </c>
      <c r="TGC368">
        <v>0</v>
      </c>
      <c r="TGD368">
        <v>0</v>
      </c>
      <c r="TGE368">
        <v>0</v>
      </c>
      <c r="TGF368">
        <v>0</v>
      </c>
      <c r="TGG368">
        <v>0</v>
      </c>
      <c r="TGH368">
        <v>0</v>
      </c>
      <c r="TGI368">
        <v>0</v>
      </c>
      <c r="TGJ368">
        <v>0</v>
      </c>
      <c r="TGK368">
        <v>0</v>
      </c>
      <c r="TGL368">
        <v>0</v>
      </c>
      <c r="TGM368">
        <v>0</v>
      </c>
      <c r="TGN368">
        <v>0</v>
      </c>
      <c r="TGO368">
        <v>0</v>
      </c>
      <c r="TGP368">
        <v>0</v>
      </c>
      <c r="TGQ368">
        <v>0</v>
      </c>
      <c r="TGR368">
        <v>0</v>
      </c>
      <c r="TGS368">
        <v>0</v>
      </c>
      <c r="TGT368">
        <v>0</v>
      </c>
      <c r="TGU368">
        <v>0</v>
      </c>
      <c r="TGV368">
        <v>0</v>
      </c>
      <c r="TGW368">
        <v>0</v>
      </c>
      <c r="TGX368">
        <v>0</v>
      </c>
      <c r="TGY368">
        <v>0</v>
      </c>
      <c r="TGZ368">
        <v>0</v>
      </c>
      <c r="THA368">
        <v>0</v>
      </c>
      <c r="THB368">
        <v>0</v>
      </c>
      <c r="THC368">
        <v>0</v>
      </c>
      <c r="THD368">
        <v>0</v>
      </c>
      <c r="THE368">
        <v>0</v>
      </c>
      <c r="THF368">
        <v>0</v>
      </c>
      <c r="THG368">
        <v>0</v>
      </c>
      <c r="THH368">
        <v>0</v>
      </c>
      <c r="THI368">
        <v>0</v>
      </c>
      <c r="THJ368">
        <v>0</v>
      </c>
      <c r="THK368">
        <v>0</v>
      </c>
      <c r="THL368">
        <v>0</v>
      </c>
      <c r="THM368">
        <v>0</v>
      </c>
      <c r="THN368">
        <v>0</v>
      </c>
      <c r="THO368">
        <v>0</v>
      </c>
      <c r="THP368">
        <v>0</v>
      </c>
      <c r="THQ368">
        <v>0</v>
      </c>
      <c r="THR368">
        <v>0</v>
      </c>
      <c r="THS368">
        <v>0</v>
      </c>
      <c r="THT368">
        <v>0</v>
      </c>
      <c r="THU368">
        <v>0</v>
      </c>
      <c r="THV368">
        <v>0</v>
      </c>
      <c r="THW368">
        <v>0</v>
      </c>
      <c r="THX368">
        <v>0</v>
      </c>
      <c r="THY368">
        <v>0</v>
      </c>
      <c r="THZ368">
        <v>0</v>
      </c>
      <c r="TIA368">
        <v>0</v>
      </c>
      <c r="TIB368">
        <v>0</v>
      </c>
      <c r="TIC368">
        <v>0</v>
      </c>
      <c r="TID368">
        <v>0</v>
      </c>
      <c r="TIE368">
        <v>0</v>
      </c>
      <c r="TIF368">
        <v>0</v>
      </c>
      <c r="TIG368">
        <v>0</v>
      </c>
      <c r="TIH368">
        <v>0</v>
      </c>
      <c r="TII368">
        <v>0</v>
      </c>
      <c r="TIJ368">
        <v>0</v>
      </c>
      <c r="TIK368">
        <v>0</v>
      </c>
      <c r="TIL368">
        <v>0</v>
      </c>
      <c r="TIM368">
        <v>0</v>
      </c>
      <c r="TIN368">
        <v>0</v>
      </c>
      <c r="TIO368">
        <v>0</v>
      </c>
      <c r="TIP368">
        <v>0</v>
      </c>
      <c r="TIQ368">
        <v>0</v>
      </c>
      <c r="TIR368">
        <v>0</v>
      </c>
      <c r="TIS368">
        <v>0</v>
      </c>
      <c r="TIT368">
        <v>0</v>
      </c>
      <c r="TIU368">
        <v>0</v>
      </c>
      <c r="TIV368">
        <v>0</v>
      </c>
      <c r="TIW368">
        <v>0</v>
      </c>
      <c r="TIX368">
        <v>0</v>
      </c>
      <c r="TIY368">
        <v>0</v>
      </c>
      <c r="TIZ368">
        <v>0</v>
      </c>
      <c r="TJA368">
        <v>0</v>
      </c>
      <c r="TJB368">
        <v>0</v>
      </c>
      <c r="TJC368">
        <v>0</v>
      </c>
      <c r="TJD368">
        <v>0</v>
      </c>
      <c r="TJE368">
        <v>0</v>
      </c>
      <c r="TJF368">
        <v>0</v>
      </c>
      <c r="TJG368">
        <v>0</v>
      </c>
      <c r="TJH368">
        <v>0</v>
      </c>
      <c r="TJI368">
        <v>0</v>
      </c>
      <c r="TJJ368">
        <v>0</v>
      </c>
      <c r="TJK368">
        <v>0</v>
      </c>
      <c r="TJL368">
        <v>0</v>
      </c>
      <c r="TJM368">
        <v>0</v>
      </c>
      <c r="TJN368">
        <v>0</v>
      </c>
      <c r="TJO368">
        <v>0</v>
      </c>
      <c r="TJP368">
        <v>0</v>
      </c>
      <c r="TJQ368">
        <v>0</v>
      </c>
      <c r="TJR368">
        <v>0</v>
      </c>
      <c r="TJS368">
        <v>0</v>
      </c>
      <c r="TJT368">
        <v>0</v>
      </c>
      <c r="TJU368">
        <v>0</v>
      </c>
      <c r="TJV368">
        <v>0</v>
      </c>
      <c r="TJW368">
        <v>0</v>
      </c>
      <c r="TJX368">
        <v>0</v>
      </c>
      <c r="TJY368">
        <v>0</v>
      </c>
      <c r="TJZ368">
        <v>0</v>
      </c>
      <c r="TKA368">
        <v>0</v>
      </c>
      <c r="TKB368">
        <v>0</v>
      </c>
      <c r="TKC368">
        <v>0</v>
      </c>
      <c r="TKD368">
        <v>0</v>
      </c>
      <c r="TKE368">
        <v>0</v>
      </c>
      <c r="TKF368">
        <v>0</v>
      </c>
      <c r="TKG368">
        <v>0</v>
      </c>
      <c r="TKH368">
        <v>0</v>
      </c>
      <c r="TKI368">
        <v>0</v>
      </c>
      <c r="TKJ368">
        <v>0</v>
      </c>
      <c r="TKK368">
        <v>0</v>
      </c>
      <c r="TKL368">
        <v>0</v>
      </c>
      <c r="TKM368">
        <v>0</v>
      </c>
      <c r="TKN368">
        <v>0</v>
      </c>
      <c r="TKO368">
        <v>0</v>
      </c>
      <c r="TKP368">
        <v>0</v>
      </c>
      <c r="TKQ368">
        <v>0</v>
      </c>
      <c r="TKR368">
        <v>0</v>
      </c>
      <c r="TKS368">
        <v>0</v>
      </c>
      <c r="TKT368">
        <v>0</v>
      </c>
      <c r="TKU368">
        <v>0</v>
      </c>
      <c r="TKV368">
        <v>0</v>
      </c>
      <c r="TKW368">
        <v>0</v>
      </c>
      <c r="TKX368">
        <v>0</v>
      </c>
      <c r="TKY368">
        <v>0</v>
      </c>
      <c r="TKZ368">
        <v>0</v>
      </c>
      <c r="TLA368">
        <v>0</v>
      </c>
      <c r="TLB368">
        <v>0</v>
      </c>
      <c r="TLC368">
        <v>0</v>
      </c>
      <c r="TLD368">
        <v>0</v>
      </c>
      <c r="TLE368">
        <v>0</v>
      </c>
      <c r="TLF368">
        <v>0</v>
      </c>
      <c r="TLG368">
        <v>0</v>
      </c>
      <c r="TLH368">
        <v>0</v>
      </c>
      <c r="TLI368">
        <v>0</v>
      </c>
      <c r="TLJ368">
        <v>0</v>
      </c>
      <c r="TLK368">
        <v>0</v>
      </c>
      <c r="TLL368">
        <v>0</v>
      </c>
      <c r="TLM368">
        <v>0</v>
      </c>
      <c r="TLN368">
        <v>0</v>
      </c>
      <c r="TLO368">
        <v>0</v>
      </c>
      <c r="TLP368">
        <v>0</v>
      </c>
      <c r="TLQ368">
        <v>0</v>
      </c>
      <c r="TLR368">
        <v>0</v>
      </c>
      <c r="TLS368">
        <v>0</v>
      </c>
      <c r="TLT368">
        <v>0</v>
      </c>
      <c r="TLU368">
        <v>0</v>
      </c>
      <c r="TLV368">
        <v>0</v>
      </c>
      <c r="TLW368">
        <v>0</v>
      </c>
      <c r="TLX368">
        <v>0</v>
      </c>
      <c r="TLY368">
        <v>0</v>
      </c>
      <c r="TLZ368">
        <v>0</v>
      </c>
      <c r="TMA368">
        <v>0</v>
      </c>
      <c r="TMB368">
        <v>0</v>
      </c>
      <c r="TMC368">
        <v>0</v>
      </c>
      <c r="TMD368">
        <v>0</v>
      </c>
      <c r="TME368">
        <v>0</v>
      </c>
      <c r="TMF368">
        <v>0</v>
      </c>
      <c r="TMG368">
        <v>0</v>
      </c>
      <c r="TMH368">
        <v>0</v>
      </c>
      <c r="TMI368">
        <v>0</v>
      </c>
      <c r="TMJ368">
        <v>0</v>
      </c>
      <c r="TMK368">
        <v>0</v>
      </c>
      <c r="TML368">
        <v>0</v>
      </c>
      <c r="TMM368">
        <v>0</v>
      </c>
      <c r="TMN368">
        <v>0</v>
      </c>
      <c r="TMO368">
        <v>0</v>
      </c>
      <c r="TMP368">
        <v>0</v>
      </c>
      <c r="TMQ368">
        <v>0</v>
      </c>
      <c r="TMR368">
        <v>0</v>
      </c>
      <c r="TMS368">
        <v>0</v>
      </c>
      <c r="TMT368">
        <v>0</v>
      </c>
      <c r="TMU368">
        <v>0</v>
      </c>
      <c r="TMV368">
        <v>0</v>
      </c>
      <c r="TMW368">
        <v>0</v>
      </c>
      <c r="TMX368">
        <v>0</v>
      </c>
      <c r="TMY368">
        <v>0</v>
      </c>
      <c r="TMZ368">
        <v>0</v>
      </c>
      <c r="TNA368">
        <v>0</v>
      </c>
      <c r="TNB368">
        <v>0</v>
      </c>
      <c r="TNC368">
        <v>0</v>
      </c>
      <c r="TND368">
        <v>0</v>
      </c>
      <c r="TNE368">
        <v>0</v>
      </c>
      <c r="TNF368">
        <v>0</v>
      </c>
      <c r="TNG368">
        <v>0</v>
      </c>
      <c r="TNH368">
        <v>0</v>
      </c>
      <c r="TNI368">
        <v>0</v>
      </c>
      <c r="TNJ368">
        <v>0</v>
      </c>
      <c r="TNK368">
        <v>0</v>
      </c>
      <c r="TNL368">
        <v>0</v>
      </c>
      <c r="TNM368">
        <v>0</v>
      </c>
      <c r="TNN368">
        <v>0</v>
      </c>
      <c r="TNO368">
        <v>0</v>
      </c>
      <c r="TNP368">
        <v>0</v>
      </c>
      <c r="TNQ368">
        <v>0</v>
      </c>
      <c r="TNR368">
        <v>0</v>
      </c>
      <c r="TNS368">
        <v>0</v>
      </c>
      <c r="TNT368">
        <v>0</v>
      </c>
      <c r="TNU368">
        <v>0</v>
      </c>
      <c r="TNV368">
        <v>0</v>
      </c>
      <c r="TNW368">
        <v>0</v>
      </c>
      <c r="TNX368">
        <v>0</v>
      </c>
      <c r="TNY368">
        <v>0</v>
      </c>
      <c r="TNZ368">
        <v>0</v>
      </c>
      <c r="TOA368">
        <v>0</v>
      </c>
      <c r="TOB368">
        <v>0</v>
      </c>
      <c r="TOC368">
        <v>0</v>
      </c>
      <c r="TOD368">
        <v>0</v>
      </c>
      <c r="TOE368">
        <v>0</v>
      </c>
      <c r="TOF368">
        <v>0</v>
      </c>
      <c r="TOG368">
        <v>0</v>
      </c>
      <c r="TOH368">
        <v>0</v>
      </c>
      <c r="TOI368">
        <v>0</v>
      </c>
      <c r="TOJ368">
        <v>0</v>
      </c>
      <c r="TOK368">
        <v>0</v>
      </c>
      <c r="TOL368">
        <v>0</v>
      </c>
      <c r="TOM368">
        <v>0</v>
      </c>
      <c r="TON368">
        <v>0</v>
      </c>
      <c r="TOO368">
        <v>0</v>
      </c>
      <c r="TOP368">
        <v>0</v>
      </c>
      <c r="TOQ368">
        <v>0</v>
      </c>
      <c r="TOR368">
        <v>0</v>
      </c>
      <c r="TOS368">
        <v>0</v>
      </c>
      <c r="TOT368">
        <v>0</v>
      </c>
      <c r="TOU368">
        <v>0</v>
      </c>
      <c r="TOV368">
        <v>0</v>
      </c>
      <c r="TOW368">
        <v>0</v>
      </c>
      <c r="TOX368">
        <v>0</v>
      </c>
      <c r="TOY368">
        <v>0</v>
      </c>
      <c r="TOZ368">
        <v>0</v>
      </c>
      <c r="TPA368">
        <v>0</v>
      </c>
      <c r="TPB368">
        <v>0</v>
      </c>
      <c r="TPC368">
        <v>0</v>
      </c>
      <c r="TPD368">
        <v>0</v>
      </c>
      <c r="TPE368">
        <v>0</v>
      </c>
      <c r="TPF368">
        <v>0</v>
      </c>
      <c r="TPG368">
        <v>0</v>
      </c>
      <c r="TPH368">
        <v>0</v>
      </c>
      <c r="TPI368">
        <v>0</v>
      </c>
      <c r="TPJ368">
        <v>0</v>
      </c>
      <c r="TPK368">
        <v>0</v>
      </c>
      <c r="TPL368">
        <v>0</v>
      </c>
      <c r="TPM368">
        <v>0</v>
      </c>
      <c r="TPN368">
        <v>0</v>
      </c>
      <c r="TPO368">
        <v>0</v>
      </c>
      <c r="TPP368">
        <v>0</v>
      </c>
      <c r="TPQ368">
        <v>0</v>
      </c>
      <c r="TPR368">
        <v>0</v>
      </c>
      <c r="TPS368">
        <v>0</v>
      </c>
      <c r="TPT368">
        <v>0</v>
      </c>
      <c r="TPU368">
        <v>0</v>
      </c>
      <c r="TPV368">
        <v>0</v>
      </c>
      <c r="TPW368">
        <v>0</v>
      </c>
      <c r="TPX368">
        <v>0</v>
      </c>
      <c r="TPY368">
        <v>0</v>
      </c>
      <c r="TPZ368">
        <v>0</v>
      </c>
      <c r="TQA368">
        <v>0</v>
      </c>
      <c r="TQB368">
        <v>0</v>
      </c>
      <c r="TQC368">
        <v>0</v>
      </c>
      <c r="TQD368">
        <v>0</v>
      </c>
      <c r="TQE368">
        <v>0</v>
      </c>
      <c r="TQF368">
        <v>0</v>
      </c>
      <c r="TQG368">
        <v>0</v>
      </c>
      <c r="TQH368">
        <v>0</v>
      </c>
      <c r="TQI368">
        <v>0</v>
      </c>
      <c r="TQJ368">
        <v>0</v>
      </c>
      <c r="TQK368">
        <v>0</v>
      </c>
      <c r="TQL368">
        <v>0</v>
      </c>
      <c r="TQM368">
        <v>0</v>
      </c>
      <c r="TQN368">
        <v>0</v>
      </c>
      <c r="TQO368">
        <v>0</v>
      </c>
      <c r="TQP368">
        <v>0</v>
      </c>
      <c r="TQQ368">
        <v>0</v>
      </c>
      <c r="TQR368">
        <v>0</v>
      </c>
      <c r="TQS368">
        <v>0</v>
      </c>
      <c r="TQT368">
        <v>0</v>
      </c>
      <c r="TQU368">
        <v>0</v>
      </c>
      <c r="TQV368">
        <v>0</v>
      </c>
      <c r="TQW368">
        <v>0</v>
      </c>
      <c r="TQX368">
        <v>0</v>
      </c>
      <c r="TQY368">
        <v>0</v>
      </c>
      <c r="TQZ368">
        <v>0</v>
      </c>
      <c r="TRA368">
        <v>0</v>
      </c>
      <c r="TRB368">
        <v>0</v>
      </c>
      <c r="TRC368">
        <v>0</v>
      </c>
      <c r="TRD368">
        <v>0</v>
      </c>
      <c r="TRE368">
        <v>0</v>
      </c>
      <c r="TRF368">
        <v>0</v>
      </c>
      <c r="TRG368">
        <v>0</v>
      </c>
      <c r="TRH368">
        <v>0</v>
      </c>
      <c r="TRI368">
        <v>0</v>
      </c>
      <c r="TRJ368">
        <v>0</v>
      </c>
      <c r="TRK368">
        <v>0</v>
      </c>
      <c r="TRL368">
        <v>0</v>
      </c>
      <c r="TRM368">
        <v>0</v>
      </c>
      <c r="TRN368">
        <v>0</v>
      </c>
      <c r="TRO368">
        <v>0</v>
      </c>
      <c r="TRP368">
        <v>0</v>
      </c>
      <c r="TRQ368">
        <v>0</v>
      </c>
      <c r="TRR368">
        <v>0</v>
      </c>
      <c r="TRS368">
        <v>0</v>
      </c>
      <c r="TRT368">
        <v>0</v>
      </c>
      <c r="TRU368">
        <v>0</v>
      </c>
      <c r="TRV368">
        <v>0</v>
      </c>
      <c r="TRW368">
        <v>0</v>
      </c>
      <c r="TRX368">
        <v>0</v>
      </c>
      <c r="TRY368">
        <v>0</v>
      </c>
      <c r="TRZ368">
        <v>0</v>
      </c>
      <c r="TSA368">
        <v>0</v>
      </c>
      <c r="TSB368">
        <v>0</v>
      </c>
      <c r="TSC368">
        <v>0</v>
      </c>
      <c r="TSD368">
        <v>0</v>
      </c>
      <c r="TSE368">
        <v>0</v>
      </c>
      <c r="TSF368">
        <v>0</v>
      </c>
      <c r="TSG368">
        <v>0</v>
      </c>
      <c r="TSH368">
        <v>0</v>
      </c>
      <c r="TSI368">
        <v>0</v>
      </c>
      <c r="TSJ368">
        <v>0</v>
      </c>
      <c r="TSK368">
        <v>0</v>
      </c>
      <c r="TSL368">
        <v>0</v>
      </c>
      <c r="TSM368">
        <v>0</v>
      </c>
      <c r="TSN368">
        <v>0</v>
      </c>
      <c r="TSO368">
        <v>0</v>
      </c>
      <c r="TSP368">
        <v>0</v>
      </c>
      <c r="TSQ368">
        <v>0</v>
      </c>
      <c r="TSR368">
        <v>0</v>
      </c>
      <c r="TSS368">
        <v>0</v>
      </c>
      <c r="TST368">
        <v>0</v>
      </c>
      <c r="TSU368">
        <v>0</v>
      </c>
      <c r="TSV368">
        <v>0</v>
      </c>
      <c r="TSW368">
        <v>0</v>
      </c>
      <c r="TSX368">
        <v>0</v>
      </c>
      <c r="TSY368">
        <v>0</v>
      </c>
      <c r="TSZ368">
        <v>0</v>
      </c>
      <c r="TTA368">
        <v>0</v>
      </c>
      <c r="TTB368">
        <v>0</v>
      </c>
      <c r="TTC368">
        <v>0</v>
      </c>
      <c r="TTD368">
        <v>0</v>
      </c>
      <c r="TTE368">
        <v>0</v>
      </c>
      <c r="TTF368">
        <v>0</v>
      </c>
      <c r="TTG368">
        <v>0</v>
      </c>
      <c r="TTH368">
        <v>0</v>
      </c>
      <c r="TTI368">
        <v>0</v>
      </c>
      <c r="TTJ368">
        <v>0</v>
      </c>
      <c r="TTK368">
        <v>0</v>
      </c>
      <c r="TTL368">
        <v>0</v>
      </c>
      <c r="TTM368">
        <v>0</v>
      </c>
      <c r="TTN368">
        <v>0</v>
      </c>
      <c r="TTO368">
        <v>0</v>
      </c>
      <c r="TTP368">
        <v>0</v>
      </c>
      <c r="TTQ368">
        <v>0</v>
      </c>
      <c r="TTR368">
        <v>0</v>
      </c>
      <c r="TTS368">
        <v>0</v>
      </c>
      <c r="TTT368">
        <v>0</v>
      </c>
      <c r="TTU368">
        <v>0</v>
      </c>
      <c r="TTV368">
        <v>0</v>
      </c>
      <c r="TTW368">
        <v>0</v>
      </c>
      <c r="TTX368">
        <v>0</v>
      </c>
      <c r="TTY368">
        <v>0</v>
      </c>
      <c r="TTZ368">
        <v>0</v>
      </c>
      <c r="TUA368">
        <v>0</v>
      </c>
      <c r="TUB368">
        <v>0</v>
      </c>
      <c r="TUC368">
        <v>0</v>
      </c>
      <c r="TUD368">
        <v>0</v>
      </c>
      <c r="TUE368">
        <v>0</v>
      </c>
      <c r="TUF368">
        <v>0</v>
      </c>
      <c r="TUG368">
        <v>0</v>
      </c>
      <c r="TUH368">
        <v>0</v>
      </c>
      <c r="TUI368">
        <v>0</v>
      </c>
      <c r="TUJ368">
        <v>0</v>
      </c>
      <c r="TUK368">
        <v>0</v>
      </c>
      <c r="TUL368">
        <v>0</v>
      </c>
      <c r="TUM368">
        <v>0</v>
      </c>
      <c r="TUN368">
        <v>0</v>
      </c>
      <c r="TUO368">
        <v>0</v>
      </c>
      <c r="TUP368">
        <v>0</v>
      </c>
      <c r="TUQ368">
        <v>0</v>
      </c>
      <c r="TUR368">
        <v>0</v>
      </c>
      <c r="TUS368">
        <v>0</v>
      </c>
      <c r="TUT368">
        <v>0</v>
      </c>
      <c r="TUU368">
        <v>0</v>
      </c>
      <c r="TUV368">
        <v>0</v>
      </c>
      <c r="TUW368">
        <v>0</v>
      </c>
      <c r="TUX368">
        <v>0</v>
      </c>
      <c r="TUY368">
        <v>0</v>
      </c>
      <c r="TUZ368">
        <v>0</v>
      </c>
      <c r="TVA368">
        <v>0</v>
      </c>
      <c r="TVB368">
        <v>0</v>
      </c>
      <c r="TVC368">
        <v>0</v>
      </c>
      <c r="TVD368">
        <v>0</v>
      </c>
      <c r="TVE368">
        <v>0</v>
      </c>
      <c r="TVF368">
        <v>0</v>
      </c>
      <c r="TVG368">
        <v>0</v>
      </c>
      <c r="TVH368">
        <v>0</v>
      </c>
      <c r="TVI368">
        <v>0</v>
      </c>
      <c r="TVJ368">
        <v>0</v>
      </c>
      <c r="TVK368">
        <v>0</v>
      </c>
      <c r="TVL368">
        <v>0</v>
      </c>
      <c r="TVM368">
        <v>0</v>
      </c>
      <c r="TVN368">
        <v>0</v>
      </c>
      <c r="TVO368">
        <v>0</v>
      </c>
      <c r="TVP368">
        <v>0</v>
      </c>
      <c r="TVQ368">
        <v>0</v>
      </c>
      <c r="TVR368">
        <v>0</v>
      </c>
      <c r="TVS368">
        <v>0</v>
      </c>
      <c r="TVT368">
        <v>0</v>
      </c>
      <c r="TVU368">
        <v>0</v>
      </c>
      <c r="TVV368">
        <v>0</v>
      </c>
      <c r="TVW368">
        <v>0</v>
      </c>
      <c r="TVX368">
        <v>0</v>
      </c>
      <c r="TVY368">
        <v>0</v>
      </c>
      <c r="TVZ368">
        <v>0</v>
      </c>
      <c r="TWA368">
        <v>0</v>
      </c>
      <c r="TWB368">
        <v>0</v>
      </c>
      <c r="TWC368">
        <v>0</v>
      </c>
      <c r="TWD368">
        <v>0</v>
      </c>
      <c r="TWE368">
        <v>0</v>
      </c>
      <c r="TWF368">
        <v>0</v>
      </c>
      <c r="TWG368">
        <v>0</v>
      </c>
      <c r="TWH368">
        <v>0</v>
      </c>
      <c r="TWI368">
        <v>0</v>
      </c>
      <c r="TWJ368">
        <v>0</v>
      </c>
      <c r="TWK368">
        <v>0</v>
      </c>
      <c r="TWL368">
        <v>0</v>
      </c>
      <c r="TWM368">
        <v>0</v>
      </c>
      <c r="TWN368">
        <v>0</v>
      </c>
      <c r="TWO368">
        <v>0</v>
      </c>
      <c r="TWP368">
        <v>0</v>
      </c>
      <c r="TWQ368">
        <v>0</v>
      </c>
      <c r="TWR368">
        <v>0</v>
      </c>
      <c r="TWS368">
        <v>0</v>
      </c>
      <c r="TWT368">
        <v>0</v>
      </c>
      <c r="TWU368">
        <v>0</v>
      </c>
      <c r="TWV368">
        <v>0</v>
      </c>
      <c r="TWW368">
        <v>0</v>
      </c>
      <c r="TWX368">
        <v>0</v>
      </c>
      <c r="TWY368">
        <v>0</v>
      </c>
      <c r="TWZ368">
        <v>0</v>
      </c>
      <c r="TXA368">
        <v>0</v>
      </c>
      <c r="TXB368">
        <v>0</v>
      </c>
      <c r="TXC368">
        <v>0</v>
      </c>
      <c r="TXD368">
        <v>0</v>
      </c>
      <c r="TXE368">
        <v>0</v>
      </c>
      <c r="TXF368">
        <v>0</v>
      </c>
      <c r="TXG368">
        <v>0</v>
      </c>
      <c r="TXH368">
        <v>0</v>
      </c>
      <c r="TXI368">
        <v>0</v>
      </c>
      <c r="TXJ368">
        <v>0</v>
      </c>
      <c r="TXK368">
        <v>0</v>
      </c>
      <c r="TXL368">
        <v>0</v>
      </c>
      <c r="TXM368">
        <v>0</v>
      </c>
      <c r="TXN368">
        <v>0</v>
      </c>
      <c r="TXO368">
        <v>0</v>
      </c>
      <c r="TXP368">
        <v>0</v>
      </c>
      <c r="TXQ368">
        <v>0</v>
      </c>
      <c r="TXR368">
        <v>0</v>
      </c>
      <c r="TXS368">
        <v>0</v>
      </c>
      <c r="TXT368">
        <v>0</v>
      </c>
      <c r="TXU368">
        <v>0</v>
      </c>
      <c r="TXV368">
        <v>0</v>
      </c>
      <c r="TXW368">
        <v>0</v>
      </c>
      <c r="TXX368">
        <v>0</v>
      </c>
      <c r="TXY368">
        <v>0</v>
      </c>
      <c r="TXZ368">
        <v>0</v>
      </c>
      <c r="TYA368">
        <v>0</v>
      </c>
      <c r="TYB368">
        <v>0</v>
      </c>
      <c r="TYC368">
        <v>0</v>
      </c>
      <c r="TYD368">
        <v>0</v>
      </c>
      <c r="TYE368">
        <v>0</v>
      </c>
      <c r="TYF368">
        <v>0</v>
      </c>
      <c r="TYG368">
        <v>0</v>
      </c>
      <c r="TYH368">
        <v>0</v>
      </c>
      <c r="TYI368">
        <v>0</v>
      </c>
      <c r="TYJ368">
        <v>0</v>
      </c>
      <c r="TYK368">
        <v>0</v>
      </c>
      <c r="TYL368">
        <v>0</v>
      </c>
      <c r="TYM368">
        <v>0</v>
      </c>
      <c r="TYN368">
        <v>0</v>
      </c>
      <c r="TYO368">
        <v>0</v>
      </c>
      <c r="TYP368">
        <v>0</v>
      </c>
      <c r="TYQ368">
        <v>0</v>
      </c>
      <c r="TYR368">
        <v>0</v>
      </c>
      <c r="TYS368">
        <v>0</v>
      </c>
      <c r="TYT368">
        <v>0</v>
      </c>
      <c r="TYU368">
        <v>0</v>
      </c>
      <c r="TYV368">
        <v>0</v>
      </c>
      <c r="TYW368">
        <v>0</v>
      </c>
      <c r="TYX368">
        <v>0</v>
      </c>
      <c r="TYY368">
        <v>0</v>
      </c>
      <c r="TYZ368">
        <v>0</v>
      </c>
      <c r="TZA368">
        <v>0</v>
      </c>
      <c r="TZB368">
        <v>0</v>
      </c>
      <c r="TZC368">
        <v>0</v>
      </c>
      <c r="TZD368">
        <v>0</v>
      </c>
      <c r="TZE368">
        <v>0</v>
      </c>
      <c r="TZF368">
        <v>0</v>
      </c>
      <c r="TZG368">
        <v>0</v>
      </c>
      <c r="TZH368">
        <v>0</v>
      </c>
      <c r="TZI368">
        <v>0</v>
      </c>
      <c r="TZJ368">
        <v>0</v>
      </c>
      <c r="TZK368">
        <v>0</v>
      </c>
      <c r="TZL368">
        <v>0</v>
      </c>
      <c r="TZM368">
        <v>0</v>
      </c>
      <c r="TZN368">
        <v>0</v>
      </c>
      <c r="TZO368">
        <v>0</v>
      </c>
      <c r="TZP368">
        <v>0</v>
      </c>
      <c r="TZQ368">
        <v>0</v>
      </c>
      <c r="TZR368">
        <v>0</v>
      </c>
      <c r="TZS368">
        <v>0</v>
      </c>
      <c r="TZT368">
        <v>0</v>
      </c>
      <c r="TZU368">
        <v>0</v>
      </c>
      <c r="TZV368">
        <v>0</v>
      </c>
      <c r="TZW368">
        <v>0</v>
      </c>
      <c r="TZX368">
        <v>0</v>
      </c>
      <c r="TZY368">
        <v>0</v>
      </c>
      <c r="TZZ368">
        <v>0</v>
      </c>
      <c r="UAA368">
        <v>0</v>
      </c>
      <c r="UAB368">
        <v>0</v>
      </c>
      <c r="UAC368">
        <v>0</v>
      </c>
      <c r="UAD368">
        <v>0</v>
      </c>
      <c r="UAE368">
        <v>0</v>
      </c>
      <c r="UAF368">
        <v>0</v>
      </c>
      <c r="UAG368">
        <v>0</v>
      </c>
      <c r="UAH368">
        <v>0</v>
      </c>
      <c r="UAI368">
        <v>0</v>
      </c>
      <c r="UAJ368">
        <v>0</v>
      </c>
      <c r="UAK368">
        <v>0</v>
      </c>
      <c r="UAL368">
        <v>0</v>
      </c>
      <c r="UAM368">
        <v>0</v>
      </c>
      <c r="UAN368">
        <v>0</v>
      </c>
      <c r="UAO368">
        <v>0</v>
      </c>
      <c r="UAP368">
        <v>0</v>
      </c>
      <c r="UAQ368">
        <v>0</v>
      </c>
      <c r="UAR368">
        <v>0</v>
      </c>
      <c r="UAS368">
        <v>0</v>
      </c>
      <c r="UAT368">
        <v>0</v>
      </c>
      <c r="UAU368">
        <v>0</v>
      </c>
      <c r="UAV368">
        <v>0</v>
      </c>
      <c r="UAW368">
        <v>0</v>
      </c>
      <c r="UAX368">
        <v>0</v>
      </c>
      <c r="UAY368">
        <v>0</v>
      </c>
      <c r="UAZ368">
        <v>0</v>
      </c>
      <c r="UBA368">
        <v>0</v>
      </c>
      <c r="UBB368">
        <v>0</v>
      </c>
      <c r="UBC368">
        <v>0</v>
      </c>
      <c r="UBD368">
        <v>0</v>
      </c>
      <c r="UBE368">
        <v>0</v>
      </c>
      <c r="UBF368">
        <v>0</v>
      </c>
      <c r="UBG368">
        <v>0</v>
      </c>
      <c r="UBH368">
        <v>0</v>
      </c>
      <c r="UBI368">
        <v>0</v>
      </c>
      <c r="UBJ368">
        <v>0</v>
      </c>
      <c r="UBK368">
        <v>0</v>
      </c>
      <c r="UBL368">
        <v>0</v>
      </c>
      <c r="UBM368">
        <v>0</v>
      </c>
      <c r="UBN368">
        <v>0</v>
      </c>
      <c r="UBO368">
        <v>0</v>
      </c>
      <c r="UBP368">
        <v>0</v>
      </c>
      <c r="UBQ368">
        <v>0</v>
      </c>
      <c r="UBR368">
        <v>0</v>
      </c>
      <c r="UBS368">
        <v>0</v>
      </c>
      <c r="UBT368">
        <v>0</v>
      </c>
      <c r="UBU368">
        <v>0</v>
      </c>
      <c r="UBV368">
        <v>0</v>
      </c>
      <c r="UBW368">
        <v>0</v>
      </c>
      <c r="UBX368">
        <v>0</v>
      </c>
      <c r="UBY368">
        <v>0</v>
      </c>
      <c r="UBZ368">
        <v>0</v>
      </c>
      <c r="UCA368">
        <v>0</v>
      </c>
      <c r="UCB368">
        <v>0</v>
      </c>
      <c r="UCC368">
        <v>0</v>
      </c>
      <c r="UCD368">
        <v>0</v>
      </c>
      <c r="UCE368">
        <v>0</v>
      </c>
      <c r="UCF368">
        <v>0</v>
      </c>
      <c r="UCG368">
        <v>0</v>
      </c>
      <c r="UCH368">
        <v>0</v>
      </c>
      <c r="UCI368">
        <v>0</v>
      </c>
      <c r="UCJ368">
        <v>0</v>
      </c>
      <c r="UCK368">
        <v>0</v>
      </c>
      <c r="UCL368">
        <v>0</v>
      </c>
      <c r="UCM368">
        <v>0</v>
      </c>
      <c r="UCN368">
        <v>0</v>
      </c>
      <c r="UCO368">
        <v>0</v>
      </c>
      <c r="UCP368">
        <v>0</v>
      </c>
      <c r="UCQ368">
        <v>0</v>
      </c>
      <c r="UCR368">
        <v>0</v>
      </c>
      <c r="UCS368">
        <v>0</v>
      </c>
      <c r="UCT368">
        <v>0</v>
      </c>
      <c r="UCU368">
        <v>0</v>
      </c>
      <c r="UCV368">
        <v>0</v>
      </c>
      <c r="UCW368">
        <v>0</v>
      </c>
      <c r="UCX368">
        <v>0</v>
      </c>
      <c r="UCY368">
        <v>0</v>
      </c>
      <c r="UCZ368">
        <v>0</v>
      </c>
      <c r="UDA368">
        <v>0</v>
      </c>
      <c r="UDB368">
        <v>0</v>
      </c>
      <c r="UDC368">
        <v>0</v>
      </c>
      <c r="UDD368">
        <v>0</v>
      </c>
      <c r="UDE368">
        <v>0</v>
      </c>
      <c r="UDF368">
        <v>0</v>
      </c>
      <c r="UDG368">
        <v>0</v>
      </c>
      <c r="UDH368">
        <v>0</v>
      </c>
      <c r="UDI368">
        <v>0</v>
      </c>
      <c r="UDJ368">
        <v>0</v>
      </c>
      <c r="UDK368">
        <v>0</v>
      </c>
      <c r="UDL368">
        <v>0</v>
      </c>
      <c r="UDM368">
        <v>0</v>
      </c>
      <c r="UDN368">
        <v>0</v>
      </c>
      <c r="UDO368">
        <v>0</v>
      </c>
      <c r="UDP368">
        <v>0</v>
      </c>
      <c r="UDQ368">
        <v>0</v>
      </c>
      <c r="UDR368">
        <v>0</v>
      </c>
      <c r="UDS368">
        <v>0</v>
      </c>
      <c r="UDT368">
        <v>0</v>
      </c>
      <c r="UDU368">
        <v>0</v>
      </c>
      <c r="UDV368">
        <v>0</v>
      </c>
      <c r="UDW368">
        <v>0</v>
      </c>
      <c r="UDX368">
        <v>0</v>
      </c>
      <c r="UDY368">
        <v>0</v>
      </c>
      <c r="UDZ368">
        <v>0</v>
      </c>
      <c r="UEA368">
        <v>0</v>
      </c>
      <c r="UEB368">
        <v>0</v>
      </c>
      <c r="UEC368">
        <v>0</v>
      </c>
      <c r="UED368">
        <v>0</v>
      </c>
      <c r="UEE368">
        <v>0</v>
      </c>
      <c r="UEF368">
        <v>0</v>
      </c>
      <c r="UEG368">
        <v>0</v>
      </c>
      <c r="UEH368">
        <v>0</v>
      </c>
      <c r="UEI368">
        <v>0</v>
      </c>
      <c r="UEJ368">
        <v>0</v>
      </c>
      <c r="UEK368">
        <v>0</v>
      </c>
      <c r="UEL368">
        <v>0</v>
      </c>
      <c r="UEM368">
        <v>0</v>
      </c>
      <c r="UEN368">
        <v>0</v>
      </c>
      <c r="UEO368">
        <v>0</v>
      </c>
      <c r="UEP368">
        <v>0</v>
      </c>
      <c r="UEQ368">
        <v>0</v>
      </c>
      <c r="UER368">
        <v>0</v>
      </c>
      <c r="UES368">
        <v>0</v>
      </c>
      <c r="UET368">
        <v>0</v>
      </c>
      <c r="UEU368">
        <v>0</v>
      </c>
      <c r="UEV368">
        <v>0</v>
      </c>
      <c r="UEW368">
        <v>0</v>
      </c>
      <c r="UEX368">
        <v>0</v>
      </c>
      <c r="UEY368">
        <v>0</v>
      </c>
      <c r="UEZ368">
        <v>0</v>
      </c>
      <c r="UFA368">
        <v>0</v>
      </c>
      <c r="UFB368">
        <v>0</v>
      </c>
      <c r="UFC368">
        <v>0</v>
      </c>
      <c r="UFD368">
        <v>0</v>
      </c>
      <c r="UFE368">
        <v>0</v>
      </c>
      <c r="UFF368">
        <v>0</v>
      </c>
      <c r="UFG368">
        <v>0</v>
      </c>
      <c r="UFH368">
        <v>0</v>
      </c>
      <c r="UFI368">
        <v>0</v>
      </c>
      <c r="UFJ368">
        <v>0</v>
      </c>
      <c r="UFK368">
        <v>0</v>
      </c>
      <c r="UFL368">
        <v>0</v>
      </c>
      <c r="UFM368">
        <v>0</v>
      </c>
      <c r="UFN368">
        <v>0</v>
      </c>
      <c r="UFO368">
        <v>0</v>
      </c>
      <c r="UFP368">
        <v>0</v>
      </c>
      <c r="UFQ368">
        <v>0</v>
      </c>
      <c r="UFR368">
        <v>0</v>
      </c>
      <c r="UFS368">
        <v>0</v>
      </c>
      <c r="UFT368">
        <v>0</v>
      </c>
      <c r="UFU368">
        <v>0</v>
      </c>
      <c r="UFV368">
        <v>0</v>
      </c>
      <c r="UFW368">
        <v>0</v>
      </c>
      <c r="UFX368">
        <v>0</v>
      </c>
      <c r="UFY368">
        <v>0</v>
      </c>
      <c r="UFZ368">
        <v>0</v>
      </c>
      <c r="UGA368">
        <v>0</v>
      </c>
      <c r="UGB368">
        <v>0</v>
      </c>
      <c r="UGC368">
        <v>0</v>
      </c>
      <c r="UGD368">
        <v>0</v>
      </c>
      <c r="UGE368">
        <v>0</v>
      </c>
      <c r="UGF368">
        <v>0</v>
      </c>
      <c r="UGG368">
        <v>0</v>
      </c>
      <c r="UGH368">
        <v>0</v>
      </c>
      <c r="UGI368">
        <v>0</v>
      </c>
      <c r="UGJ368">
        <v>0</v>
      </c>
      <c r="UGK368">
        <v>0</v>
      </c>
      <c r="UGL368">
        <v>0</v>
      </c>
      <c r="UGM368">
        <v>0</v>
      </c>
      <c r="UGN368">
        <v>0</v>
      </c>
      <c r="UGO368">
        <v>0</v>
      </c>
      <c r="UGP368">
        <v>0</v>
      </c>
      <c r="UGQ368">
        <v>0</v>
      </c>
      <c r="UGR368">
        <v>0</v>
      </c>
      <c r="UGS368">
        <v>0</v>
      </c>
      <c r="UGT368">
        <v>0</v>
      </c>
      <c r="UGU368">
        <v>0</v>
      </c>
      <c r="UGV368">
        <v>0</v>
      </c>
      <c r="UGW368">
        <v>0</v>
      </c>
      <c r="UGX368">
        <v>0</v>
      </c>
      <c r="UGY368">
        <v>0</v>
      </c>
      <c r="UGZ368">
        <v>0</v>
      </c>
      <c r="UHA368">
        <v>0</v>
      </c>
      <c r="UHB368">
        <v>0</v>
      </c>
      <c r="UHC368">
        <v>0</v>
      </c>
      <c r="UHD368">
        <v>0</v>
      </c>
      <c r="UHE368">
        <v>0</v>
      </c>
      <c r="UHF368">
        <v>0</v>
      </c>
      <c r="UHG368">
        <v>0</v>
      </c>
      <c r="UHH368">
        <v>0</v>
      </c>
      <c r="UHI368">
        <v>0</v>
      </c>
      <c r="UHJ368">
        <v>0</v>
      </c>
      <c r="UHK368">
        <v>0</v>
      </c>
      <c r="UHL368">
        <v>0</v>
      </c>
      <c r="UHM368">
        <v>0</v>
      </c>
      <c r="UHN368">
        <v>0</v>
      </c>
      <c r="UHO368">
        <v>0</v>
      </c>
      <c r="UHP368">
        <v>0</v>
      </c>
      <c r="UHQ368">
        <v>0</v>
      </c>
      <c r="UHR368">
        <v>0</v>
      </c>
      <c r="UHS368">
        <v>0</v>
      </c>
      <c r="UHT368">
        <v>0</v>
      </c>
      <c r="UHU368">
        <v>0</v>
      </c>
      <c r="UHV368">
        <v>0</v>
      </c>
      <c r="UHW368">
        <v>0</v>
      </c>
      <c r="UHX368">
        <v>0</v>
      </c>
      <c r="UHY368">
        <v>0</v>
      </c>
      <c r="UHZ368">
        <v>0</v>
      </c>
      <c r="UIA368">
        <v>0</v>
      </c>
      <c r="UIB368">
        <v>0</v>
      </c>
      <c r="UIC368">
        <v>0</v>
      </c>
      <c r="UID368">
        <v>0</v>
      </c>
      <c r="UIE368">
        <v>0</v>
      </c>
      <c r="UIF368">
        <v>0</v>
      </c>
      <c r="UIG368">
        <v>0</v>
      </c>
      <c r="UIH368">
        <v>0</v>
      </c>
      <c r="UII368">
        <v>0</v>
      </c>
      <c r="UIJ368">
        <v>0</v>
      </c>
      <c r="UIK368">
        <v>0</v>
      </c>
      <c r="UIL368">
        <v>0</v>
      </c>
      <c r="UIM368">
        <v>0</v>
      </c>
      <c r="UIN368">
        <v>0</v>
      </c>
      <c r="UIO368">
        <v>0</v>
      </c>
      <c r="UIP368">
        <v>0</v>
      </c>
      <c r="UIQ368">
        <v>0</v>
      </c>
      <c r="UIR368">
        <v>0</v>
      </c>
      <c r="UIS368">
        <v>0</v>
      </c>
      <c r="UIT368">
        <v>0</v>
      </c>
      <c r="UIU368">
        <v>0</v>
      </c>
      <c r="UIV368">
        <v>0</v>
      </c>
      <c r="UIW368">
        <v>0</v>
      </c>
      <c r="UIX368">
        <v>0</v>
      </c>
      <c r="UIY368">
        <v>0</v>
      </c>
      <c r="UIZ368">
        <v>0</v>
      </c>
      <c r="UJA368">
        <v>0</v>
      </c>
      <c r="UJB368">
        <v>0</v>
      </c>
      <c r="UJC368">
        <v>0</v>
      </c>
      <c r="UJD368">
        <v>0</v>
      </c>
      <c r="UJE368">
        <v>0</v>
      </c>
      <c r="UJF368">
        <v>0</v>
      </c>
      <c r="UJG368">
        <v>0</v>
      </c>
      <c r="UJH368">
        <v>0</v>
      </c>
      <c r="UJI368">
        <v>0</v>
      </c>
      <c r="UJJ368">
        <v>0</v>
      </c>
      <c r="UJK368">
        <v>0</v>
      </c>
      <c r="UJL368">
        <v>0</v>
      </c>
      <c r="UJM368">
        <v>0</v>
      </c>
      <c r="UJN368">
        <v>0</v>
      </c>
      <c r="UJO368">
        <v>0</v>
      </c>
      <c r="UJP368">
        <v>0</v>
      </c>
      <c r="UJQ368">
        <v>0</v>
      </c>
      <c r="UJR368">
        <v>0</v>
      </c>
      <c r="UJS368">
        <v>0</v>
      </c>
      <c r="UJT368">
        <v>0</v>
      </c>
      <c r="UJU368">
        <v>0</v>
      </c>
      <c r="UJV368">
        <v>0</v>
      </c>
      <c r="UJW368">
        <v>0</v>
      </c>
      <c r="UJX368">
        <v>0</v>
      </c>
      <c r="UJY368">
        <v>0</v>
      </c>
      <c r="UJZ368">
        <v>0</v>
      </c>
      <c r="UKA368">
        <v>0</v>
      </c>
      <c r="UKB368">
        <v>0</v>
      </c>
      <c r="UKC368">
        <v>0</v>
      </c>
      <c r="UKD368">
        <v>0</v>
      </c>
      <c r="UKE368">
        <v>0</v>
      </c>
      <c r="UKF368">
        <v>0</v>
      </c>
      <c r="UKG368">
        <v>0</v>
      </c>
      <c r="UKH368">
        <v>0</v>
      </c>
      <c r="UKI368">
        <v>0</v>
      </c>
      <c r="UKJ368">
        <v>0</v>
      </c>
      <c r="UKK368">
        <v>0</v>
      </c>
      <c r="UKL368">
        <v>0</v>
      </c>
      <c r="UKM368">
        <v>0</v>
      </c>
      <c r="UKN368">
        <v>0</v>
      </c>
      <c r="UKO368">
        <v>0</v>
      </c>
      <c r="UKP368">
        <v>0</v>
      </c>
      <c r="UKQ368">
        <v>0</v>
      </c>
      <c r="UKR368">
        <v>0</v>
      </c>
      <c r="UKS368">
        <v>0</v>
      </c>
      <c r="UKT368">
        <v>0</v>
      </c>
      <c r="UKU368">
        <v>0</v>
      </c>
      <c r="UKV368">
        <v>0</v>
      </c>
      <c r="UKW368">
        <v>0</v>
      </c>
      <c r="UKX368">
        <v>0</v>
      </c>
      <c r="UKY368">
        <v>0</v>
      </c>
      <c r="UKZ368">
        <v>0</v>
      </c>
      <c r="ULA368">
        <v>0</v>
      </c>
      <c r="ULB368">
        <v>0</v>
      </c>
      <c r="ULC368">
        <v>0</v>
      </c>
      <c r="ULD368">
        <v>0</v>
      </c>
      <c r="ULE368">
        <v>0</v>
      </c>
      <c r="ULF368">
        <v>0</v>
      </c>
      <c r="ULG368">
        <v>0</v>
      </c>
      <c r="ULH368">
        <v>0</v>
      </c>
      <c r="ULI368">
        <v>0</v>
      </c>
      <c r="ULJ368">
        <v>0</v>
      </c>
      <c r="ULK368">
        <v>0</v>
      </c>
      <c r="ULL368">
        <v>0</v>
      </c>
      <c r="ULM368">
        <v>0</v>
      </c>
      <c r="ULN368">
        <v>0</v>
      </c>
      <c r="ULO368">
        <v>0</v>
      </c>
      <c r="ULP368">
        <v>0</v>
      </c>
      <c r="ULQ368">
        <v>0</v>
      </c>
      <c r="ULR368">
        <v>0</v>
      </c>
      <c r="ULS368">
        <v>0</v>
      </c>
      <c r="ULT368">
        <v>0</v>
      </c>
      <c r="ULU368">
        <v>0</v>
      </c>
      <c r="ULV368">
        <v>0</v>
      </c>
      <c r="ULW368">
        <v>0</v>
      </c>
      <c r="ULX368">
        <v>0</v>
      </c>
      <c r="ULY368">
        <v>0</v>
      </c>
      <c r="ULZ368">
        <v>0</v>
      </c>
      <c r="UMA368">
        <v>0</v>
      </c>
      <c r="UMB368">
        <v>0</v>
      </c>
      <c r="UMC368">
        <v>0</v>
      </c>
      <c r="UMD368">
        <v>0</v>
      </c>
      <c r="UME368">
        <v>0</v>
      </c>
      <c r="UMF368">
        <v>0</v>
      </c>
      <c r="UMG368">
        <v>0</v>
      </c>
      <c r="UMH368">
        <v>0</v>
      </c>
      <c r="UMI368">
        <v>0</v>
      </c>
      <c r="UMJ368">
        <v>0</v>
      </c>
      <c r="UMK368">
        <v>0</v>
      </c>
      <c r="UML368">
        <v>0</v>
      </c>
      <c r="UMM368">
        <v>0</v>
      </c>
      <c r="UMN368">
        <v>0</v>
      </c>
      <c r="UMO368">
        <v>0</v>
      </c>
      <c r="UMP368">
        <v>0</v>
      </c>
      <c r="UMQ368">
        <v>0</v>
      </c>
      <c r="UMR368">
        <v>0</v>
      </c>
      <c r="UMS368">
        <v>0</v>
      </c>
      <c r="UMT368">
        <v>0</v>
      </c>
      <c r="UMU368">
        <v>0</v>
      </c>
      <c r="UMV368">
        <v>0</v>
      </c>
      <c r="UMW368">
        <v>0</v>
      </c>
      <c r="UMX368">
        <v>0</v>
      </c>
      <c r="UMY368">
        <v>0</v>
      </c>
      <c r="UMZ368">
        <v>0</v>
      </c>
      <c r="UNA368">
        <v>0</v>
      </c>
      <c r="UNB368">
        <v>0</v>
      </c>
      <c r="UNC368">
        <v>0</v>
      </c>
      <c r="UND368">
        <v>0</v>
      </c>
      <c r="UNE368">
        <v>0</v>
      </c>
      <c r="UNF368">
        <v>0</v>
      </c>
      <c r="UNG368">
        <v>0</v>
      </c>
      <c r="UNH368">
        <v>0</v>
      </c>
      <c r="UNI368">
        <v>0</v>
      </c>
      <c r="UNJ368">
        <v>0</v>
      </c>
      <c r="UNK368">
        <v>0</v>
      </c>
      <c r="UNL368">
        <v>0</v>
      </c>
      <c r="UNM368">
        <v>0</v>
      </c>
      <c r="UNN368">
        <v>0</v>
      </c>
      <c r="UNO368">
        <v>0</v>
      </c>
      <c r="UNP368">
        <v>0</v>
      </c>
      <c r="UNQ368">
        <v>0</v>
      </c>
      <c r="UNR368">
        <v>0</v>
      </c>
      <c r="UNS368">
        <v>0</v>
      </c>
      <c r="UNT368">
        <v>0</v>
      </c>
      <c r="UNU368">
        <v>0</v>
      </c>
      <c r="UNV368">
        <v>0</v>
      </c>
      <c r="UNW368">
        <v>0</v>
      </c>
      <c r="UNX368">
        <v>0</v>
      </c>
      <c r="UNY368">
        <v>0</v>
      </c>
      <c r="UNZ368">
        <v>0</v>
      </c>
      <c r="UOA368">
        <v>0</v>
      </c>
      <c r="UOB368">
        <v>0</v>
      </c>
      <c r="UOC368">
        <v>0</v>
      </c>
      <c r="UOD368">
        <v>0</v>
      </c>
      <c r="UOE368">
        <v>0</v>
      </c>
      <c r="UOF368">
        <v>0</v>
      </c>
      <c r="UOG368">
        <v>0</v>
      </c>
      <c r="UOH368">
        <v>0</v>
      </c>
      <c r="UOI368">
        <v>0</v>
      </c>
      <c r="UOJ368">
        <v>0</v>
      </c>
      <c r="UOK368">
        <v>0</v>
      </c>
      <c r="UOL368">
        <v>0</v>
      </c>
      <c r="UOM368">
        <v>0</v>
      </c>
      <c r="UON368">
        <v>0</v>
      </c>
      <c r="UOO368">
        <v>0</v>
      </c>
      <c r="UOP368">
        <v>0</v>
      </c>
      <c r="UOQ368">
        <v>0</v>
      </c>
      <c r="UOR368">
        <v>0</v>
      </c>
      <c r="UOS368">
        <v>0</v>
      </c>
      <c r="UOT368">
        <v>0</v>
      </c>
      <c r="UOU368">
        <v>0</v>
      </c>
      <c r="UOV368">
        <v>0</v>
      </c>
      <c r="UOW368">
        <v>0</v>
      </c>
      <c r="UOX368">
        <v>0</v>
      </c>
      <c r="UOY368">
        <v>0</v>
      </c>
      <c r="UOZ368">
        <v>0</v>
      </c>
      <c r="UPA368">
        <v>0</v>
      </c>
      <c r="UPB368">
        <v>0</v>
      </c>
      <c r="UPC368">
        <v>0</v>
      </c>
      <c r="UPD368">
        <v>0</v>
      </c>
      <c r="UPE368">
        <v>0</v>
      </c>
      <c r="UPF368">
        <v>0</v>
      </c>
      <c r="UPG368">
        <v>0</v>
      </c>
      <c r="UPH368">
        <v>0</v>
      </c>
      <c r="UPI368">
        <v>0</v>
      </c>
      <c r="UPJ368">
        <v>0</v>
      </c>
      <c r="UPK368">
        <v>0</v>
      </c>
      <c r="UPL368">
        <v>0</v>
      </c>
      <c r="UPM368">
        <v>0</v>
      </c>
      <c r="UPN368">
        <v>0</v>
      </c>
      <c r="UPO368">
        <v>0</v>
      </c>
      <c r="UPP368">
        <v>0</v>
      </c>
      <c r="UPQ368">
        <v>0</v>
      </c>
      <c r="UPR368">
        <v>0</v>
      </c>
      <c r="UPS368">
        <v>0</v>
      </c>
      <c r="UPT368">
        <v>0</v>
      </c>
      <c r="UPU368">
        <v>0</v>
      </c>
      <c r="UPV368">
        <v>0</v>
      </c>
      <c r="UPW368">
        <v>0</v>
      </c>
      <c r="UPX368">
        <v>0</v>
      </c>
      <c r="UPY368">
        <v>0</v>
      </c>
      <c r="UPZ368">
        <v>0</v>
      </c>
      <c r="UQA368">
        <v>0</v>
      </c>
      <c r="UQB368">
        <v>0</v>
      </c>
      <c r="UQC368">
        <v>0</v>
      </c>
      <c r="UQD368">
        <v>0</v>
      </c>
      <c r="UQE368">
        <v>0</v>
      </c>
      <c r="UQF368">
        <v>0</v>
      </c>
      <c r="UQG368">
        <v>0</v>
      </c>
      <c r="UQH368">
        <v>0</v>
      </c>
      <c r="UQI368">
        <v>0</v>
      </c>
      <c r="UQJ368">
        <v>0</v>
      </c>
      <c r="UQK368">
        <v>0</v>
      </c>
      <c r="UQL368">
        <v>0</v>
      </c>
      <c r="UQM368">
        <v>0</v>
      </c>
      <c r="UQN368">
        <v>0</v>
      </c>
      <c r="UQO368">
        <v>0</v>
      </c>
      <c r="UQP368">
        <v>0</v>
      </c>
      <c r="UQQ368">
        <v>0</v>
      </c>
      <c r="UQR368">
        <v>0</v>
      </c>
      <c r="UQS368">
        <v>0</v>
      </c>
      <c r="UQT368">
        <v>0</v>
      </c>
      <c r="UQU368">
        <v>0</v>
      </c>
      <c r="UQV368">
        <v>0</v>
      </c>
      <c r="UQW368">
        <v>0</v>
      </c>
      <c r="UQX368">
        <v>0</v>
      </c>
      <c r="UQY368">
        <v>0</v>
      </c>
      <c r="UQZ368">
        <v>0</v>
      </c>
      <c r="URA368">
        <v>0</v>
      </c>
      <c r="URB368">
        <v>0</v>
      </c>
      <c r="URC368">
        <v>0</v>
      </c>
      <c r="URD368">
        <v>0</v>
      </c>
      <c r="URE368">
        <v>0</v>
      </c>
      <c r="URF368">
        <v>0</v>
      </c>
      <c r="URG368">
        <v>0</v>
      </c>
      <c r="URH368">
        <v>0</v>
      </c>
      <c r="URI368">
        <v>0</v>
      </c>
      <c r="URJ368">
        <v>0</v>
      </c>
      <c r="URK368">
        <v>0</v>
      </c>
      <c r="URL368">
        <v>0</v>
      </c>
      <c r="URM368">
        <v>0</v>
      </c>
      <c r="URN368">
        <v>0</v>
      </c>
      <c r="URO368">
        <v>0</v>
      </c>
      <c r="URP368">
        <v>0</v>
      </c>
      <c r="URQ368">
        <v>0</v>
      </c>
      <c r="URR368">
        <v>0</v>
      </c>
      <c r="URS368">
        <v>0</v>
      </c>
      <c r="URT368">
        <v>0</v>
      </c>
      <c r="URU368">
        <v>0</v>
      </c>
      <c r="URV368">
        <v>0</v>
      </c>
      <c r="URW368">
        <v>0</v>
      </c>
      <c r="URX368">
        <v>0</v>
      </c>
      <c r="URY368">
        <v>0</v>
      </c>
      <c r="URZ368">
        <v>0</v>
      </c>
      <c r="USA368">
        <v>0</v>
      </c>
      <c r="USB368">
        <v>0</v>
      </c>
      <c r="USC368">
        <v>0</v>
      </c>
      <c r="USD368">
        <v>0</v>
      </c>
      <c r="USE368">
        <v>0</v>
      </c>
      <c r="USF368">
        <v>0</v>
      </c>
      <c r="USG368">
        <v>0</v>
      </c>
      <c r="USH368">
        <v>0</v>
      </c>
      <c r="USI368">
        <v>0</v>
      </c>
      <c r="USJ368">
        <v>0</v>
      </c>
      <c r="USK368">
        <v>0</v>
      </c>
      <c r="USL368">
        <v>0</v>
      </c>
      <c r="USM368">
        <v>0</v>
      </c>
      <c r="USN368">
        <v>0</v>
      </c>
      <c r="USO368">
        <v>0</v>
      </c>
      <c r="USP368">
        <v>0</v>
      </c>
      <c r="USQ368">
        <v>0</v>
      </c>
      <c r="USR368">
        <v>0</v>
      </c>
      <c r="USS368">
        <v>0</v>
      </c>
      <c r="UST368">
        <v>0</v>
      </c>
      <c r="USU368">
        <v>0</v>
      </c>
      <c r="USV368">
        <v>0</v>
      </c>
      <c r="USW368">
        <v>0</v>
      </c>
      <c r="USX368">
        <v>0</v>
      </c>
      <c r="USY368">
        <v>0</v>
      </c>
      <c r="USZ368">
        <v>0</v>
      </c>
      <c r="UTA368">
        <v>0</v>
      </c>
      <c r="UTB368">
        <v>0</v>
      </c>
      <c r="UTC368">
        <v>0</v>
      </c>
      <c r="UTD368">
        <v>0</v>
      </c>
      <c r="UTE368">
        <v>0</v>
      </c>
      <c r="UTF368">
        <v>0</v>
      </c>
      <c r="UTG368">
        <v>0</v>
      </c>
      <c r="UTH368">
        <v>0</v>
      </c>
      <c r="UTI368">
        <v>0</v>
      </c>
      <c r="UTJ368">
        <v>0</v>
      </c>
      <c r="UTK368">
        <v>0</v>
      </c>
      <c r="UTL368">
        <v>0</v>
      </c>
      <c r="UTM368">
        <v>0</v>
      </c>
      <c r="UTN368">
        <v>0</v>
      </c>
      <c r="UTO368">
        <v>0</v>
      </c>
      <c r="UTP368">
        <v>0</v>
      </c>
      <c r="UTQ368">
        <v>0</v>
      </c>
      <c r="UTR368">
        <v>0</v>
      </c>
      <c r="UTS368">
        <v>0</v>
      </c>
      <c r="UTT368">
        <v>0</v>
      </c>
      <c r="UTU368">
        <v>0</v>
      </c>
      <c r="UTV368">
        <v>0</v>
      </c>
      <c r="UTW368">
        <v>0</v>
      </c>
      <c r="UTX368">
        <v>0</v>
      </c>
      <c r="UTY368">
        <v>0</v>
      </c>
      <c r="UTZ368">
        <v>0</v>
      </c>
      <c r="UUA368">
        <v>0</v>
      </c>
      <c r="UUB368">
        <v>0</v>
      </c>
      <c r="UUC368">
        <v>0</v>
      </c>
      <c r="UUD368">
        <v>0</v>
      </c>
      <c r="UUE368">
        <v>0</v>
      </c>
      <c r="UUF368">
        <v>0</v>
      </c>
      <c r="UUG368">
        <v>0</v>
      </c>
      <c r="UUH368">
        <v>0</v>
      </c>
      <c r="UUI368">
        <v>0</v>
      </c>
      <c r="UUJ368">
        <v>0</v>
      </c>
      <c r="UUK368">
        <v>0</v>
      </c>
      <c r="UUL368">
        <v>0</v>
      </c>
      <c r="UUM368">
        <v>0</v>
      </c>
      <c r="UUN368">
        <v>0</v>
      </c>
      <c r="UUO368">
        <v>0</v>
      </c>
      <c r="UUP368">
        <v>0</v>
      </c>
      <c r="UUQ368">
        <v>0</v>
      </c>
      <c r="UUR368">
        <v>0</v>
      </c>
      <c r="UUS368">
        <v>0</v>
      </c>
      <c r="UUT368">
        <v>0</v>
      </c>
      <c r="UUU368">
        <v>0</v>
      </c>
      <c r="UUV368">
        <v>0</v>
      </c>
      <c r="UUW368">
        <v>0</v>
      </c>
      <c r="UUX368">
        <v>0</v>
      </c>
      <c r="UUY368">
        <v>0</v>
      </c>
      <c r="UUZ368">
        <v>0</v>
      </c>
      <c r="UVA368">
        <v>0</v>
      </c>
      <c r="UVB368">
        <v>0</v>
      </c>
      <c r="UVC368">
        <v>0</v>
      </c>
      <c r="UVD368">
        <v>0</v>
      </c>
      <c r="UVE368">
        <v>0</v>
      </c>
      <c r="UVF368">
        <v>0</v>
      </c>
      <c r="UVG368">
        <v>0</v>
      </c>
      <c r="UVH368">
        <v>0</v>
      </c>
      <c r="UVI368">
        <v>0</v>
      </c>
      <c r="UVJ368">
        <v>0</v>
      </c>
      <c r="UVK368">
        <v>0</v>
      </c>
      <c r="UVL368">
        <v>0</v>
      </c>
      <c r="UVM368">
        <v>0</v>
      </c>
      <c r="UVN368">
        <v>0</v>
      </c>
      <c r="UVO368">
        <v>0</v>
      </c>
      <c r="UVP368">
        <v>0</v>
      </c>
      <c r="UVQ368">
        <v>0</v>
      </c>
      <c r="UVR368">
        <v>0</v>
      </c>
      <c r="UVS368">
        <v>0</v>
      </c>
      <c r="UVT368">
        <v>0</v>
      </c>
      <c r="UVU368">
        <v>0</v>
      </c>
      <c r="UVV368">
        <v>0</v>
      </c>
      <c r="UVW368">
        <v>0</v>
      </c>
      <c r="UVX368">
        <v>0</v>
      </c>
      <c r="UVY368">
        <v>0</v>
      </c>
      <c r="UVZ368">
        <v>0</v>
      </c>
      <c r="UWA368">
        <v>0</v>
      </c>
      <c r="UWB368">
        <v>0</v>
      </c>
      <c r="UWC368">
        <v>0</v>
      </c>
      <c r="UWD368">
        <v>0</v>
      </c>
      <c r="UWE368">
        <v>0</v>
      </c>
      <c r="UWF368">
        <v>0</v>
      </c>
      <c r="UWG368">
        <v>0</v>
      </c>
      <c r="UWH368">
        <v>0</v>
      </c>
      <c r="UWI368">
        <v>0</v>
      </c>
      <c r="UWJ368">
        <v>0</v>
      </c>
      <c r="UWK368">
        <v>0</v>
      </c>
      <c r="UWL368">
        <v>0</v>
      </c>
      <c r="UWM368">
        <v>0</v>
      </c>
      <c r="UWN368">
        <v>0</v>
      </c>
      <c r="UWO368">
        <v>0</v>
      </c>
      <c r="UWP368">
        <v>0</v>
      </c>
      <c r="UWQ368">
        <v>0</v>
      </c>
      <c r="UWR368">
        <v>0</v>
      </c>
      <c r="UWS368">
        <v>0</v>
      </c>
      <c r="UWT368">
        <v>0</v>
      </c>
      <c r="UWU368">
        <v>0</v>
      </c>
      <c r="UWV368">
        <v>0</v>
      </c>
      <c r="UWW368">
        <v>0</v>
      </c>
      <c r="UWX368">
        <v>0</v>
      </c>
      <c r="UWY368">
        <v>0</v>
      </c>
      <c r="UWZ368">
        <v>0</v>
      </c>
      <c r="UXA368">
        <v>0</v>
      </c>
      <c r="UXB368">
        <v>0</v>
      </c>
      <c r="UXC368">
        <v>0</v>
      </c>
      <c r="UXD368">
        <v>0</v>
      </c>
      <c r="UXE368">
        <v>0</v>
      </c>
      <c r="UXF368">
        <v>0</v>
      </c>
      <c r="UXG368">
        <v>0</v>
      </c>
      <c r="UXH368">
        <v>0</v>
      </c>
      <c r="UXI368">
        <v>0</v>
      </c>
      <c r="UXJ368">
        <v>0</v>
      </c>
      <c r="UXK368">
        <v>0</v>
      </c>
      <c r="UXL368">
        <v>0</v>
      </c>
      <c r="UXM368">
        <v>0</v>
      </c>
      <c r="UXN368">
        <v>0</v>
      </c>
      <c r="UXO368">
        <v>0</v>
      </c>
      <c r="UXP368">
        <v>0</v>
      </c>
      <c r="UXQ368">
        <v>0</v>
      </c>
      <c r="UXR368">
        <v>0</v>
      </c>
      <c r="UXS368">
        <v>0</v>
      </c>
      <c r="UXT368">
        <v>0</v>
      </c>
      <c r="UXU368">
        <v>0</v>
      </c>
      <c r="UXV368">
        <v>0</v>
      </c>
      <c r="UXW368">
        <v>0</v>
      </c>
      <c r="UXX368">
        <v>0</v>
      </c>
      <c r="UXY368">
        <v>0</v>
      </c>
      <c r="UXZ368">
        <v>0</v>
      </c>
      <c r="UYA368">
        <v>0</v>
      </c>
      <c r="UYB368">
        <v>0</v>
      </c>
      <c r="UYC368">
        <v>0</v>
      </c>
      <c r="UYD368">
        <v>0</v>
      </c>
      <c r="UYE368">
        <v>0</v>
      </c>
      <c r="UYF368">
        <v>0</v>
      </c>
      <c r="UYG368">
        <v>0</v>
      </c>
      <c r="UYH368">
        <v>0</v>
      </c>
      <c r="UYI368">
        <v>0</v>
      </c>
      <c r="UYJ368">
        <v>0</v>
      </c>
      <c r="UYK368">
        <v>0</v>
      </c>
      <c r="UYL368">
        <v>0</v>
      </c>
      <c r="UYM368">
        <v>0</v>
      </c>
      <c r="UYN368">
        <v>0</v>
      </c>
      <c r="UYO368">
        <v>0</v>
      </c>
      <c r="UYP368">
        <v>0</v>
      </c>
      <c r="UYQ368">
        <v>0</v>
      </c>
      <c r="UYR368">
        <v>0</v>
      </c>
      <c r="UYS368">
        <v>0</v>
      </c>
      <c r="UYT368">
        <v>0</v>
      </c>
      <c r="UYU368">
        <v>0</v>
      </c>
      <c r="UYV368">
        <v>0</v>
      </c>
      <c r="UYW368">
        <v>0</v>
      </c>
      <c r="UYX368">
        <v>0</v>
      </c>
      <c r="UYY368">
        <v>0</v>
      </c>
      <c r="UYZ368">
        <v>0</v>
      </c>
      <c r="UZA368">
        <v>0</v>
      </c>
      <c r="UZB368">
        <v>0</v>
      </c>
      <c r="UZC368">
        <v>0</v>
      </c>
      <c r="UZD368">
        <v>0</v>
      </c>
      <c r="UZE368">
        <v>0</v>
      </c>
      <c r="UZF368">
        <v>0</v>
      </c>
      <c r="UZG368">
        <v>0</v>
      </c>
      <c r="UZH368">
        <v>0</v>
      </c>
      <c r="UZI368">
        <v>0</v>
      </c>
      <c r="UZJ368">
        <v>0</v>
      </c>
      <c r="UZK368">
        <v>0</v>
      </c>
      <c r="UZL368">
        <v>0</v>
      </c>
      <c r="UZM368">
        <v>0</v>
      </c>
      <c r="UZN368">
        <v>0</v>
      </c>
      <c r="UZO368">
        <v>0</v>
      </c>
      <c r="UZP368">
        <v>0</v>
      </c>
      <c r="UZQ368">
        <v>0</v>
      </c>
      <c r="UZR368">
        <v>0</v>
      </c>
      <c r="UZS368">
        <v>0</v>
      </c>
      <c r="UZT368">
        <v>0</v>
      </c>
      <c r="UZU368">
        <v>0</v>
      </c>
      <c r="UZV368">
        <v>0</v>
      </c>
      <c r="UZW368">
        <v>0</v>
      </c>
      <c r="UZX368">
        <v>0</v>
      </c>
      <c r="UZY368">
        <v>0</v>
      </c>
      <c r="UZZ368">
        <v>0</v>
      </c>
      <c r="VAA368">
        <v>0</v>
      </c>
      <c r="VAB368">
        <v>0</v>
      </c>
      <c r="VAC368">
        <v>0</v>
      </c>
      <c r="VAD368">
        <v>0</v>
      </c>
      <c r="VAE368">
        <v>0</v>
      </c>
      <c r="VAF368">
        <v>0</v>
      </c>
      <c r="VAG368">
        <v>0</v>
      </c>
      <c r="VAH368">
        <v>0</v>
      </c>
      <c r="VAI368">
        <v>0</v>
      </c>
      <c r="VAJ368">
        <v>0</v>
      </c>
      <c r="VAK368">
        <v>0</v>
      </c>
      <c r="VAL368">
        <v>0</v>
      </c>
      <c r="VAM368">
        <v>0</v>
      </c>
      <c r="VAN368">
        <v>0</v>
      </c>
      <c r="VAO368">
        <v>0</v>
      </c>
      <c r="VAP368">
        <v>0</v>
      </c>
      <c r="VAQ368">
        <v>0</v>
      </c>
      <c r="VAR368">
        <v>0</v>
      </c>
      <c r="VAS368">
        <v>0</v>
      </c>
      <c r="VAT368">
        <v>0</v>
      </c>
      <c r="VAU368">
        <v>0</v>
      </c>
      <c r="VAV368">
        <v>0</v>
      </c>
      <c r="VAW368">
        <v>0</v>
      </c>
      <c r="VAX368">
        <v>0</v>
      </c>
      <c r="VAY368">
        <v>0</v>
      </c>
      <c r="VAZ368">
        <v>0</v>
      </c>
      <c r="VBA368">
        <v>0</v>
      </c>
      <c r="VBB368">
        <v>0</v>
      </c>
      <c r="VBC368">
        <v>0</v>
      </c>
      <c r="VBD368">
        <v>0</v>
      </c>
      <c r="VBE368">
        <v>0</v>
      </c>
      <c r="VBF368">
        <v>0</v>
      </c>
      <c r="VBG368">
        <v>0</v>
      </c>
      <c r="VBH368">
        <v>0</v>
      </c>
      <c r="VBI368">
        <v>0</v>
      </c>
      <c r="VBJ368">
        <v>0</v>
      </c>
      <c r="VBK368">
        <v>0</v>
      </c>
      <c r="VBL368">
        <v>0</v>
      </c>
      <c r="VBM368">
        <v>0</v>
      </c>
      <c r="VBN368">
        <v>0</v>
      </c>
      <c r="VBO368">
        <v>0</v>
      </c>
      <c r="VBP368">
        <v>0</v>
      </c>
      <c r="VBQ368">
        <v>0</v>
      </c>
      <c r="VBR368">
        <v>0</v>
      </c>
      <c r="VBS368">
        <v>0</v>
      </c>
      <c r="VBT368">
        <v>0</v>
      </c>
      <c r="VBU368">
        <v>0</v>
      </c>
      <c r="VBV368">
        <v>0</v>
      </c>
      <c r="VBW368">
        <v>0</v>
      </c>
      <c r="VBX368">
        <v>0</v>
      </c>
      <c r="VBY368">
        <v>0</v>
      </c>
      <c r="VBZ368">
        <v>0</v>
      </c>
      <c r="VCA368">
        <v>0</v>
      </c>
      <c r="VCB368">
        <v>0</v>
      </c>
      <c r="VCC368">
        <v>0</v>
      </c>
      <c r="VCD368">
        <v>0</v>
      </c>
      <c r="VCE368">
        <v>0</v>
      </c>
      <c r="VCF368">
        <v>0</v>
      </c>
      <c r="VCG368">
        <v>0</v>
      </c>
      <c r="VCH368">
        <v>0</v>
      </c>
      <c r="VCI368">
        <v>0</v>
      </c>
      <c r="VCJ368">
        <v>0</v>
      </c>
      <c r="VCK368">
        <v>0</v>
      </c>
      <c r="VCL368">
        <v>0</v>
      </c>
      <c r="VCM368">
        <v>0</v>
      </c>
      <c r="VCN368">
        <v>0</v>
      </c>
      <c r="VCO368">
        <v>0</v>
      </c>
      <c r="VCP368">
        <v>0</v>
      </c>
      <c r="VCQ368">
        <v>0</v>
      </c>
      <c r="VCR368">
        <v>0</v>
      </c>
      <c r="VCS368">
        <v>0</v>
      </c>
      <c r="VCT368">
        <v>0</v>
      </c>
      <c r="VCU368">
        <v>0</v>
      </c>
      <c r="VCV368">
        <v>0</v>
      </c>
      <c r="VCW368">
        <v>0</v>
      </c>
      <c r="VCX368">
        <v>0</v>
      </c>
      <c r="VCY368">
        <v>0</v>
      </c>
      <c r="VCZ368">
        <v>0</v>
      </c>
      <c r="VDA368">
        <v>0</v>
      </c>
      <c r="VDB368">
        <v>0</v>
      </c>
      <c r="VDC368">
        <v>0</v>
      </c>
      <c r="VDD368">
        <v>0</v>
      </c>
      <c r="VDE368">
        <v>0</v>
      </c>
      <c r="VDF368">
        <v>0</v>
      </c>
      <c r="VDG368">
        <v>0</v>
      </c>
      <c r="VDH368">
        <v>0</v>
      </c>
      <c r="VDI368">
        <v>0</v>
      </c>
      <c r="VDJ368">
        <v>0</v>
      </c>
      <c r="VDK368">
        <v>0</v>
      </c>
      <c r="VDL368">
        <v>0</v>
      </c>
      <c r="VDM368">
        <v>0</v>
      </c>
      <c r="VDN368">
        <v>0</v>
      </c>
      <c r="VDO368">
        <v>0</v>
      </c>
      <c r="VDP368">
        <v>0</v>
      </c>
      <c r="VDQ368">
        <v>0</v>
      </c>
      <c r="VDR368">
        <v>0</v>
      </c>
      <c r="VDS368">
        <v>0</v>
      </c>
      <c r="VDT368">
        <v>0</v>
      </c>
      <c r="VDU368">
        <v>0</v>
      </c>
      <c r="VDV368">
        <v>0</v>
      </c>
      <c r="VDW368">
        <v>0</v>
      </c>
      <c r="VDX368">
        <v>0</v>
      </c>
      <c r="VDY368">
        <v>0</v>
      </c>
      <c r="VDZ368">
        <v>0</v>
      </c>
      <c r="VEA368">
        <v>0</v>
      </c>
      <c r="VEB368">
        <v>0</v>
      </c>
      <c r="VEC368">
        <v>0</v>
      </c>
      <c r="VED368">
        <v>0</v>
      </c>
      <c r="VEE368">
        <v>0</v>
      </c>
      <c r="VEF368">
        <v>0</v>
      </c>
      <c r="VEG368">
        <v>0</v>
      </c>
      <c r="VEH368">
        <v>0</v>
      </c>
      <c r="VEI368">
        <v>0</v>
      </c>
      <c r="VEJ368">
        <v>0</v>
      </c>
      <c r="VEK368">
        <v>0</v>
      </c>
      <c r="VEL368">
        <v>0</v>
      </c>
      <c r="VEM368">
        <v>0</v>
      </c>
      <c r="VEN368">
        <v>0</v>
      </c>
      <c r="VEO368">
        <v>0</v>
      </c>
      <c r="VEP368">
        <v>0</v>
      </c>
      <c r="VEQ368">
        <v>0</v>
      </c>
      <c r="VER368">
        <v>0</v>
      </c>
      <c r="VES368">
        <v>0</v>
      </c>
      <c r="VET368">
        <v>0</v>
      </c>
      <c r="VEU368">
        <v>0</v>
      </c>
      <c r="VEV368">
        <v>0</v>
      </c>
      <c r="VEW368">
        <v>0</v>
      </c>
      <c r="VEX368">
        <v>0</v>
      </c>
      <c r="VEY368">
        <v>0</v>
      </c>
      <c r="VEZ368">
        <v>0</v>
      </c>
      <c r="VFA368">
        <v>0</v>
      </c>
      <c r="VFB368">
        <v>0</v>
      </c>
      <c r="VFC368">
        <v>0</v>
      </c>
      <c r="VFD368">
        <v>0</v>
      </c>
      <c r="VFE368">
        <v>0</v>
      </c>
      <c r="VFF368">
        <v>0</v>
      </c>
      <c r="VFG368">
        <v>0</v>
      </c>
      <c r="VFH368">
        <v>0</v>
      </c>
      <c r="VFI368">
        <v>0</v>
      </c>
      <c r="VFJ368">
        <v>0</v>
      </c>
      <c r="VFK368">
        <v>0</v>
      </c>
      <c r="VFL368">
        <v>0</v>
      </c>
      <c r="VFM368">
        <v>0</v>
      </c>
      <c r="VFN368">
        <v>0</v>
      </c>
      <c r="VFO368">
        <v>0</v>
      </c>
      <c r="VFP368">
        <v>0</v>
      </c>
      <c r="VFQ368">
        <v>0</v>
      </c>
      <c r="VFR368">
        <v>0</v>
      </c>
      <c r="VFS368">
        <v>0</v>
      </c>
      <c r="VFT368">
        <v>0</v>
      </c>
      <c r="VFU368">
        <v>0</v>
      </c>
      <c r="VFV368">
        <v>0</v>
      </c>
      <c r="VFW368">
        <v>0</v>
      </c>
      <c r="VFX368">
        <v>0</v>
      </c>
      <c r="VFY368">
        <v>0</v>
      </c>
      <c r="VFZ368">
        <v>0</v>
      </c>
      <c r="VGA368">
        <v>0</v>
      </c>
      <c r="VGB368">
        <v>0</v>
      </c>
      <c r="VGC368">
        <v>0</v>
      </c>
      <c r="VGD368">
        <v>0</v>
      </c>
      <c r="VGE368">
        <v>0</v>
      </c>
      <c r="VGF368">
        <v>0</v>
      </c>
      <c r="VGG368">
        <v>0</v>
      </c>
      <c r="VGH368">
        <v>0</v>
      </c>
      <c r="VGI368">
        <v>0</v>
      </c>
      <c r="VGJ368">
        <v>0</v>
      </c>
      <c r="VGK368">
        <v>0</v>
      </c>
      <c r="VGL368">
        <v>0</v>
      </c>
      <c r="VGM368">
        <v>0</v>
      </c>
      <c r="VGN368">
        <v>0</v>
      </c>
      <c r="VGO368">
        <v>0</v>
      </c>
      <c r="VGP368">
        <v>0</v>
      </c>
      <c r="VGQ368">
        <v>0</v>
      </c>
      <c r="VGR368">
        <v>0</v>
      </c>
      <c r="VGS368">
        <v>0</v>
      </c>
      <c r="VGT368">
        <v>0</v>
      </c>
      <c r="VGU368">
        <v>0</v>
      </c>
      <c r="VGV368">
        <v>0</v>
      </c>
      <c r="VGW368">
        <v>0</v>
      </c>
      <c r="VGX368">
        <v>0</v>
      </c>
      <c r="VGY368">
        <v>0</v>
      </c>
      <c r="VGZ368">
        <v>0</v>
      </c>
      <c r="VHA368">
        <v>0</v>
      </c>
      <c r="VHB368">
        <v>0</v>
      </c>
      <c r="VHC368">
        <v>0</v>
      </c>
      <c r="VHD368">
        <v>0</v>
      </c>
      <c r="VHE368">
        <v>0</v>
      </c>
      <c r="VHF368">
        <v>0</v>
      </c>
      <c r="VHG368">
        <v>0</v>
      </c>
      <c r="VHH368">
        <v>0</v>
      </c>
      <c r="VHI368">
        <v>0</v>
      </c>
      <c r="VHJ368">
        <v>0</v>
      </c>
      <c r="VHK368">
        <v>0</v>
      </c>
      <c r="VHL368">
        <v>0</v>
      </c>
      <c r="VHM368">
        <v>0</v>
      </c>
      <c r="VHN368">
        <v>0</v>
      </c>
      <c r="VHO368">
        <v>0</v>
      </c>
      <c r="VHP368">
        <v>0</v>
      </c>
      <c r="VHQ368">
        <v>0</v>
      </c>
      <c r="VHR368">
        <v>0</v>
      </c>
      <c r="VHS368">
        <v>0</v>
      </c>
      <c r="VHT368">
        <v>0</v>
      </c>
      <c r="VHU368">
        <v>0</v>
      </c>
      <c r="VHV368">
        <v>0</v>
      </c>
      <c r="VHW368">
        <v>0</v>
      </c>
      <c r="VHX368">
        <v>0</v>
      </c>
      <c r="VHY368">
        <v>0</v>
      </c>
      <c r="VHZ368">
        <v>0</v>
      </c>
      <c r="VIA368">
        <v>0</v>
      </c>
      <c r="VIB368">
        <v>0</v>
      </c>
      <c r="VIC368">
        <v>0</v>
      </c>
      <c r="VID368">
        <v>0</v>
      </c>
      <c r="VIE368">
        <v>0</v>
      </c>
      <c r="VIF368">
        <v>0</v>
      </c>
      <c r="VIG368">
        <v>0</v>
      </c>
      <c r="VIH368">
        <v>0</v>
      </c>
      <c r="VII368">
        <v>0</v>
      </c>
      <c r="VIJ368">
        <v>0</v>
      </c>
      <c r="VIK368">
        <v>0</v>
      </c>
      <c r="VIL368">
        <v>0</v>
      </c>
      <c r="VIM368">
        <v>0</v>
      </c>
      <c r="VIN368">
        <v>0</v>
      </c>
      <c r="VIO368">
        <v>0</v>
      </c>
      <c r="VIP368">
        <v>0</v>
      </c>
      <c r="VIQ368">
        <v>0</v>
      </c>
      <c r="VIR368">
        <v>0</v>
      </c>
      <c r="VIS368">
        <v>0</v>
      </c>
      <c r="VIT368">
        <v>0</v>
      </c>
      <c r="VIU368">
        <v>0</v>
      </c>
      <c r="VIV368">
        <v>0</v>
      </c>
      <c r="VIW368">
        <v>0</v>
      </c>
      <c r="VIX368">
        <v>0</v>
      </c>
      <c r="VIY368">
        <v>0</v>
      </c>
      <c r="VIZ368">
        <v>0</v>
      </c>
      <c r="VJA368">
        <v>0</v>
      </c>
      <c r="VJB368">
        <v>0</v>
      </c>
      <c r="VJC368">
        <v>0</v>
      </c>
      <c r="VJD368">
        <v>0</v>
      </c>
      <c r="VJE368">
        <v>0</v>
      </c>
      <c r="VJF368">
        <v>0</v>
      </c>
      <c r="VJG368">
        <v>0</v>
      </c>
      <c r="VJH368">
        <v>0</v>
      </c>
      <c r="VJI368">
        <v>0</v>
      </c>
      <c r="VJJ368">
        <v>0</v>
      </c>
      <c r="VJK368">
        <v>0</v>
      </c>
      <c r="VJL368">
        <v>0</v>
      </c>
      <c r="VJM368">
        <v>0</v>
      </c>
      <c r="VJN368">
        <v>0</v>
      </c>
      <c r="VJO368">
        <v>0</v>
      </c>
      <c r="VJP368">
        <v>0</v>
      </c>
      <c r="VJQ368">
        <v>0</v>
      </c>
      <c r="VJR368">
        <v>0</v>
      </c>
      <c r="VJS368">
        <v>0</v>
      </c>
      <c r="VJT368">
        <v>0</v>
      </c>
      <c r="VJU368">
        <v>0</v>
      </c>
      <c r="VJV368">
        <v>0</v>
      </c>
      <c r="VJW368">
        <v>0</v>
      </c>
      <c r="VJX368">
        <v>0</v>
      </c>
      <c r="VJY368">
        <v>0</v>
      </c>
      <c r="VJZ368">
        <v>0</v>
      </c>
      <c r="VKA368">
        <v>0</v>
      </c>
      <c r="VKB368">
        <v>0</v>
      </c>
      <c r="VKC368">
        <v>0</v>
      </c>
      <c r="VKD368">
        <v>0</v>
      </c>
      <c r="VKE368">
        <v>0</v>
      </c>
      <c r="VKF368">
        <v>0</v>
      </c>
      <c r="VKG368">
        <v>0</v>
      </c>
      <c r="VKH368">
        <v>0</v>
      </c>
      <c r="VKI368">
        <v>0</v>
      </c>
      <c r="VKJ368">
        <v>0</v>
      </c>
      <c r="VKK368">
        <v>0</v>
      </c>
      <c r="VKL368">
        <v>0</v>
      </c>
      <c r="VKM368">
        <v>0</v>
      </c>
      <c r="VKN368">
        <v>0</v>
      </c>
      <c r="VKO368">
        <v>0</v>
      </c>
      <c r="VKP368">
        <v>0</v>
      </c>
      <c r="VKQ368">
        <v>0</v>
      </c>
      <c r="VKR368">
        <v>0</v>
      </c>
      <c r="VKS368">
        <v>0</v>
      </c>
      <c r="VKT368">
        <v>0</v>
      </c>
      <c r="VKU368">
        <v>0</v>
      </c>
      <c r="VKV368">
        <v>0</v>
      </c>
      <c r="VKW368">
        <v>0</v>
      </c>
      <c r="VKX368">
        <v>0</v>
      </c>
      <c r="VKY368">
        <v>0</v>
      </c>
      <c r="VKZ368">
        <v>0</v>
      </c>
      <c r="VLA368">
        <v>0</v>
      </c>
      <c r="VLB368">
        <v>0</v>
      </c>
      <c r="VLC368">
        <v>0</v>
      </c>
      <c r="VLD368">
        <v>0</v>
      </c>
      <c r="VLE368">
        <v>0</v>
      </c>
      <c r="VLF368">
        <v>0</v>
      </c>
      <c r="VLG368">
        <v>0</v>
      </c>
      <c r="VLH368">
        <v>0</v>
      </c>
      <c r="VLI368">
        <v>0</v>
      </c>
      <c r="VLJ368">
        <v>0</v>
      </c>
      <c r="VLK368">
        <v>0</v>
      </c>
      <c r="VLL368">
        <v>0</v>
      </c>
      <c r="VLM368">
        <v>0</v>
      </c>
      <c r="VLN368">
        <v>0</v>
      </c>
      <c r="VLO368">
        <v>0</v>
      </c>
      <c r="VLP368">
        <v>0</v>
      </c>
      <c r="VLQ368">
        <v>0</v>
      </c>
      <c r="VLR368">
        <v>0</v>
      </c>
      <c r="VLS368">
        <v>0</v>
      </c>
      <c r="VLT368">
        <v>0</v>
      </c>
      <c r="VLU368">
        <v>0</v>
      </c>
      <c r="VLV368">
        <v>0</v>
      </c>
      <c r="VLW368">
        <v>0</v>
      </c>
      <c r="VLX368">
        <v>0</v>
      </c>
      <c r="VLY368">
        <v>0</v>
      </c>
      <c r="VLZ368">
        <v>0</v>
      </c>
      <c r="VMA368">
        <v>0</v>
      </c>
      <c r="VMB368">
        <v>0</v>
      </c>
      <c r="VMC368">
        <v>0</v>
      </c>
      <c r="VMD368">
        <v>0</v>
      </c>
      <c r="VME368">
        <v>0</v>
      </c>
      <c r="VMF368">
        <v>0</v>
      </c>
      <c r="VMG368">
        <v>0</v>
      </c>
      <c r="VMH368">
        <v>0</v>
      </c>
      <c r="VMI368">
        <v>0</v>
      </c>
      <c r="VMJ368">
        <v>0</v>
      </c>
      <c r="VMK368">
        <v>0</v>
      </c>
      <c r="VML368">
        <v>0</v>
      </c>
      <c r="VMM368">
        <v>0</v>
      </c>
      <c r="VMN368">
        <v>0</v>
      </c>
      <c r="VMO368">
        <v>0</v>
      </c>
      <c r="VMP368">
        <v>0</v>
      </c>
      <c r="VMQ368">
        <v>0</v>
      </c>
      <c r="VMR368">
        <v>0</v>
      </c>
      <c r="VMS368">
        <v>0</v>
      </c>
      <c r="VMT368">
        <v>0</v>
      </c>
      <c r="VMU368">
        <v>0</v>
      </c>
      <c r="VMV368">
        <v>0</v>
      </c>
      <c r="VMW368">
        <v>0</v>
      </c>
      <c r="VMX368">
        <v>0</v>
      </c>
      <c r="VMY368">
        <v>0</v>
      </c>
      <c r="VMZ368">
        <v>0</v>
      </c>
      <c r="VNA368">
        <v>0</v>
      </c>
      <c r="VNB368">
        <v>0</v>
      </c>
      <c r="VNC368">
        <v>0</v>
      </c>
      <c r="VND368">
        <v>0</v>
      </c>
      <c r="VNE368">
        <v>0</v>
      </c>
      <c r="VNF368">
        <v>0</v>
      </c>
      <c r="VNG368">
        <v>0</v>
      </c>
      <c r="VNH368">
        <v>0</v>
      </c>
      <c r="VNI368">
        <v>0</v>
      </c>
      <c r="VNJ368">
        <v>0</v>
      </c>
      <c r="VNK368">
        <v>0</v>
      </c>
      <c r="VNL368">
        <v>0</v>
      </c>
      <c r="VNM368">
        <v>0</v>
      </c>
      <c r="VNN368">
        <v>0</v>
      </c>
      <c r="VNO368">
        <v>0</v>
      </c>
      <c r="VNP368">
        <v>0</v>
      </c>
      <c r="VNQ368">
        <v>0</v>
      </c>
      <c r="VNR368">
        <v>0</v>
      </c>
      <c r="VNS368">
        <v>0</v>
      </c>
      <c r="VNT368">
        <v>0</v>
      </c>
      <c r="VNU368">
        <v>0</v>
      </c>
      <c r="VNV368">
        <v>0</v>
      </c>
      <c r="VNW368">
        <v>0</v>
      </c>
      <c r="VNX368">
        <v>0</v>
      </c>
      <c r="VNY368">
        <v>0</v>
      </c>
      <c r="VNZ368">
        <v>0</v>
      </c>
      <c r="VOA368">
        <v>0</v>
      </c>
      <c r="VOB368">
        <v>0</v>
      </c>
      <c r="VOC368">
        <v>0</v>
      </c>
      <c r="VOD368">
        <v>0</v>
      </c>
      <c r="VOE368">
        <v>0</v>
      </c>
      <c r="VOF368">
        <v>0</v>
      </c>
      <c r="VOG368">
        <v>0</v>
      </c>
      <c r="VOH368">
        <v>0</v>
      </c>
      <c r="VOI368">
        <v>0</v>
      </c>
      <c r="VOJ368">
        <v>0</v>
      </c>
      <c r="VOK368">
        <v>0</v>
      </c>
      <c r="VOL368">
        <v>0</v>
      </c>
      <c r="VOM368">
        <v>0</v>
      </c>
      <c r="VON368">
        <v>0</v>
      </c>
      <c r="VOO368">
        <v>0</v>
      </c>
      <c r="VOP368">
        <v>0</v>
      </c>
      <c r="VOQ368">
        <v>0</v>
      </c>
      <c r="VOR368">
        <v>0</v>
      </c>
      <c r="VOS368">
        <v>0</v>
      </c>
      <c r="VOT368">
        <v>0</v>
      </c>
      <c r="VOU368">
        <v>0</v>
      </c>
      <c r="VOV368">
        <v>0</v>
      </c>
      <c r="VOW368">
        <v>0</v>
      </c>
      <c r="VOX368">
        <v>0</v>
      </c>
      <c r="VOY368">
        <v>0</v>
      </c>
      <c r="VOZ368">
        <v>0</v>
      </c>
      <c r="VPA368">
        <v>0</v>
      </c>
      <c r="VPB368">
        <v>0</v>
      </c>
      <c r="VPC368">
        <v>0</v>
      </c>
      <c r="VPD368">
        <v>0</v>
      </c>
      <c r="VPE368">
        <v>0</v>
      </c>
      <c r="VPF368">
        <v>0</v>
      </c>
      <c r="VPG368">
        <v>0</v>
      </c>
      <c r="VPH368">
        <v>0</v>
      </c>
      <c r="VPI368">
        <v>0</v>
      </c>
      <c r="VPJ368">
        <v>0</v>
      </c>
      <c r="VPK368">
        <v>0</v>
      </c>
      <c r="VPL368">
        <v>0</v>
      </c>
      <c r="VPM368">
        <v>0</v>
      </c>
      <c r="VPN368">
        <v>0</v>
      </c>
      <c r="VPO368">
        <v>0</v>
      </c>
      <c r="VPP368">
        <v>0</v>
      </c>
      <c r="VPQ368">
        <v>0</v>
      </c>
      <c r="VPR368">
        <v>0</v>
      </c>
      <c r="VPS368">
        <v>0</v>
      </c>
      <c r="VPT368">
        <v>0</v>
      </c>
      <c r="VPU368">
        <v>0</v>
      </c>
      <c r="VPV368">
        <v>0</v>
      </c>
      <c r="VPW368">
        <v>0</v>
      </c>
      <c r="VPX368">
        <v>0</v>
      </c>
      <c r="VPY368">
        <v>0</v>
      </c>
      <c r="VPZ368">
        <v>0</v>
      </c>
      <c r="VQA368">
        <v>0</v>
      </c>
      <c r="VQB368">
        <v>0</v>
      </c>
      <c r="VQC368">
        <v>0</v>
      </c>
      <c r="VQD368">
        <v>0</v>
      </c>
      <c r="VQE368">
        <v>0</v>
      </c>
      <c r="VQF368">
        <v>0</v>
      </c>
      <c r="VQG368">
        <v>0</v>
      </c>
      <c r="VQH368">
        <v>0</v>
      </c>
      <c r="VQI368">
        <v>0</v>
      </c>
      <c r="VQJ368">
        <v>0</v>
      </c>
      <c r="VQK368">
        <v>0</v>
      </c>
      <c r="VQL368">
        <v>0</v>
      </c>
      <c r="VQM368">
        <v>0</v>
      </c>
      <c r="VQN368">
        <v>0</v>
      </c>
      <c r="VQO368">
        <v>0</v>
      </c>
      <c r="VQP368">
        <v>0</v>
      </c>
      <c r="VQQ368">
        <v>0</v>
      </c>
      <c r="VQR368">
        <v>0</v>
      </c>
      <c r="VQS368">
        <v>0</v>
      </c>
      <c r="VQT368">
        <v>0</v>
      </c>
      <c r="VQU368">
        <v>0</v>
      </c>
      <c r="VQV368">
        <v>0</v>
      </c>
      <c r="VQW368">
        <v>0</v>
      </c>
      <c r="VQX368">
        <v>0</v>
      </c>
      <c r="VQY368">
        <v>0</v>
      </c>
      <c r="VQZ368">
        <v>0</v>
      </c>
      <c r="VRA368">
        <v>0</v>
      </c>
      <c r="VRB368">
        <v>0</v>
      </c>
      <c r="VRC368">
        <v>0</v>
      </c>
      <c r="VRD368">
        <v>0</v>
      </c>
      <c r="VRE368">
        <v>0</v>
      </c>
      <c r="VRF368">
        <v>0</v>
      </c>
      <c r="VRG368">
        <v>0</v>
      </c>
      <c r="VRH368">
        <v>0</v>
      </c>
      <c r="VRI368">
        <v>0</v>
      </c>
      <c r="VRJ368">
        <v>0</v>
      </c>
      <c r="VRK368">
        <v>0</v>
      </c>
      <c r="VRL368">
        <v>0</v>
      </c>
      <c r="VRM368">
        <v>0</v>
      </c>
      <c r="VRN368">
        <v>0</v>
      </c>
      <c r="VRO368">
        <v>0</v>
      </c>
      <c r="VRP368">
        <v>0</v>
      </c>
      <c r="VRQ368">
        <v>0</v>
      </c>
      <c r="VRR368">
        <v>0</v>
      </c>
      <c r="VRS368">
        <v>0</v>
      </c>
      <c r="VRT368">
        <v>0</v>
      </c>
      <c r="VRU368">
        <v>0</v>
      </c>
      <c r="VRV368">
        <v>0</v>
      </c>
      <c r="VRW368">
        <v>0</v>
      </c>
      <c r="VRX368">
        <v>0</v>
      </c>
      <c r="VRY368">
        <v>0</v>
      </c>
      <c r="VRZ368">
        <v>0</v>
      </c>
      <c r="VSA368">
        <v>0</v>
      </c>
      <c r="VSB368">
        <v>0</v>
      </c>
      <c r="VSC368">
        <v>0</v>
      </c>
      <c r="VSD368">
        <v>0</v>
      </c>
      <c r="VSE368">
        <v>0</v>
      </c>
      <c r="VSF368">
        <v>0</v>
      </c>
      <c r="VSG368">
        <v>0</v>
      </c>
      <c r="VSH368">
        <v>0</v>
      </c>
      <c r="VSI368">
        <v>0</v>
      </c>
      <c r="VSJ368">
        <v>0</v>
      </c>
      <c r="VSK368">
        <v>0</v>
      </c>
      <c r="VSL368">
        <v>0</v>
      </c>
      <c r="VSM368">
        <v>0</v>
      </c>
      <c r="VSN368">
        <v>0</v>
      </c>
      <c r="VSO368">
        <v>0</v>
      </c>
      <c r="VSP368">
        <v>0</v>
      </c>
      <c r="VSQ368">
        <v>0</v>
      </c>
      <c r="VSR368">
        <v>0</v>
      </c>
      <c r="VSS368">
        <v>0</v>
      </c>
      <c r="VST368">
        <v>0</v>
      </c>
      <c r="VSU368">
        <v>0</v>
      </c>
      <c r="VSV368">
        <v>0</v>
      </c>
      <c r="VSW368">
        <v>0</v>
      </c>
      <c r="VSX368">
        <v>0</v>
      </c>
      <c r="VSY368">
        <v>0</v>
      </c>
      <c r="VSZ368">
        <v>0</v>
      </c>
      <c r="VTA368">
        <v>0</v>
      </c>
      <c r="VTB368">
        <v>0</v>
      </c>
      <c r="VTC368">
        <v>0</v>
      </c>
      <c r="VTD368">
        <v>0</v>
      </c>
      <c r="VTE368">
        <v>0</v>
      </c>
      <c r="VTF368">
        <v>0</v>
      </c>
      <c r="VTG368">
        <v>0</v>
      </c>
      <c r="VTH368">
        <v>0</v>
      </c>
      <c r="VTI368">
        <v>0</v>
      </c>
      <c r="VTJ368">
        <v>0</v>
      </c>
      <c r="VTK368">
        <v>0</v>
      </c>
      <c r="VTL368">
        <v>0</v>
      </c>
      <c r="VTM368">
        <v>0</v>
      </c>
      <c r="VTN368">
        <v>0</v>
      </c>
      <c r="VTO368">
        <v>0</v>
      </c>
      <c r="VTP368">
        <v>0</v>
      </c>
      <c r="VTQ368">
        <v>0</v>
      </c>
      <c r="VTR368">
        <v>0</v>
      </c>
      <c r="VTS368">
        <v>0</v>
      </c>
      <c r="VTT368">
        <v>0</v>
      </c>
      <c r="VTU368">
        <v>0</v>
      </c>
      <c r="VTV368">
        <v>0</v>
      </c>
      <c r="VTW368">
        <v>0</v>
      </c>
      <c r="VTX368">
        <v>0</v>
      </c>
      <c r="VTY368">
        <v>0</v>
      </c>
      <c r="VTZ368">
        <v>0</v>
      </c>
      <c r="VUA368">
        <v>0</v>
      </c>
      <c r="VUB368">
        <v>0</v>
      </c>
      <c r="VUC368">
        <v>0</v>
      </c>
      <c r="VUD368">
        <v>0</v>
      </c>
      <c r="VUE368">
        <v>0</v>
      </c>
      <c r="VUF368">
        <v>0</v>
      </c>
      <c r="VUG368">
        <v>0</v>
      </c>
      <c r="VUH368">
        <v>0</v>
      </c>
      <c r="VUI368">
        <v>0</v>
      </c>
      <c r="VUJ368">
        <v>0</v>
      </c>
      <c r="VUK368">
        <v>0</v>
      </c>
      <c r="VUL368">
        <v>0</v>
      </c>
      <c r="VUM368">
        <v>0</v>
      </c>
      <c r="VUN368">
        <v>0</v>
      </c>
      <c r="VUO368">
        <v>0</v>
      </c>
      <c r="VUP368">
        <v>0</v>
      </c>
      <c r="VUQ368">
        <v>0</v>
      </c>
      <c r="VUR368">
        <v>0</v>
      </c>
      <c r="VUS368">
        <v>0</v>
      </c>
      <c r="VUT368">
        <v>0</v>
      </c>
      <c r="VUU368">
        <v>0</v>
      </c>
      <c r="VUV368">
        <v>0</v>
      </c>
      <c r="VUW368">
        <v>0</v>
      </c>
      <c r="VUX368">
        <v>0</v>
      </c>
      <c r="VUY368">
        <v>0</v>
      </c>
      <c r="VUZ368">
        <v>0</v>
      </c>
      <c r="VVA368">
        <v>0</v>
      </c>
      <c r="VVB368">
        <v>0</v>
      </c>
      <c r="VVC368">
        <v>0</v>
      </c>
      <c r="VVD368">
        <v>0</v>
      </c>
      <c r="VVE368">
        <v>0</v>
      </c>
      <c r="VVF368">
        <v>0</v>
      </c>
      <c r="VVG368">
        <v>0</v>
      </c>
      <c r="VVH368">
        <v>0</v>
      </c>
      <c r="VVI368">
        <v>0</v>
      </c>
      <c r="VVJ368">
        <v>0</v>
      </c>
      <c r="VVK368">
        <v>0</v>
      </c>
      <c r="VVL368">
        <v>0</v>
      </c>
      <c r="VVM368">
        <v>0</v>
      </c>
      <c r="VVN368">
        <v>0</v>
      </c>
      <c r="VVO368">
        <v>0</v>
      </c>
      <c r="VVP368">
        <v>0</v>
      </c>
      <c r="VVQ368">
        <v>0</v>
      </c>
      <c r="VVR368">
        <v>0</v>
      </c>
      <c r="VVS368">
        <v>0</v>
      </c>
      <c r="VVT368">
        <v>0</v>
      </c>
      <c r="VVU368">
        <v>0</v>
      </c>
      <c r="VVV368">
        <v>0</v>
      </c>
      <c r="VVW368">
        <v>0</v>
      </c>
      <c r="VVX368">
        <v>0</v>
      </c>
      <c r="VVY368">
        <v>0</v>
      </c>
      <c r="VVZ368">
        <v>0</v>
      </c>
      <c r="VWA368">
        <v>0</v>
      </c>
      <c r="VWB368">
        <v>0</v>
      </c>
      <c r="VWC368">
        <v>0</v>
      </c>
      <c r="VWD368">
        <v>0</v>
      </c>
      <c r="VWE368">
        <v>0</v>
      </c>
      <c r="VWF368">
        <v>0</v>
      </c>
      <c r="VWG368">
        <v>0</v>
      </c>
      <c r="VWH368">
        <v>0</v>
      </c>
      <c r="VWI368">
        <v>0</v>
      </c>
      <c r="VWJ368">
        <v>0</v>
      </c>
      <c r="VWK368">
        <v>0</v>
      </c>
      <c r="VWL368">
        <v>0</v>
      </c>
      <c r="VWM368">
        <v>0</v>
      </c>
      <c r="VWN368">
        <v>0</v>
      </c>
      <c r="VWO368">
        <v>0</v>
      </c>
      <c r="VWP368">
        <v>0</v>
      </c>
      <c r="VWQ368">
        <v>0</v>
      </c>
      <c r="VWR368">
        <v>0</v>
      </c>
      <c r="VWS368">
        <v>0</v>
      </c>
      <c r="VWT368">
        <v>0</v>
      </c>
      <c r="VWU368">
        <v>0</v>
      </c>
      <c r="VWV368">
        <v>0</v>
      </c>
      <c r="VWW368">
        <v>0</v>
      </c>
      <c r="VWX368">
        <v>0</v>
      </c>
      <c r="VWY368">
        <v>0</v>
      </c>
      <c r="VWZ368">
        <v>0</v>
      </c>
      <c r="VXA368">
        <v>0</v>
      </c>
      <c r="VXB368">
        <v>0</v>
      </c>
      <c r="VXC368">
        <v>0</v>
      </c>
      <c r="VXD368">
        <v>0</v>
      </c>
      <c r="VXE368">
        <v>0</v>
      </c>
      <c r="VXF368">
        <v>0</v>
      </c>
      <c r="VXG368">
        <v>0</v>
      </c>
      <c r="VXH368">
        <v>0</v>
      </c>
      <c r="VXI368">
        <v>0</v>
      </c>
      <c r="VXJ368">
        <v>0</v>
      </c>
      <c r="VXK368">
        <v>0</v>
      </c>
      <c r="VXL368">
        <v>0</v>
      </c>
      <c r="VXM368">
        <v>0</v>
      </c>
      <c r="VXN368">
        <v>0</v>
      </c>
      <c r="VXO368">
        <v>0</v>
      </c>
      <c r="VXP368">
        <v>0</v>
      </c>
      <c r="VXQ368">
        <v>0</v>
      </c>
      <c r="VXR368">
        <v>0</v>
      </c>
      <c r="VXS368">
        <v>0</v>
      </c>
      <c r="VXT368">
        <v>0</v>
      </c>
      <c r="VXU368">
        <v>0</v>
      </c>
      <c r="VXV368">
        <v>0</v>
      </c>
      <c r="VXW368">
        <v>0</v>
      </c>
      <c r="VXX368">
        <v>0</v>
      </c>
      <c r="VXY368">
        <v>0</v>
      </c>
      <c r="VXZ368">
        <v>0</v>
      </c>
      <c r="VYA368">
        <v>0</v>
      </c>
      <c r="VYB368">
        <v>0</v>
      </c>
      <c r="VYC368">
        <v>0</v>
      </c>
      <c r="VYD368">
        <v>0</v>
      </c>
      <c r="VYE368">
        <v>0</v>
      </c>
      <c r="VYF368">
        <v>0</v>
      </c>
      <c r="VYG368">
        <v>0</v>
      </c>
      <c r="VYH368">
        <v>0</v>
      </c>
      <c r="VYI368">
        <v>0</v>
      </c>
      <c r="VYJ368">
        <v>0</v>
      </c>
      <c r="VYK368">
        <v>0</v>
      </c>
      <c r="VYL368">
        <v>0</v>
      </c>
      <c r="VYM368">
        <v>0</v>
      </c>
      <c r="VYN368">
        <v>0</v>
      </c>
      <c r="VYO368">
        <v>0</v>
      </c>
      <c r="VYP368">
        <v>0</v>
      </c>
      <c r="VYQ368">
        <v>0</v>
      </c>
      <c r="VYR368">
        <v>0</v>
      </c>
      <c r="VYS368">
        <v>0</v>
      </c>
      <c r="VYT368">
        <v>0</v>
      </c>
      <c r="VYU368">
        <v>0</v>
      </c>
      <c r="VYV368">
        <v>0</v>
      </c>
      <c r="VYW368">
        <v>0</v>
      </c>
      <c r="VYX368">
        <v>0</v>
      </c>
      <c r="VYY368">
        <v>0</v>
      </c>
      <c r="VYZ368">
        <v>0</v>
      </c>
      <c r="VZA368">
        <v>0</v>
      </c>
      <c r="VZB368">
        <v>0</v>
      </c>
      <c r="VZC368">
        <v>0</v>
      </c>
      <c r="VZD368">
        <v>0</v>
      </c>
      <c r="VZE368">
        <v>0</v>
      </c>
      <c r="VZF368">
        <v>0</v>
      </c>
      <c r="VZG368">
        <v>0</v>
      </c>
      <c r="VZH368">
        <v>0</v>
      </c>
      <c r="VZI368">
        <v>0</v>
      </c>
      <c r="VZJ368">
        <v>0</v>
      </c>
      <c r="VZK368">
        <v>0</v>
      </c>
      <c r="VZL368">
        <v>0</v>
      </c>
      <c r="VZM368">
        <v>0</v>
      </c>
      <c r="VZN368">
        <v>0</v>
      </c>
      <c r="VZO368">
        <v>0</v>
      </c>
      <c r="VZP368">
        <v>0</v>
      </c>
      <c r="VZQ368">
        <v>0</v>
      </c>
      <c r="VZR368">
        <v>0</v>
      </c>
      <c r="VZS368">
        <v>0</v>
      </c>
      <c r="VZT368">
        <v>0</v>
      </c>
      <c r="VZU368">
        <v>0</v>
      </c>
      <c r="VZV368">
        <v>0</v>
      </c>
      <c r="VZW368">
        <v>0</v>
      </c>
      <c r="VZX368">
        <v>0</v>
      </c>
      <c r="VZY368">
        <v>0</v>
      </c>
      <c r="VZZ368">
        <v>0</v>
      </c>
      <c r="WAA368">
        <v>0</v>
      </c>
      <c r="WAB368">
        <v>0</v>
      </c>
      <c r="WAC368">
        <v>0</v>
      </c>
      <c r="WAD368">
        <v>0</v>
      </c>
      <c r="WAE368">
        <v>0</v>
      </c>
      <c r="WAF368">
        <v>0</v>
      </c>
      <c r="WAG368">
        <v>0</v>
      </c>
      <c r="WAH368">
        <v>0</v>
      </c>
      <c r="WAI368">
        <v>0</v>
      </c>
      <c r="WAJ368">
        <v>0</v>
      </c>
      <c r="WAK368">
        <v>0</v>
      </c>
      <c r="WAL368">
        <v>0</v>
      </c>
      <c r="WAM368">
        <v>0</v>
      </c>
      <c r="WAN368">
        <v>0</v>
      </c>
      <c r="WAO368">
        <v>0</v>
      </c>
      <c r="WAP368">
        <v>0</v>
      </c>
      <c r="WAQ368">
        <v>0</v>
      </c>
      <c r="WAR368">
        <v>0</v>
      </c>
      <c r="WAS368">
        <v>0</v>
      </c>
      <c r="WAT368">
        <v>0</v>
      </c>
      <c r="WAU368">
        <v>0</v>
      </c>
      <c r="WAV368">
        <v>0</v>
      </c>
      <c r="WAW368">
        <v>0</v>
      </c>
      <c r="WAX368">
        <v>0</v>
      </c>
      <c r="WAY368">
        <v>0</v>
      </c>
      <c r="WAZ368">
        <v>0</v>
      </c>
      <c r="WBA368">
        <v>0</v>
      </c>
      <c r="WBB368">
        <v>0</v>
      </c>
      <c r="WBC368">
        <v>0</v>
      </c>
      <c r="WBD368">
        <v>0</v>
      </c>
      <c r="WBE368">
        <v>0</v>
      </c>
      <c r="WBF368">
        <v>0</v>
      </c>
      <c r="WBG368">
        <v>0</v>
      </c>
      <c r="WBH368">
        <v>0</v>
      </c>
      <c r="WBI368">
        <v>0</v>
      </c>
      <c r="WBJ368">
        <v>0</v>
      </c>
      <c r="WBK368">
        <v>0</v>
      </c>
      <c r="WBL368">
        <v>0</v>
      </c>
      <c r="WBM368">
        <v>0</v>
      </c>
      <c r="WBN368">
        <v>0</v>
      </c>
      <c r="WBO368">
        <v>0</v>
      </c>
      <c r="WBP368">
        <v>0</v>
      </c>
      <c r="WBQ368">
        <v>0</v>
      </c>
      <c r="WBR368">
        <v>0</v>
      </c>
      <c r="WBS368">
        <v>0</v>
      </c>
      <c r="WBT368">
        <v>0</v>
      </c>
      <c r="WBU368">
        <v>0</v>
      </c>
      <c r="WBV368">
        <v>0</v>
      </c>
      <c r="WBW368">
        <v>0</v>
      </c>
      <c r="WBX368">
        <v>0</v>
      </c>
      <c r="WBY368">
        <v>0</v>
      </c>
      <c r="WBZ368">
        <v>0</v>
      </c>
      <c r="WCA368">
        <v>0</v>
      </c>
      <c r="WCB368">
        <v>0</v>
      </c>
      <c r="WCC368">
        <v>0</v>
      </c>
      <c r="WCD368">
        <v>0</v>
      </c>
      <c r="WCE368">
        <v>0</v>
      </c>
      <c r="WCF368">
        <v>0</v>
      </c>
      <c r="WCG368">
        <v>0</v>
      </c>
      <c r="WCH368">
        <v>0</v>
      </c>
      <c r="WCI368">
        <v>0</v>
      </c>
      <c r="WCJ368">
        <v>0</v>
      </c>
      <c r="WCK368">
        <v>0</v>
      </c>
      <c r="WCL368">
        <v>0</v>
      </c>
      <c r="WCM368">
        <v>0</v>
      </c>
      <c r="WCN368">
        <v>0</v>
      </c>
      <c r="WCO368">
        <v>0</v>
      </c>
      <c r="WCP368">
        <v>0</v>
      </c>
      <c r="WCQ368">
        <v>0</v>
      </c>
      <c r="WCR368">
        <v>0</v>
      </c>
      <c r="WCS368">
        <v>0</v>
      </c>
      <c r="WCT368">
        <v>0</v>
      </c>
      <c r="WCU368">
        <v>0</v>
      </c>
      <c r="WCV368">
        <v>0</v>
      </c>
      <c r="WCW368">
        <v>0</v>
      </c>
      <c r="WCX368">
        <v>0</v>
      </c>
      <c r="WCY368">
        <v>0</v>
      </c>
      <c r="WCZ368">
        <v>0</v>
      </c>
      <c r="WDA368">
        <v>0</v>
      </c>
      <c r="WDB368">
        <v>0</v>
      </c>
      <c r="WDC368">
        <v>0</v>
      </c>
      <c r="WDD368">
        <v>0</v>
      </c>
      <c r="WDE368">
        <v>0</v>
      </c>
      <c r="WDF368">
        <v>0</v>
      </c>
      <c r="WDG368">
        <v>0</v>
      </c>
      <c r="WDH368">
        <v>0</v>
      </c>
      <c r="WDI368">
        <v>0</v>
      </c>
      <c r="WDJ368">
        <v>0</v>
      </c>
      <c r="WDK368">
        <v>0</v>
      </c>
      <c r="WDL368">
        <v>0</v>
      </c>
      <c r="WDM368">
        <v>0</v>
      </c>
      <c r="WDN368">
        <v>0</v>
      </c>
      <c r="WDO368">
        <v>0</v>
      </c>
      <c r="WDP368">
        <v>0</v>
      </c>
      <c r="WDQ368">
        <v>0</v>
      </c>
      <c r="WDR368">
        <v>0</v>
      </c>
      <c r="WDS368">
        <v>0</v>
      </c>
      <c r="WDT368">
        <v>0</v>
      </c>
      <c r="WDU368">
        <v>0</v>
      </c>
      <c r="WDV368">
        <v>0</v>
      </c>
      <c r="WDW368">
        <v>0</v>
      </c>
      <c r="WDX368">
        <v>0</v>
      </c>
      <c r="WDY368">
        <v>0</v>
      </c>
      <c r="WDZ368">
        <v>0</v>
      </c>
      <c r="WEA368">
        <v>0</v>
      </c>
      <c r="WEB368">
        <v>0</v>
      </c>
      <c r="WEC368">
        <v>0</v>
      </c>
      <c r="WED368">
        <v>0</v>
      </c>
      <c r="WEE368">
        <v>0</v>
      </c>
      <c r="WEF368">
        <v>0</v>
      </c>
      <c r="WEG368">
        <v>0</v>
      </c>
      <c r="WEH368">
        <v>0</v>
      </c>
      <c r="WEI368">
        <v>0</v>
      </c>
      <c r="WEJ368">
        <v>0</v>
      </c>
      <c r="WEK368">
        <v>0</v>
      </c>
      <c r="WEL368">
        <v>0</v>
      </c>
      <c r="WEM368">
        <v>0</v>
      </c>
      <c r="WEN368">
        <v>0</v>
      </c>
      <c r="WEO368">
        <v>0</v>
      </c>
      <c r="WEP368">
        <v>0</v>
      </c>
      <c r="WEQ368">
        <v>0</v>
      </c>
      <c r="WER368">
        <v>0</v>
      </c>
      <c r="WES368">
        <v>0</v>
      </c>
      <c r="WET368">
        <v>0</v>
      </c>
      <c r="WEU368">
        <v>0</v>
      </c>
      <c r="WEV368">
        <v>0</v>
      </c>
      <c r="WEW368">
        <v>0</v>
      </c>
      <c r="WEX368">
        <v>0</v>
      </c>
      <c r="WEY368">
        <v>0</v>
      </c>
      <c r="WEZ368">
        <v>0</v>
      </c>
      <c r="WFA368">
        <v>0</v>
      </c>
      <c r="WFB368">
        <v>0</v>
      </c>
      <c r="WFC368">
        <v>0</v>
      </c>
      <c r="WFD368">
        <v>0</v>
      </c>
      <c r="WFE368">
        <v>0</v>
      </c>
      <c r="WFF368">
        <v>0</v>
      </c>
      <c r="WFG368">
        <v>0</v>
      </c>
      <c r="WFH368">
        <v>0</v>
      </c>
      <c r="WFI368">
        <v>0</v>
      </c>
      <c r="WFJ368">
        <v>0</v>
      </c>
      <c r="WFK368">
        <v>0</v>
      </c>
      <c r="WFL368">
        <v>0</v>
      </c>
      <c r="WFM368">
        <v>0</v>
      </c>
      <c r="WFN368">
        <v>0</v>
      </c>
      <c r="WFO368">
        <v>0</v>
      </c>
      <c r="WFP368">
        <v>0</v>
      </c>
      <c r="WFQ368">
        <v>0</v>
      </c>
      <c r="WFR368">
        <v>0</v>
      </c>
      <c r="WFS368">
        <v>0</v>
      </c>
      <c r="WFT368">
        <v>0</v>
      </c>
      <c r="WFU368">
        <v>0</v>
      </c>
      <c r="WFV368">
        <v>0</v>
      </c>
      <c r="WFW368">
        <v>0</v>
      </c>
      <c r="WFX368">
        <v>0</v>
      </c>
      <c r="WFY368">
        <v>0</v>
      </c>
      <c r="WFZ368">
        <v>0</v>
      </c>
      <c r="WGA368">
        <v>0</v>
      </c>
      <c r="WGB368">
        <v>0</v>
      </c>
      <c r="WGC368">
        <v>0</v>
      </c>
      <c r="WGD368">
        <v>0</v>
      </c>
      <c r="WGE368">
        <v>0</v>
      </c>
      <c r="WGF368">
        <v>0</v>
      </c>
      <c r="WGG368">
        <v>0</v>
      </c>
      <c r="WGH368">
        <v>0</v>
      </c>
      <c r="WGI368">
        <v>0</v>
      </c>
      <c r="WGJ368">
        <v>0</v>
      </c>
      <c r="WGK368">
        <v>0</v>
      </c>
      <c r="WGL368">
        <v>0</v>
      </c>
      <c r="WGM368">
        <v>0</v>
      </c>
      <c r="WGN368">
        <v>0</v>
      </c>
      <c r="WGO368">
        <v>0</v>
      </c>
      <c r="WGP368">
        <v>0</v>
      </c>
      <c r="WGQ368">
        <v>0</v>
      </c>
      <c r="WGR368">
        <v>0</v>
      </c>
      <c r="WGS368">
        <v>0</v>
      </c>
      <c r="WGT368">
        <v>0</v>
      </c>
      <c r="WGU368">
        <v>0</v>
      </c>
      <c r="WGV368">
        <v>0</v>
      </c>
      <c r="WGW368">
        <v>0</v>
      </c>
      <c r="WGX368">
        <v>0</v>
      </c>
      <c r="WGY368">
        <v>0</v>
      </c>
      <c r="WGZ368">
        <v>0</v>
      </c>
      <c r="WHA368">
        <v>0</v>
      </c>
      <c r="WHB368">
        <v>0</v>
      </c>
      <c r="WHC368">
        <v>0</v>
      </c>
      <c r="WHD368">
        <v>0</v>
      </c>
      <c r="WHE368">
        <v>0</v>
      </c>
      <c r="WHF368">
        <v>0</v>
      </c>
      <c r="WHG368">
        <v>0</v>
      </c>
      <c r="WHH368">
        <v>0</v>
      </c>
      <c r="WHI368">
        <v>0</v>
      </c>
      <c r="WHJ368">
        <v>0</v>
      </c>
      <c r="WHK368">
        <v>0</v>
      </c>
      <c r="WHL368">
        <v>0</v>
      </c>
      <c r="WHM368">
        <v>0</v>
      </c>
      <c r="WHN368">
        <v>0</v>
      </c>
      <c r="WHO368">
        <v>0</v>
      </c>
      <c r="WHP368">
        <v>0</v>
      </c>
      <c r="WHQ368">
        <v>0</v>
      </c>
      <c r="WHR368">
        <v>0</v>
      </c>
      <c r="WHS368">
        <v>0</v>
      </c>
      <c r="WHT368">
        <v>0</v>
      </c>
      <c r="WHU368">
        <v>0</v>
      </c>
      <c r="WHV368">
        <v>0</v>
      </c>
      <c r="WHW368">
        <v>0</v>
      </c>
      <c r="WHX368">
        <v>0</v>
      </c>
      <c r="WHY368">
        <v>0</v>
      </c>
      <c r="WHZ368">
        <v>0</v>
      </c>
      <c r="WIA368">
        <v>0</v>
      </c>
      <c r="WIB368">
        <v>0</v>
      </c>
      <c r="WIC368">
        <v>0</v>
      </c>
      <c r="WID368">
        <v>0</v>
      </c>
      <c r="WIE368">
        <v>0</v>
      </c>
      <c r="WIF368">
        <v>0</v>
      </c>
      <c r="WIG368">
        <v>0</v>
      </c>
      <c r="WIH368">
        <v>0</v>
      </c>
      <c r="WII368">
        <v>0</v>
      </c>
      <c r="WIJ368">
        <v>0</v>
      </c>
      <c r="WIK368">
        <v>0</v>
      </c>
      <c r="WIL368">
        <v>0</v>
      </c>
      <c r="WIM368">
        <v>0</v>
      </c>
      <c r="WIN368">
        <v>0</v>
      </c>
      <c r="WIO368">
        <v>0</v>
      </c>
      <c r="WIP368">
        <v>0</v>
      </c>
      <c r="WIQ368">
        <v>0</v>
      </c>
      <c r="WIR368">
        <v>0</v>
      </c>
      <c r="WIS368">
        <v>0</v>
      </c>
      <c r="WIT368">
        <v>0</v>
      </c>
      <c r="WIU368">
        <v>0</v>
      </c>
      <c r="WIV368">
        <v>0</v>
      </c>
      <c r="WIW368">
        <v>0</v>
      </c>
      <c r="WIX368">
        <v>0</v>
      </c>
      <c r="WIY368">
        <v>0</v>
      </c>
      <c r="WIZ368">
        <v>0</v>
      </c>
      <c r="WJA368">
        <v>0</v>
      </c>
      <c r="WJB368">
        <v>0</v>
      </c>
      <c r="WJC368">
        <v>0</v>
      </c>
      <c r="WJD368">
        <v>0</v>
      </c>
      <c r="WJE368">
        <v>0</v>
      </c>
      <c r="WJF368">
        <v>0</v>
      </c>
      <c r="WJG368">
        <v>0</v>
      </c>
      <c r="WJH368">
        <v>0</v>
      </c>
      <c r="WJI368">
        <v>0</v>
      </c>
      <c r="WJJ368">
        <v>0</v>
      </c>
      <c r="WJK368">
        <v>0</v>
      </c>
      <c r="WJL368">
        <v>0</v>
      </c>
      <c r="WJM368">
        <v>0</v>
      </c>
      <c r="WJN368">
        <v>0</v>
      </c>
      <c r="WJO368">
        <v>0</v>
      </c>
      <c r="WJP368">
        <v>0</v>
      </c>
      <c r="WJQ368">
        <v>0</v>
      </c>
      <c r="WJR368">
        <v>0</v>
      </c>
      <c r="WJS368">
        <v>0</v>
      </c>
      <c r="WJT368">
        <v>0</v>
      </c>
      <c r="WJU368">
        <v>0</v>
      </c>
      <c r="WJV368">
        <v>0</v>
      </c>
      <c r="WJW368">
        <v>0</v>
      </c>
      <c r="WJX368">
        <v>0</v>
      </c>
      <c r="WJY368">
        <v>0</v>
      </c>
      <c r="WJZ368">
        <v>0</v>
      </c>
      <c r="WKA368">
        <v>0</v>
      </c>
      <c r="WKB368">
        <v>0</v>
      </c>
      <c r="WKC368">
        <v>0</v>
      </c>
      <c r="WKD368">
        <v>0</v>
      </c>
      <c r="WKE368">
        <v>0</v>
      </c>
      <c r="WKF368">
        <v>0</v>
      </c>
      <c r="WKG368">
        <v>0</v>
      </c>
      <c r="WKH368">
        <v>0</v>
      </c>
      <c r="WKI368">
        <v>0</v>
      </c>
      <c r="WKJ368">
        <v>0</v>
      </c>
      <c r="WKK368">
        <v>0</v>
      </c>
      <c r="WKL368">
        <v>0</v>
      </c>
      <c r="WKM368">
        <v>0</v>
      </c>
      <c r="WKN368">
        <v>0</v>
      </c>
      <c r="WKO368">
        <v>0</v>
      </c>
      <c r="WKP368">
        <v>0</v>
      </c>
      <c r="WKQ368">
        <v>0</v>
      </c>
      <c r="WKR368">
        <v>0</v>
      </c>
      <c r="WKS368">
        <v>0</v>
      </c>
      <c r="WKT368">
        <v>0</v>
      </c>
      <c r="WKU368">
        <v>0</v>
      </c>
      <c r="WKV368">
        <v>0</v>
      </c>
      <c r="WKW368">
        <v>0</v>
      </c>
      <c r="WKX368">
        <v>0</v>
      </c>
      <c r="WKY368">
        <v>0</v>
      </c>
      <c r="WKZ368">
        <v>0</v>
      </c>
      <c r="WLA368">
        <v>0</v>
      </c>
      <c r="WLB368">
        <v>0</v>
      </c>
      <c r="WLC368">
        <v>0</v>
      </c>
      <c r="WLD368">
        <v>0</v>
      </c>
      <c r="WLE368">
        <v>0</v>
      </c>
      <c r="WLF368">
        <v>0</v>
      </c>
      <c r="WLG368">
        <v>0</v>
      </c>
      <c r="WLH368">
        <v>0</v>
      </c>
      <c r="WLI368">
        <v>0</v>
      </c>
      <c r="WLJ368">
        <v>0</v>
      </c>
      <c r="WLK368">
        <v>0</v>
      </c>
      <c r="WLL368">
        <v>0</v>
      </c>
      <c r="WLM368">
        <v>0</v>
      </c>
      <c r="WLN368">
        <v>0</v>
      </c>
      <c r="WLO368">
        <v>0</v>
      </c>
      <c r="WLP368">
        <v>0</v>
      </c>
      <c r="WLQ368">
        <v>0</v>
      </c>
      <c r="WLR368">
        <v>0</v>
      </c>
      <c r="WLS368">
        <v>0</v>
      </c>
      <c r="WLT368">
        <v>0</v>
      </c>
      <c r="WLU368">
        <v>0</v>
      </c>
      <c r="WLV368">
        <v>0</v>
      </c>
      <c r="WLW368">
        <v>0</v>
      </c>
      <c r="WLX368">
        <v>0</v>
      </c>
      <c r="WLY368">
        <v>0</v>
      </c>
      <c r="WLZ368">
        <v>0</v>
      </c>
      <c r="WMA368">
        <v>0</v>
      </c>
      <c r="WMB368">
        <v>0</v>
      </c>
      <c r="WMC368">
        <v>0</v>
      </c>
      <c r="WMD368">
        <v>0</v>
      </c>
      <c r="WME368">
        <v>0</v>
      </c>
      <c r="WMF368">
        <v>0</v>
      </c>
      <c r="WMG368">
        <v>0</v>
      </c>
      <c r="WMH368">
        <v>0</v>
      </c>
      <c r="WMI368">
        <v>0</v>
      </c>
      <c r="WMJ368">
        <v>0</v>
      </c>
      <c r="WMK368">
        <v>0</v>
      </c>
      <c r="WML368">
        <v>0</v>
      </c>
      <c r="WMM368">
        <v>0</v>
      </c>
      <c r="WMN368">
        <v>0</v>
      </c>
      <c r="WMO368">
        <v>0</v>
      </c>
      <c r="WMP368">
        <v>0</v>
      </c>
      <c r="WMQ368">
        <v>0</v>
      </c>
      <c r="WMR368">
        <v>0</v>
      </c>
      <c r="WMS368">
        <v>0</v>
      </c>
      <c r="WMT368">
        <v>0</v>
      </c>
      <c r="WMU368">
        <v>0</v>
      </c>
      <c r="WMV368">
        <v>0</v>
      </c>
      <c r="WMW368">
        <v>0</v>
      </c>
      <c r="WMX368">
        <v>0</v>
      </c>
      <c r="WMY368">
        <v>0</v>
      </c>
      <c r="WMZ368">
        <v>0</v>
      </c>
      <c r="WNA368">
        <v>0</v>
      </c>
      <c r="WNB368">
        <v>0</v>
      </c>
      <c r="WNC368">
        <v>0</v>
      </c>
      <c r="WND368">
        <v>0</v>
      </c>
      <c r="WNE368">
        <v>0</v>
      </c>
      <c r="WNF368">
        <v>0</v>
      </c>
      <c r="WNG368">
        <v>0</v>
      </c>
      <c r="WNH368">
        <v>0</v>
      </c>
      <c r="WNI368">
        <v>0</v>
      </c>
      <c r="WNJ368">
        <v>0</v>
      </c>
      <c r="WNK368">
        <v>0</v>
      </c>
      <c r="WNL368">
        <v>0</v>
      </c>
      <c r="WNM368">
        <v>0</v>
      </c>
      <c r="WNN368">
        <v>0</v>
      </c>
      <c r="WNO368">
        <v>0</v>
      </c>
      <c r="WNP368">
        <v>0</v>
      </c>
      <c r="WNQ368">
        <v>0</v>
      </c>
      <c r="WNR368">
        <v>0</v>
      </c>
      <c r="WNS368">
        <v>0</v>
      </c>
      <c r="WNT368">
        <v>0</v>
      </c>
      <c r="WNU368">
        <v>0</v>
      </c>
      <c r="WNV368">
        <v>0</v>
      </c>
      <c r="WNW368">
        <v>0</v>
      </c>
      <c r="WNX368">
        <v>0</v>
      </c>
      <c r="WNY368">
        <v>0</v>
      </c>
      <c r="WNZ368">
        <v>0</v>
      </c>
      <c r="WOA368">
        <v>0</v>
      </c>
      <c r="WOB368">
        <v>0</v>
      </c>
      <c r="WOC368">
        <v>0</v>
      </c>
      <c r="WOD368">
        <v>0</v>
      </c>
      <c r="WOE368">
        <v>0</v>
      </c>
      <c r="WOF368">
        <v>0</v>
      </c>
      <c r="WOG368">
        <v>0</v>
      </c>
      <c r="WOH368">
        <v>0</v>
      </c>
      <c r="WOI368">
        <v>0</v>
      </c>
      <c r="WOJ368">
        <v>0</v>
      </c>
      <c r="WOK368">
        <v>0</v>
      </c>
      <c r="WOL368">
        <v>0</v>
      </c>
      <c r="WOM368">
        <v>0</v>
      </c>
      <c r="WON368">
        <v>0</v>
      </c>
      <c r="WOO368">
        <v>0</v>
      </c>
      <c r="WOP368">
        <v>0</v>
      </c>
      <c r="WOQ368">
        <v>0</v>
      </c>
      <c r="WOR368">
        <v>0</v>
      </c>
      <c r="WOS368">
        <v>0</v>
      </c>
      <c r="WOT368">
        <v>0</v>
      </c>
      <c r="WOU368">
        <v>0</v>
      </c>
      <c r="WOV368">
        <v>0</v>
      </c>
      <c r="WOW368">
        <v>0</v>
      </c>
      <c r="WOX368">
        <v>0</v>
      </c>
      <c r="WOY368">
        <v>0</v>
      </c>
      <c r="WOZ368">
        <v>0</v>
      </c>
      <c r="WPA368">
        <v>0</v>
      </c>
      <c r="WPB368">
        <v>0</v>
      </c>
      <c r="WPC368">
        <v>0</v>
      </c>
      <c r="WPD368">
        <v>0</v>
      </c>
      <c r="WPE368">
        <v>0</v>
      </c>
      <c r="WPF368">
        <v>0</v>
      </c>
      <c r="WPG368">
        <v>0</v>
      </c>
      <c r="WPH368">
        <v>0</v>
      </c>
      <c r="WPI368">
        <v>0</v>
      </c>
      <c r="WPJ368">
        <v>0</v>
      </c>
      <c r="WPK368">
        <v>0</v>
      </c>
      <c r="WPL368">
        <v>0</v>
      </c>
      <c r="WPM368">
        <v>0</v>
      </c>
      <c r="WPN368">
        <v>0</v>
      </c>
      <c r="WPO368">
        <v>0</v>
      </c>
      <c r="WPP368">
        <v>0</v>
      </c>
      <c r="WPQ368">
        <v>0</v>
      </c>
      <c r="WPR368">
        <v>0</v>
      </c>
      <c r="WPS368">
        <v>0</v>
      </c>
      <c r="WPT368">
        <v>0</v>
      </c>
      <c r="WPU368">
        <v>0</v>
      </c>
      <c r="WPV368">
        <v>0</v>
      </c>
      <c r="WPW368">
        <v>0</v>
      </c>
      <c r="WPX368">
        <v>0</v>
      </c>
      <c r="WPY368">
        <v>0</v>
      </c>
      <c r="WPZ368">
        <v>0</v>
      </c>
      <c r="WQA368">
        <v>0</v>
      </c>
      <c r="WQB368">
        <v>0</v>
      </c>
      <c r="WQC368">
        <v>0</v>
      </c>
      <c r="WQD368">
        <v>0</v>
      </c>
      <c r="WQE368">
        <v>0</v>
      </c>
      <c r="WQF368">
        <v>0</v>
      </c>
      <c r="WQG368">
        <v>0</v>
      </c>
      <c r="WQH368">
        <v>0</v>
      </c>
      <c r="WQI368">
        <v>0</v>
      </c>
      <c r="WQJ368">
        <v>0</v>
      </c>
      <c r="WQK368">
        <v>0</v>
      </c>
      <c r="WQL368">
        <v>0</v>
      </c>
      <c r="WQM368">
        <v>0</v>
      </c>
      <c r="WQN368">
        <v>0</v>
      </c>
      <c r="WQO368">
        <v>0</v>
      </c>
      <c r="WQP368">
        <v>0</v>
      </c>
      <c r="WQQ368">
        <v>0</v>
      </c>
      <c r="WQR368">
        <v>0</v>
      </c>
      <c r="WQS368">
        <v>0</v>
      </c>
      <c r="WQT368">
        <v>0</v>
      </c>
      <c r="WQU368">
        <v>0</v>
      </c>
      <c r="WQV368">
        <v>0</v>
      </c>
      <c r="WQW368">
        <v>0</v>
      </c>
      <c r="WQX368">
        <v>0</v>
      </c>
      <c r="WQY368">
        <v>0</v>
      </c>
      <c r="WQZ368">
        <v>0</v>
      </c>
      <c r="WRA368">
        <v>0</v>
      </c>
      <c r="WRB368">
        <v>0</v>
      </c>
      <c r="WRC368">
        <v>0</v>
      </c>
      <c r="WRD368">
        <v>0</v>
      </c>
      <c r="WRE368">
        <v>0</v>
      </c>
      <c r="WRF368">
        <v>0</v>
      </c>
      <c r="WRG368">
        <v>0</v>
      </c>
      <c r="WRH368">
        <v>0</v>
      </c>
      <c r="WRI368">
        <v>0</v>
      </c>
      <c r="WRJ368">
        <v>0</v>
      </c>
      <c r="WRK368">
        <v>0</v>
      </c>
      <c r="WRL368">
        <v>0</v>
      </c>
      <c r="WRM368">
        <v>0</v>
      </c>
      <c r="WRN368">
        <v>0</v>
      </c>
      <c r="WRO368">
        <v>0</v>
      </c>
      <c r="WRP368">
        <v>0</v>
      </c>
      <c r="WRQ368">
        <v>0</v>
      </c>
      <c r="WRR368">
        <v>0</v>
      </c>
      <c r="WRS368">
        <v>0</v>
      </c>
      <c r="WRT368">
        <v>0</v>
      </c>
      <c r="WRU368">
        <v>0</v>
      </c>
      <c r="WRV368">
        <v>0</v>
      </c>
      <c r="WRW368">
        <v>0</v>
      </c>
      <c r="WRX368">
        <v>0</v>
      </c>
      <c r="WRY368">
        <v>0</v>
      </c>
      <c r="WRZ368">
        <v>0</v>
      </c>
      <c r="WSA368">
        <v>0</v>
      </c>
      <c r="WSB368">
        <v>0</v>
      </c>
      <c r="WSC368">
        <v>0</v>
      </c>
      <c r="WSD368">
        <v>0</v>
      </c>
      <c r="WSE368">
        <v>0</v>
      </c>
      <c r="WSF368">
        <v>0</v>
      </c>
      <c r="WSG368">
        <v>0</v>
      </c>
      <c r="WSH368">
        <v>0</v>
      </c>
      <c r="WSI368">
        <v>0</v>
      </c>
      <c r="WSJ368">
        <v>0</v>
      </c>
      <c r="WSK368">
        <v>0</v>
      </c>
      <c r="WSL368">
        <v>0</v>
      </c>
      <c r="WSM368">
        <v>0</v>
      </c>
      <c r="WSN368">
        <v>0</v>
      </c>
      <c r="WSO368">
        <v>0</v>
      </c>
      <c r="WSP368">
        <v>0</v>
      </c>
      <c r="WSQ368">
        <v>0</v>
      </c>
      <c r="WSR368">
        <v>0</v>
      </c>
      <c r="WSS368">
        <v>0</v>
      </c>
      <c r="WST368">
        <v>0</v>
      </c>
      <c r="WSU368">
        <v>0</v>
      </c>
      <c r="WSV368">
        <v>0</v>
      </c>
      <c r="WSW368">
        <v>0</v>
      </c>
      <c r="WSX368">
        <v>0</v>
      </c>
      <c r="WSY368">
        <v>0</v>
      </c>
      <c r="WSZ368">
        <v>0</v>
      </c>
      <c r="WTA368">
        <v>0</v>
      </c>
      <c r="WTB368">
        <v>0</v>
      </c>
      <c r="WTC368">
        <v>0</v>
      </c>
      <c r="WTD368">
        <v>0</v>
      </c>
      <c r="WTE368">
        <v>0</v>
      </c>
      <c r="WTF368">
        <v>0</v>
      </c>
      <c r="WTG368">
        <v>0</v>
      </c>
      <c r="WTH368">
        <v>0</v>
      </c>
      <c r="WTI368">
        <v>0</v>
      </c>
      <c r="WTJ368">
        <v>0</v>
      </c>
      <c r="WTK368">
        <v>0</v>
      </c>
      <c r="WTL368">
        <v>0</v>
      </c>
      <c r="WTM368">
        <v>0</v>
      </c>
      <c r="WTN368">
        <v>0</v>
      </c>
      <c r="WTO368">
        <v>0</v>
      </c>
      <c r="WTP368">
        <v>0</v>
      </c>
      <c r="WTQ368">
        <v>0</v>
      </c>
      <c r="WTR368">
        <v>0</v>
      </c>
      <c r="WTS368">
        <v>0</v>
      </c>
      <c r="WTT368">
        <v>0</v>
      </c>
      <c r="WTU368">
        <v>0</v>
      </c>
      <c r="WTV368">
        <v>0</v>
      </c>
      <c r="WTW368">
        <v>0</v>
      </c>
      <c r="WTX368">
        <v>0</v>
      </c>
      <c r="WTY368">
        <v>0</v>
      </c>
      <c r="WTZ368">
        <v>0</v>
      </c>
      <c r="WUA368">
        <v>0</v>
      </c>
      <c r="WUB368">
        <v>0</v>
      </c>
      <c r="WUC368">
        <v>0</v>
      </c>
      <c r="WUD368">
        <v>0</v>
      </c>
      <c r="WUE368">
        <v>0</v>
      </c>
      <c r="WUF368">
        <v>0</v>
      </c>
      <c r="WUG368">
        <v>0</v>
      </c>
      <c r="WUH368">
        <v>0</v>
      </c>
      <c r="WUI368">
        <v>0</v>
      </c>
      <c r="WUJ368">
        <v>0</v>
      </c>
      <c r="WUK368">
        <v>0</v>
      </c>
      <c r="WUL368">
        <v>0</v>
      </c>
      <c r="WUM368">
        <v>0</v>
      </c>
      <c r="WUN368">
        <v>0</v>
      </c>
      <c r="WUO368">
        <v>0</v>
      </c>
      <c r="WUP368">
        <v>0</v>
      </c>
      <c r="WUQ368">
        <v>0</v>
      </c>
      <c r="WUR368">
        <v>0</v>
      </c>
      <c r="WUS368">
        <v>0</v>
      </c>
      <c r="WUT368">
        <v>0</v>
      </c>
      <c r="WUU368">
        <v>0</v>
      </c>
      <c r="WUV368">
        <v>0</v>
      </c>
      <c r="WUW368">
        <v>0</v>
      </c>
      <c r="WUX368">
        <v>0</v>
      </c>
      <c r="WUY368">
        <v>0</v>
      </c>
      <c r="WUZ368">
        <v>0</v>
      </c>
      <c r="WVA368">
        <v>0</v>
      </c>
      <c r="WVB368">
        <v>0</v>
      </c>
      <c r="WVC368">
        <v>0</v>
      </c>
      <c r="WVD368">
        <v>0</v>
      </c>
      <c r="WVE368">
        <v>0</v>
      </c>
      <c r="WVF368">
        <v>0</v>
      </c>
      <c r="WVG368">
        <v>0</v>
      </c>
      <c r="WVH368">
        <v>0</v>
      </c>
      <c r="WVI368">
        <v>0</v>
      </c>
      <c r="WVJ368">
        <v>0</v>
      </c>
      <c r="WVK368">
        <v>0</v>
      </c>
      <c r="WVL368">
        <v>0</v>
      </c>
      <c r="WVM368">
        <v>0</v>
      </c>
      <c r="WVN368">
        <v>0</v>
      </c>
      <c r="WVO368">
        <v>0</v>
      </c>
      <c r="WVP368">
        <v>0</v>
      </c>
      <c r="WVQ368">
        <v>0</v>
      </c>
      <c r="WVR368">
        <v>0</v>
      </c>
      <c r="WVS368">
        <v>0</v>
      </c>
      <c r="WVT368">
        <v>0</v>
      </c>
      <c r="WVU368">
        <v>0</v>
      </c>
      <c r="WVV368">
        <v>0</v>
      </c>
      <c r="WVW368">
        <v>0</v>
      </c>
      <c r="WVX368">
        <v>0</v>
      </c>
      <c r="WVY368">
        <v>0</v>
      </c>
      <c r="WVZ368">
        <v>0</v>
      </c>
      <c r="WWA368">
        <v>0</v>
      </c>
      <c r="WWB368">
        <v>0</v>
      </c>
      <c r="WWC368">
        <v>0</v>
      </c>
      <c r="WWD368">
        <v>0</v>
      </c>
      <c r="WWE368">
        <v>0</v>
      </c>
      <c r="WWF368">
        <v>0</v>
      </c>
      <c r="WWG368">
        <v>0</v>
      </c>
      <c r="WWH368">
        <v>0</v>
      </c>
      <c r="WWI368">
        <v>0</v>
      </c>
      <c r="WWJ368">
        <v>0</v>
      </c>
      <c r="WWK368">
        <v>0</v>
      </c>
      <c r="WWL368">
        <v>0</v>
      </c>
      <c r="WWM368">
        <v>0</v>
      </c>
      <c r="WWN368">
        <v>0</v>
      </c>
      <c r="WWO368">
        <v>0</v>
      </c>
      <c r="WWP368">
        <v>0</v>
      </c>
      <c r="WWQ368">
        <v>0</v>
      </c>
      <c r="WWR368">
        <v>0</v>
      </c>
      <c r="WWS368">
        <v>0</v>
      </c>
      <c r="WWT368">
        <v>0</v>
      </c>
      <c r="WWU368">
        <v>0</v>
      </c>
      <c r="WWV368">
        <v>0</v>
      </c>
      <c r="WWW368">
        <v>0</v>
      </c>
      <c r="WWX368">
        <v>0</v>
      </c>
      <c r="WWY368">
        <v>0</v>
      </c>
      <c r="WWZ368">
        <v>0</v>
      </c>
      <c r="WXA368">
        <v>0</v>
      </c>
      <c r="WXB368">
        <v>0</v>
      </c>
      <c r="WXC368">
        <v>0</v>
      </c>
      <c r="WXD368">
        <v>0</v>
      </c>
      <c r="WXE368">
        <v>0</v>
      </c>
      <c r="WXF368">
        <v>0</v>
      </c>
      <c r="WXG368">
        <v>0</v>
      </c>
      <c r="WXH368">
        <v>0</v>
      </c>
      <c r="WXI368">
        <v>0</v>
      </c>
      <c r="WXJ368">
        <v>0</v>
      </c>
      <c r="WXK368">
        <v>0</v>
      </c>
      <c r="WXL368">
        <v>0</v>
      </c>
      <c r="WXM368">
        <v>0</v>
      </c>
      <c r="WXN368">
        <v>0</v>
      </c>
      <c r="WXO368">
        <v>0</v>
      </c>
      <c r="WXP368">
        <v>0</v>
      </c>
      <c r="WXQ368">
        <v>0</v>
      </c>
      <c r="WXR368">
        <v>0</v>
      </c>
      <c r="WXS368">
        <v>0</v>
      </c>
      <c r="WXT368">
        <v>0</v>
      </c>
      <c r="WXU368">
        <v>0</v>
      </c>
      <c r="WXV368">
        <v>0</v>
      </c>
      <c r="WXW368">
        <v>0</v>
      </c>
      <c r="WXX368">
        <v>0</v>
      </c>
      <c r="WXY368">
        <v>0</v>
      </c>
      <c r="WXZ368">
        <v>0</v>
      </c>
      <c r="WYA368">
        <v>0</v>
      </c>
      <c r="WYB368">
        <v>0</v>
      </c>
      <c r="WYC368">
        <v>0</v>
      </c>
      <c r="WYD368">
        <v>0</v>
      </c>
      <c r="WYE368">
        <v>0</v>
      </c>
      <c r="WYF368">
        <v>0</v>
      </c>
      <c r="WYG368">
        <v>0</v>
      </c>
      <c r="WYH368">
        <v>0</v>
      </c>
      <c r="WYI368">
        <v>0</v>
      </c>
      <c r="WYJ368">
        <v>0</v>
      </c>
      <c r="WYK368">
        <v>0</v>
      </c>
      <c r="WYL368">
        <v>0</v>
      </c>
      <c r="WYM368">
        <v>0</v>
      </c>
      <c r="WYN368">
        <v>0</v>
      </c>
      <c r="WYO368">
        <v>0</v>
      </c>
      <c r="WYP368">
        <v>0</v>
      </c>
      <c r="WYQ368">
        <v>0</v>
      </c>
      <c r="WYR368">
        <v>0</v>
      </c>
      <c r="WYS368">
        <v>0</v>
      </c>
      <c r="WYT368">
        <v>0</v>
      </c>
      <c r="WYU368">
        <v>0</v>
      </c>
      <c r="WYV368">
        <v>0</v>
      </c>
      <c r="WYW368">
        <v>0</v>
      </c>
      <c r="WYX368">
        <v>0</v>
      </c>
      <c r="WYY368">
        <v>0</v>
      </c>
      <c r="WYZ368">
        <v>0</v>
      </c>
      <c r="WZA368">
        <v>0</v>
      </c>
      <c r="WZB368">
        <v>0</v>
      </c>
      <c r="WZC368">
        <v>0</v>
      </c>
      <c r="WZD368">
        <v>0</v>
      </c>
      <c r="WZE368">
        <v>0</v>
      </c>
      <c r="WZF368">
        <v>0</v>
      </c>
      <c r="WZG368">
        <v>0</v>
      </c>
      <c r="WZH368">
        <v>0</v>
      </c>
      <c r="WZI368">
        <v>0</v>
      </c>
      <c r="WZJ368">
        <v>0</v>
      </c>
      <c r="WZK368">
        <v>0</v>
      </c>
      <c r="WZL368">
        <v>0</v>
      </c>
      <c r="WZM368">
        <v>0</v>
      </c>
      <c r="WZN368">
        <v>0</v>
      </c>
      <c r="WZO368">
        <v>0</v>
      </c>
      <c r="WZP368">
        <v>0</v>
      </c>
      <c r="WZQ368">
        <v>0</v>
      </c>
      <c r="WZR368">
        <v>0</v>
      </c>
      <c r="WZS368">
        <v>0</v>
      </c>
      <c r="WZT368">
        <v>0</v>
      </c>
      <c r="WZU368">
        <v>0</v>
      </c>
      <c r="WZV368">
        <v>0</v>
      </c>
      <c r="WZW368">
        <v>0</v>
      </c>
      <c r="WZX368">
        <v>0</v>
      </c>
      <c r="WZY368">
        <v>0</v>
      </c>
      <c r="WZZ368">
        <v>0</v>
      </c>
      <c r="XAA368">
        <v>0</v>
      </c>
      <c r="XAB368">
        <v>0</v>
      </c>
      <c r="XAC368">
        <v>0</v>
      </c>
      <c r="XAD368">
        <v>0</v>
      </c>
      <c r="XAE368">
        <v>0</v>
      </c>
      <c r="XAF368">
        <v>0</v>
      </c>
      <c r="XAG368">
        <v>0</v>
      </c>
      <c r="XAH368">
        <v>0</v>
      </c>
      <c r="XAI368">
        <v>0</v>
      </c>
      <c r="XAJ368">
        <v>0</v>
      </c>
      <c r="XAK368">
        <v>0</v>
      </c>
      <c r="XAL368">
        <v>0</v>
      </c>
      <c r="XAM368">
        <v>0</v>
      </c>
      <c r="XAN368">
        <v>0</v>
      </c>
      <c r="XAO368">
        <v>0</v>
      </c>
      <c r="XAP368">
        <v>0</v>
      </c>
      <c r="XAQ368">
        <v>0</v>
      </c>
      <c r="XAR368">
        <v>0</v>
      </c>
      <c r="XAS368">
        <v>0</v>
      </c>
      <c r="XAT368">
        <v>0</v>
      </c>
      <c r="XAU368">
        <v>0</v>
      </c>
      <c r="XAV368">
        <v>0</v>
      </c>
      <c r="XAW368">
        <v>0</v>
      </c>
      <c r="XAX368">
        <v>0</v>
      </c>
      <c r="XAY368">
        <v>0</v>
      </c>
      <c r="XAZ368">
        <v>0</v>
      </c>
      <c r="XBA368">
        <v>0</v>
      </c>
      <c r="XBB368">
        <v>0</v>
      </c>
      <c r="XBC368">
        <v>0</v>
      </c>
      <c r="XBD368">
        <v>0</v>
      </c>
      <c r="XBE368">
        <v>0</v>
      </c>
      <c r="XBF368">
        <v>0</v>
      </c>
      <c r="XBG368">
        <v>0</v>
      </c>
      <c r="XBH368">
        <v>0</v>
      </c>
      <c r="XBI368">
        <v>0</v>
      </c>
      <c r="XBJ368">
        <v>0</v>
      </c>
      <c r="XBK368">
        <v>0</v>
      </c>
      <c r="XBL368">
        <v>0</v>
      </c>
      <c r="XBM368">
        <v>0</v>
      </c>
      <c r="XBN368">
        <v>0</v>
      </c>
      <c r="XBO368">
        <v>0</v>
      </c>
      <c r="XBP368">
        <v>0</v>
      </c>
      <c r="XBQ368">
        <v>0</v>
      </c>
      <c r="XBR368">
        <v>0</v>
      </c>
      <c r="XBS368">
        <v>0</v>
      </c>
      <c r="XBT368">
        <v>0</v>
      </c>
      <c r="XBU368">
        <v>0</v>
      </c>
      <c r="XBV368">
        <v>0</v>
      </c>
      <c r="XBW368">
        <v>0</v>
      </c>
      <c r="XBX368">
        <v>0</v>
      </c>
      <c r="XBY368">
        <v>0</v>
      </c>
      <c r="XBZ368">
        <v>0</v>
      </c>
      <c r="XCA368">
        <v>0</v>
      </c>
      <c r="XCB368">
        <v>0</v>
      </c>
      <c r="XCC368">
        <v>0</v>
      </c>
      <c r="XCD368">
        <v>0</v>
      </c>
      <c r="XCE368">
        <v>0</v>
      </c>
      <c r="XCF368">
        <v>0</v>
      </c>
      <c r="XCG368">
        <v>0</v>
      </c>
      <c r="XCH368">
        <v>0</v>
      </c>
      <c r="XCI368">
        <v>0</v>
      </c>
      <c r="XCJ368">
        <v>0</v>
      </c>
      <c r="XCK368">
        <v>0</v>
      </c>
      <c r="XCL368">
        <v>0</v>
      </c>
      <c r="XCM368">
        <v>0</v>
      </c>
      <c r="XCN368">
        <v>0</v>
      </c>
      <c r="XCO368">
        <v>0</v>
      </c>
      <c r="XCP368">
        <v>0</v>
      </c>
      <c r="XCQ368">
        <v>0</v>
      </c>
      <c r="XCR368">
        <v>0</v>
      </c>
      <c r="XCS368">
        <v>0</v>
      </c>
      <c r="XCT368">
        <v>0</v>
      </c>
      <c r="XCU368">
        <v>0</v>
      </c>
      <c r="XCV368">
        <v>0</v>
      </c>
      <c r="XCW368">
        <v>0</v>
      </c>
      <c r="XCX368">
        <v>0</v>
      </c>
      <c r="XCY368">
        <v>0</v>
      </c>
      <c r="XCZ368">
        <v>0</v>
      </c>
      <c r="XDA368">
        <v>0</v>
      </c>
      <c r="XDB368">
        <v>0</v>
      </c>
      <c r="XDC368">
        <v>0</v>
      </c>
      <c r="XDD368">
        <v>0</v>
      </c>
      <c r="XDE368">
        <v>0</v>
      </c>
      <c r="XDF368">
        <v>0</v>
      </c>
      <c r="XDG368">
        <v>0</v>
      </c>
      <c r="XDH368">
        <v>0</v>
      </c>
      <c r="XDI368">
        <v>0</v>
      </c>
      <c r="XDJ368">
        <v>0</v>
      </c>
      <c r="XDK368">
        <v>0</v>
      </c>
      <c r="XDL368">
        <v>0</v>
      </c>
      <c r="XDM368">
        <v>0</v>
      </c>
      <c r="XDN368">
        <v>0</v>
      </c>
      <c r="XDO368">
        <v>0</v>
      </c>
      <c r="XDP368">
        <v>0</v>
      </c>
      <c r="XDQ368">
        <v>0</v>
      </c>
      <c r="XDR368">
        <v>0</v>
      </c>
      <c r="XDS368">
        <v>0</v>
      </c>
      <c r="XDT368">
        <v>0</v>
      </c>
      <c r="XDU368">
        <v>0</v>
      </c>
      <c r="XDV368">
        <v>0</v>
      </c>
      <c r="XDW368">
        <v>0</v>
      </c>
      <c r="XDX368">
        <v>0</v>
      </c>
      <c r="XDY368">
        <v>0</v>
      </c>
      <c r="XDZ368">
        <v>0</v>
      </c>
      <c r="XEA368">
        <v>0</v>
      </c>
      <c r="XEB368">
        <v>0</v>
      </c>
      <c r="XEC368">
        <v>0</v>
      </c>
      <c r="XED368">
        <v>0</v>
      </c>
      <c r="XEE368">
        <v>0</v>
      </c>
      <c r="XEF368">
        <v>0</v>
      </c>
      <c r="XEG368">
        <v>0</v>
      </c>
      <c r="XEH368">
        <v>0</v>
      </c>
      <c r="XEI368">
        <v>0</v>
      </c>
      <c r="XEJ368">
        <v>0</v>
      </c>
      <c r="XEK368">
        <v>0</v>
      </c>
      <c r="XEL368">
        <v>0</v>
      </c>
      <c r="XEM368">
        <v>0</v>
      </c>
      <c r="XEN368">
        <v>0</v>
      </c>
      <c r="XEO368">
        <v>0</v>
      </c>
      <c r="XEP368">
        <v>0</v>
      </c>
      <c r="XEQ368">
        <v>0</v>
      </c>
      <c r="XER368">
        <v>0</v>
      </c>
      <c r="XES368">
        <v>0</v>
      </c>
      <c r="XET368">
        <v>0</v>
      </c>
      <c r="XEU368">
        <v>0</v>
      </c>
      <c r="XEV368">
        <v>0</v>
      </c>
      <c r="XEW368">
        <v>0</v>
      </c>
      <c r="XEX368">
        <v>0</v>
      </c>
      <c r="XEY368">
        <v>0</v>
      </c>
      <c r="XEZ368">
        <v>0</v>
      </c>
      <c r="XFA368">
        <v>0</v>
      </c>
      <c r="XFB368">
        <v>0</v>
      </c>
    </row>
  </sheetData>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6DF4-BEF1-4C85-A7BC-3211A24DD926}">
  <sheetPr codeName="Sheet9"/>
  <dimension ref="A1:AV38"/>
  <sheetViews>
    <sheetView workbookViewId="0"/>
  </sheetViews>
  <sheetFormatPr defaultRowHeight="15" x14ac:dyDescent="0.25"/>
  <cols>
    <col min="1" max="1" width="12.5703125" bestFit="1" customWidth="1"/>
    <col min="2" max="2" width="22.140625" bestFit="1" customWidth="1"/>
    <col min="3" max="3" width="17.7109375" bestFit="1" customWidth="1"/>
    <col min="4" max="4" width="19.28515625" bestFit="1" customWidth="1"/>
    <col min="5" max="5" width="20.28515625" bestFit="1" customWidth="1"/>
    <col min="6" max="6" width="16.7109375" bestFit="1" customWidth="1"/>
    <col min="7" max="7" width="16.42578125" bestFit="1" customWidth="1"/>
    <col min="8" max="8" width="25.5703125" bestFit="1" customWidth="1"/>
    <col min="9" max="9" width="26.42578125" bestFit="1" customWidth="1"/>
    <col min="10" max="10" width="27.5703125" bestFit="1" customWidth="1"/>
    <col min="11" max="11" width="22.28515625" bestFit="1" customWidth="1"/>
    <col min="12" max="12" width="31.5703125" bestFit="1" customWidth="1"/>
    <col min="13" max="13" width="29.85546875" bestFit="1" customWidth="1"/>
    <col min="14" max="14" width="30.7109375" bestFit="1" customWidth="1"/>
    <col min="15" max="15" width="31.85546875" bestFit="1" customWidth="1"/>
    <col min="16" max="16" width="26.5703125" bestFit="1" customWidth="1"/>
    <col min="17" max="17" width="35.85546875" bestFit="1" customWidth="1"/>
    <col min="18" max="18" width="12.28515625" bestFit="1" customWidth="1"/>
    <col min="19" max="19" width="21.28515625" bestFit="1" customWidth="1"/>
    <col min="20" max="20" width="26.7109375" bestFit="1" customWidth="1"/>
    <col min="21" max="21" width="23.5703125" bestFit="1" customWidth="1"/>
    <col min="22" max="22" width="11.7109375" bestFit="1" customWidth="1"/>
    <col min="23" max="23" width="21.5703125" bestFit="1" customWidth="1"/>
    <col min="24" max="24" width="19" bestFit="1" customWidth="1"/>
    <col min="25" max="25" width="25.5703125" bestFit="1" customWidth="1"/>
    <col min="26" max="26" width="24.140625" bestFit="1" customWidth="1"/>
    <col min="27" max="27" width="26.42578125" bestFit="1" customWidth="1"/>
    <col min="28" max="28" width="14.7109375" bestFit="1" customWidth="1"/>
    <col min="29" max="29" width="24.7109375" bestFit="1" customWidth="1"/>
    <col min="30" max="30" width="11.28515625" bestFit="1" customWidth="1"/>
    <col min="31" max="31" width="22.42578125" bestFit="1" customWidth="1"/>
    <col min="32" max="32" width="18" bestFit="1" customWidth="1"/>
    <col min="33" max="33" width="16.85546875" bestFit="1" customWidth="1"/>
    <col min="34" max="34" width="24.7109375" bestFit="1" customWidth="1"/>
    <col min="35" max="35" width="10.85546875" bestFit="1" customWidth="1"/>
    <col min="36" max="36" width="17" bestFit="1" customWidth="1"/>
    <col min="37" max="37" width="13.85546875" bestFit="1" customWidth="1"/>
    <col min="38" max="38" width="14.7109375" bestFit="1" customWidth="1"/>
    <col min="39" max="39" width="15.7109375" bestFit="1" customWidth="1"/>
    <col min="40" max="40" width="14.7109375" bestFit="1" customWidth="1"/>
    <col min="41" max="41" width="16.28515625" bestFit="1" customWidth="1"/>
    <col min="42" max="42" width="17.5703125" bestFit="1" customWidth="1"/>
    <col min="43" max="43" width="13.5703125" bestFit="1" customWidth="1"/>
    <col min="44" max="44" width="26.42578125" bestFit="1" customWidth="1"/>
    <col min="45" max="45" width="23.28515625" bestFit="1" customWidth="1"/>
    <col min="46" max="46" width="13.85546875" bestFit="1" customWidth="1"/>
    <col min="47" max="47" width="13.140625" bestFit="1" customWidth="1"/>
    <col min="48" max="48" width="26.140625" bestFit="1" customWidth="1"/>
    <col min="49" max="251" width="4" bestFit="1" customWidth="1"/>
    <col min="252" max="252" width="10.7109375" bestFit="1" customWidth="1"/>
  </cols>
  <sheetData>
    <row r="1" spans="1:48" ht="15" customHeight="1" x14ac:dyDescent="0.25">
      <c r="A1" s="12" t="s">
        <v>22</v>
      </c>
    </row>
    <row r="2" spans="1:48" ht="15" customHeight="1" x14ac:dyDescent="0.25">
      <c r="A2" s="13" t="s">
        <v>9</v>
      </c>
      <c r="B2">
        <f>INDEX(Processing!A4:A15,MATCH(A2,Processing!B4:B15,0))</f>
        <v>6</v>
      </c>
    </row>
    <row r="3" spans="1:48" x14ac:dyDescent="0.25">
      <c r="A3" s="13" t="s">
        <v>23</v>
      </c>
    </row>
    <row r="4" spans="1:48" x14ac:dyDescent="0.25">
      <c r="A4" s="13" t="s">
        <v>24</v>
      </c>
      <c r="B4" s="13" t="s">
        <v>24</v>
      </c>
    </row>
    <row r="5" spans="1:48" x14ac:dyDescent="0.25">
      <c r="A5" s="12" t="s">
        <v>2</v>
      </c>
      <c r="B5" t="s">
        <v>9</v>
      </c>
    </row>
    <row r="7" spans="1:48" x14ac:dyDescent="0.25">
      <c r="A7" s="12" t="s">
        <v>22</v>
      </c>
      <c r="B7" t="s">
        <v>164</v>
      </c>
      <c r="C7" t="s">
        <v>165</v>
      </c>
      <c r="D7" t="s">
        <v>166</v>
      </c>
      <c r="E7" t="s">
        <v>167</v>
      </c>
      <c r="F7" t="s">
        <v>168</v>
      </c>
      <c r="G7" t="s">
        <v>169</v>
      </c>
      <c r="H7" t="s">
        <v>181</v>
      </c>
      <c r="I7" t="s">
        <v>182</v>
      </c>
      <c r="J7" t="s">
        <v>183</v>
      </c>
      <c r="K7" t="s">
        <v>184</v>
      </c>
      <c r="L7" t="s">
        <v>185</v>
      </c>
      <c r="M7" t="s">
        <v>186</v>
      </c>
      <c r="N7" t="s">
        <v>187</v>
      </c>
      <c r="O7" t="s">
        <v>188</v>
      </c>
      <c r="P7" t="s">
        <v>189</v>
      </c>
      <c r="Q7" t="s">
        <v>190</v>
      </c>
      <c r="R7" t="s">
        <v>192</v>
      </c>
      <c r="S7" t="s">
        <v>193</v>
      </c>
      <c r="T7" t="s">
        <v>194</v>
      </c>
      <c r="U7" t="s">
        <v>195</v>
      </c>
      <c r="V7" t="s">
        <v>196</v>
      </c>
      <c r="W7" t="s">
        <v>197</v>
      </c>
      <c r="X7" t="s">
        <v>198</v>
      </c>
      <c r="Y7" t="s">
        <v>199</v>
      </c>
      <c r="Z7" t="s">
        <v>200</v>
      </c>
      <c r="AA7" t="s">
        <v>201</v>
      </c>
      <c r="AB7" t="s">
        <v>202</v>
      </c>
      <c r="AC7" t="s">
        <v>203</v>
      </c>
      <c r="AD7" t="s">
        <v>204</v>
      </c>
      <c r="AE7" t="s">
        <v>205</v>
      </c>
      <c r="AF7" t="s">
        <v>206</v>
      </c>
      <c r="AG7" t="s">
        <v>207</v>
      </c>
      <c r="AH7" t="s">
        <v>208</v>
      </c>
      <c r="AI7" t="s">
        <v>209</v>
      </c>
      <c r="AJ7" t="s">
        <v>210</v>
      </c>
      <c r="AK7" t="s">
        <v>211</v>
      </c>
      <c r="AL7" t="s">
        <v>212</v>
      </c>
      <c r="AM7" t="s">
        <v>213</v>
      </c>
      <c r="AN7" t="s">
        <v>214</v>
      </c>
      <c r="AO7" t="s">
        <v>215</v>
      </c>
      <c r="AP7" t="s">
        <v>216</v>
      </c>
      <c r="AQ7" t="s">
        <v>217</v>
      </c>
      <c r="AR7" t="s">
        <v>218</v>
      </c>
      <c r="AS7" t="s">
        <v>219</v>
      </c>
      <c r="AT7" t="s">
        <v>220</v>
      </c>
      <c r="AU7" t="s">
        <v>221</v>
      </c>
      <c r="AV7" t="s">
        <v>222</v>
      </c>
    </row>
    <row r="8" spans="1:48" x14ac:dyDescent="0.25">
      <c r="A8" s="13">
        <v>1</v>
      </c>
      <c r="B8">
        <v>569</v>
      </c>
      <c r="C8">
        <v>314</v>
      </c>
      <c r="D8">
        <v>234</v>
      </c>
      <c r="E8">
        <v>166</v>
      </c>
      <c r="F8">
        <v>626</v>
      </c>
      <c r="G8">
        <v>41</v>
      </c>
      <c r="H8">
        <v>339</v>
      </c>
      <c r="I8">
        <v>145</v>
      </c>
      <c r="J8">
        <v>103</v>
      </c>
      <c r="K8">
        <v>83</v>
      </c>
      <c r="L8">
        <v>62</v>
      </c>
      <c r="M8">
        <v>195</v>
      </c>
      <c r="N8">
        <v>76</v>
      </c>
      <c r="O8">
        <v>29</v>
      </c>
      <c r="P8">
        <v>29</v>
      </c>
      <c r="Q8">
        <v>56</v>
      </c>
      <c r="R8">
        <v>58</v>
      </c>
      <c r="S8">
        <v>16</v>
      </c>
      <c r="T8">
        <v>33</v>
      </c>
      <c r="U8">
        <v>8</v>
      </c>
      <c r="V8">
        <v>73</v>
      </c>
      <c r="W8">
        <v>41</v>
      </c>
      <c r="X8">
        <v>8</v>
      </c>
      <c r="Y8">
        <v>0</v>
      </c>
      <c r="Z8">
        <v>16</v>
      </c>
      <c r="AA8">
        <v>8</v>
      </c>
      <c r="AB8">
        <v>0</v>
      </c>
      <c r="AC8">
        <v>33</v>
      </c>
      <c r="AD8">
        <v>24</v>
      </c>
      <c r="AE8">
        <v>24</v>
      </c>
      <c r="AF8">
        <v>0</v>
      </c>
      <c r="AG8">
        <v>58</v>
      </c>
      <c r="AH8">
        <v>58</v>
      </c>
      <c r="AI8">
        <v>16</v>
      </c>
      <c r="AJ8">
        <v>8</v>
      </c>
      <c r="AK8">
        <v>8</v>
      </c>
      <c r="AL8">
        <v>24</v>
      </c>
      <c r="AM8">
        <v>24</v>
      </c>
      <c r="AN8">
        <v>66</v>
      </c>
      <c r="AO8">
        <v>8</v>
      </c>
      <c r="AP8">
        <v>66</v>
      </c>
      <c r="AQ8">
        <v>41</v>
      </c>
      <c r="AR8">
        <v>8</v>
      </c>
      <c r="AS8">
        <v>49</v>
      </c>
      <c r="AT8">
        <v>24</v>
      </c>
      <c r="AU8">
        <v>33</v>
      </c>
      <c r="AV8">
        <v>0</v>
      </c>
    </row>
    <row r="9" spans="1:48" x14ac:dyDescent="0.25">
      <c r="A9" s="13">
        <v>2</v>
      </c>
      <c r="B9">
        <v>327</v>
      </c>
      <c r="C9">
        <v>635</v>
      </c>
      <c r="D9">
        <v>131</v>
      </c>
      <c r="E9">
        <v>253</v>
      </c>
      <c r="F9">
        <v>526</v>
      </c>
      <c r="G9">
        <v>67</v>
      </c>
      <c r="H9">
        <v>352</v>
      </c>
      <c r="I9">
        <v>74</v>
      </c>
      <c r="J9">
        <v>81</v>
      </c>
      <c r="K9">
        <v>47</v>
      </c>
      <c r="L9">
        <v>33</v>
      </c>
      <c r="M9">
        <v>199</v>
      </c>
      <c r="N9">
        <v>37</v>
      </c>
      <c r="O9">
        <v>58</v>
      </c>
      <c r="P9">
        <v>49</v>
      </c>
      <c r="Q9">
        <v>163</v>
      </c>
      <c r="R9">
        <v>42</v>
      </c>
      <c r="S9">
        <v>8</v>
      </c>
      <c r="T9">
        <v>59</v>
      </c>
      <c r="U9">
        <v>8</v>
      </c>
      <c r="V9">
        <v>67</v>
      </c>
      <c r="W9">
        <v>42</v>
      </c>
      <c r="X9">
        <v>8</v>
      </c>
      <c r="Y9">
        <v>8</v>
      </c>
      <c r="Z9">
        <v>16</v>
      </c>
      <c r="AA9">
        <v>0</v>
      </c>
      <c r="AB9">
        <v>8</v>
      </c>
      <c r="AC9">
        <v>25</v>
      </c>
      <c r="AD9">
        <v>16</v>
      </c>
      <c r="AE9">
        <v>16</v>
      </c>
      <c r="AF9">
        <v>25</v>
      </c>
      <c r="AG9">
        <v>67</v>
      </c>
      <c r="AH9">
        <v>8</v>
      </c>
      <c r="AI9">
        <v>25</v>
      </c>
      <c r="AJ9">
        <v>16</v>
      </c>
      <c r="AK9">
        <v>0</v>
      </c>
      <c r="AL9">
        <v>33</v>
      </c>
      <c r="AM9">
        <v>16</v>
      </c>
      <c r="AN9">
        <v>59</v>
      </c>
      <c r="AO9">
        <v>8</v>
      </c>
      <c r="AP9">
        <v>25</v>
      </c>
      <c r="AQ9">
        <v>16</v>
      </c>
      <c r="AR9">
        <v>8</v>
      </c>
      <c r="AS9">
        <v>50</v>
      </c>
      <c r="AT9">
        <v>16</v>
      </c>
      <c r="AU9">
        <v>0</v>
      </c>
      <c r="AV9">
        <v>151</v>
      </c>
    </row>
    <row r="10" spans="1:48" x14ac:dyDescent="0.25">
      <c r="A10" s="13">
        <v>3</v>
      </c>
      <c r="B10">
        <v>255</v>
      </c>
      <c r="C10">
        <v>575</v>
      </c>
      <c r="D10">
        <v>233</v>
      </c>
      <c r="E10">
        <v>222</v>
      </c>
      <c r="F10">
        <v>583</v>
      </c>
      <c r="G10">
        <v>51</v>
      </c>
      <c r="H10">
        <v>316</v>
      </c>
      <c r="I10">
        <v>230</v>
      </c>
      <c r="J10">
        <v>65</v>
      </c>
      <c r="K10">
        <v>85</v>
      </c>
      <c r="L10">
        <v>32</v>
      </c>
      <c r="M10">
        <v>193</v>
      </c>
      <c r="N10">
        <v>48</v>
      </c>
      <c r="O10">
        <v>44</v>
      </c>
      <c r="P10">
        <v>20</v>
      </c>
      <c r="Q10">
        <v>30</v>
      </c>
      <c r="R10">
        <v>119</v>
      </c>
      <c r="S10">
        <v>25</v>
      </c>
      <c r="T10">
        <v>34</v>
      </c>
      <c r="U10">
        <v>17</v>
      </c>
      <c r="V10">
        <v>94</v>
      </c>
      <c r="W10">
        <v>51</v>
      </c>
      <c r="X10">
        <v>17</v>
      </c>
      <c r="Y10">
        <v>8</v>
      </c>
      <c r="Z10">
        <v>17</v>
      </c>
      <c r="AA10">
        <v>0</v>
      </c>
      <c r="AB10">
        <v>0</v>
      </c>
      <c r="AC10">
        <v>42</v>
      </c>
      <c r="AD10">
        <v>0</v>
      </c>
      <c r="AE10">
        <v>0</v>
      </c>
      <c r="AF10">
        <v>8</v>
      </c>
      <c r="AG10">
        <v>51</v>
      </c>
      <c r="AH10">
        <v>17</v>
      </c>
      <c r="AI10">
        <v>25</v>
      </c>
      <c r="AJ10">
        <v>17</v>
      </c>
      <c r="AK10">
        <v>8</v>
      </c>
      <c r="AL10">
        <v>0</v>
      </c>
      <c r="AM10">
        <v>34</v>
      </c>
      <c r="AN10">
        <v>59</v>
      </c>
      <c r="AO10">
        <v>17</v>
      </c>
      <c r="AP10">
        <v>77</v>
      </c>
      <c r="AQ10">
        <v>42</v>
      </c>
      <c r="AR10">
        <v>0</v>
      </c>
      <c r="AS10">
        <v>34</v>
      </c>
      <c r="AT10">
        <v>17</v>
      </c>
      <c r="AU10">
        <v>0</v>
      </c>
      <c r="AV10">
        <v>26</v>
      </c>
    </row>
    <row r="11" spans="1:48" x14ac:dyDescent="0.25">
      <c r="A11" s="13">
        <v>4</v>
      </c>
      <c r="B11">
        <v>292</v>
      </c>
      <c r="C11">
        <v>555</v>
      </c>
      <c r="D11">
        <v>198</v>
      </c>
      <c r="E11">
        <v>300</v>
      </c>
      <c r="F11">
        <v>448</v>
      </c>
      <c r="G11">
        <v>111</v>
      </c>
      <c r="H11">
        <v>233</v>
      </c>
      <c r="I11">
        <v>207</v>
      </c>
      <c r="J11">
        <v>84</v>
      </c>
      <c r="K11">
        <v>84</v>
      </c>
      <c r="L11">
        <v>38</v>
      </c>
      <c r="M11">
        <v>162</v>
      </c>
      <c r="N11">
        <v>55</v>
      </c>
      <c r="O11">
        <v>51</v>
      </c>
      <c r="P11">
        <v>31</v>
      </c>
      <c r="Q11">
        <v>100</v>
      </c>
      <c r="R11">
        <v>51</v>
      </c>
      <c r="S11">
        <v>8</v>
      </c>
      <c r="T11">
        <v>34</v>
      </c>
      <c r="U11">
        <v>25</v>
      </c>
      <c r="V11">
        <v>68</v>
      </c>
      <c r="W11">
        <v>60</v>
      </c>
      <c r="X11">
        <v>25</v>
      </c>
      <c r="Y11">
        <v>8</v>
      </c>
      <c r="Z11">
        <v>34</v>
      </c>
      <c r="AA11">
        <v>17</v>
      </c>
      <c r="AB11">
        <v>0</v>
      </c>
      <c r="AC11">
        <v>8</v>
      </c>
      <c r="AD11">
        <v>0</v>
      </c>
      <c r="AE11">
        <v>17</v>
      </c>
      <c r="AF11">
        <v>17</v>
      </c>
      <c r="AG11">
        <v>34</v>
      </c>
      <c r="AH11">
        <v>8</v>
      </c>
      <c r="AI11">
        <v>17</v>
      </c>
      <c r="AJ11">
        <v>25</v>
      </c>
      <c r="AK11">
        <v>0</v>
      </c>
      <c r="AL11">
        <v>8</v>
      </c>
      <c r="AM11">
        <v>8</v>
      </c>
      <c r="AN11">
        <v>94</v>
      </c>
      <c r="AO11">
        <v>8</v>
      </c>
      <c r="AP11">
        <v>42</v>
      </c>
      <c r="AQ11">
        <v>34</v>
      </c>
      <c r="AR11">
        <v>8</v>
      </c>
      <c r="AS11">
        <v>42</v>
      </c>
      <c r="AT11">
        <v>0</v>
      </c>
      <c r="AU11">
        <v>34</v>
      </c>
      <c r="AV11">
        <v>125</v>
      </c>
    </row>
    <row r="12" spans="1:48" x14ac:dyDescent="0.25">
      <c r="A12" s="13">
        <v>5</v>
      </c>
      <c r="B12">
        <v>227</v>
      </c>
      <c r="C12">
        <v>674</v>
      </c>
      <c r="D12">
        <v>134</v>
      </c>
      <c r="E12">
        <v>378</v>
      </c>
      <c r="F12">
        <v>336</v>
      </c>
      <c r="G12">
        <v>146</v>
      </c>
      <c r="H12">
        <v>237</v>
      </c>
      <c r="I12">
        <v>109</v>
      </c>
      <c r="J12">
        <v>51</v>
      </c>
      <c r="K12">
        <v>83</v>
      </c>
      <c r="L12">
        <v>32</v>
      </c>
      <c r="M12">
        <v>180</v>
      </c>
      <c r="N12">
        <v>55</v>
      </c>
      <c r="O12">
        <v>47</v>
      </c>
      <c r="P12">
        <v>43</v>
      </c>
      <c r="Q12">
        <v>198</v>
      </c>
      <c r="R12">
        <v>86</v>
      </c>
      <c r="S12">
        <v>8</v>
      </c>
      <c r="T12">
        <v>60</v>
      </c>
      <c r="U12">
        <v>8</v>
      </c>
      <c r="V12">
        <v>137</v>
      </c>
      <c r="W12">
        <v>60</v>
      </c>
      <c r="X12">
        <v>0</v>
      </c>
      <c r="Y12">
        <v>8</v>
      </c>
      <c r="Z12">
        <v>17</v>
      </c>
      <c r="AA12">
        <v>17</v>
      </c>
      <c r="AB12">
        <v>0</v>
      </c>
      <c r="AC12">
        <v>34</v>
      </c>
      <c r="AD12">
        <v>25</v>
      </c>
      <c r="AE12">
        <v>17</v>
      </c>
      <c r="AF12">
        <v>0</v>
      </c>
      <c r="AG12">
        <v>43</v>
      </c>
      <c r="AH12">
        <v>17</v>
      </c>
      <c r="AI12">
        <v>43</v>
      </c>
      <c r="AJ12">
        <v>25</v>
      </c>
      <c r="AK12">
        <v>8</v>
      </c>
      <c r="AL12">
        <v>8</v>
      </c>
      <c r="AM12">
        <v>8</v>
      </c>
      <c r="AN12">
        <v>77</v>
      </c>
      <c r="AO12">
        <v>17</v>
      </c>
      <c r="AP12">
        <v>25</v>
      </c>
      <c r="AQ12">
        <v>25</v>
      </c>
      <c r="AR12">
        <v>8</v>
      </c>
      <c r="AS12">
        <v>17</v>
      </c>
      <c r="AT12">
        <v>34</v>
      </c>
      <c r="AU12">
        <v>25</v>
      </c>
      <c r="AV12">
        <v>3</v>
      </c>
    </row>
    <row r="13" spans="1:48" x14ac:dyDescent="0.25">
      <c r="A13" s="13">
        <v>6</v>
      </c>
      <c r="B13">
        <v>257</v>
      </c>
      <c r="C13">
        <v>661</v>
      </c>
      <c r="D13">
        <v>113</v>
      </c>
      <c r="E13">
        <v>420</v>
      </c>
      <c r="F13">
        <v>224</v>
      </c>
      <c r="G13">
        <v>214</v>
      </c>
      <c r="H13">
        <v>274</v>
      </c>
      <c r="I13">
        <v>44</v>
      </c>
      <c r="J13">
        <v>44</v>
      </c>
      <c r="K13">
        <v>89</v>
      </c>
      <c r="L13">
        <v>25</v>
      </c>
      <c r="M13">
        <v>144</v>
      </c>
      <c r="N13">
        <v>19</v>
      </c>
      <c r="O13">
        <v>27</v>
      </c>
      <c r="P13">
        <v>35</v>
      </c>
      <c r="Q13">
        <v>330</v>
      </c>
      <c r="R13">
        <v>51</v>
      </c>
      <c r="S13">
        <v>25</v>
      </c>
      <c r="T13">
        <v>60</v>
      </c>
      <c r="U13">
        <v>25</v>
      </c>
      <c r="V13">
        <v>60</v>
      </c>
      <c r="W13">
        <v>42</v>
      </c>
      <c r="X13">
        <v>0</v>
      </c>
      <c r="Y13">
        <v>8</v>
      </c>
      <c r="Z13">
        <v>34</v>
      </c>
      <c r="AA13">
        <v>0</v>
      </c>
      <c r="AB13">
        <v>8</v>
      </c>
      <c r="AC13">
        <v>25</v>
      </c>
      <c r="AD13">
        <v>0</v>
      </c>
      <c r="AE13">
        <v>8</v>
      </c>
      <c r="AF13">
        <v>0</v>
      </c>
      <c r="AG13">
        <v>85</v>
      </c>
      <c r="AH13">
        <v>17</v>
      </c>
      <c r="AI13">
        <v>34</v>
      </c>
      <c r="AJ13">
        <v>0</v>
      </c>
      <c r="AK13">
        <v>8</v>
      </c>
      <c r="AL13">
        <v>8</v>
      </c>
      <c r="AM13">
        <v>8</v>
      </c>
      <c r="AN13">
        <v>94</v>
      </c>
      <c r="AO13">
        <v>8</v>
      </c>
      <c r="AP13">
        <v>42</v>
      </c>
      <c r="AQ13">
        <v>8</v>
      </c>
      <c r="AR13">
        <v>0</v>
      </c>
      <c r="AS13">
        <v>17</v>
      </c>
      <c r="AT13">
        <v>8</v>
      </c>
      <c r="AU13">
        <v>8</v>
      </c>
      <c r="AV13">
        <v>167</v>
      </c>
    </row>
    <row r="14" spans="1:48" x14ac:dyDescent="0.25">
      <c r="A14" s="13">
        <v>7</v>
      </c>
      <c r="B14">
        <v>466</v>
      </c>
      <c r="C14">
        <v>343</v>
      </c>
      <c r="D14">
        <v>228</v>
      </c>
      <c r="E14">
        <v>337</v>
      </c>
      <c r="F14">
        <v>372</v>
      </c>
      <c r="G14">
        <v>134</v>
      </c>
      <c r="H14">
        <v>282</v>
      </c>
      <c r="I14">
        <v>180</v>
      </c>
      <c r="J14">
        <v>90</v>
      </c>
      <c r="K14">
        <v>32</v>
      </c>
      <c r="L14">
        <v>51</v>
      </c>
      <c r="M14">
        <v>212</v>
      </c>
      <c r="N14">
        <v>19</v>
      </c>
      <c r="O14">
        <v>35</v>
      </c>
      <c r="P14">
        <v>35</v>
      </c>
      <c r="Q14">
        <v>101</v>
      </c>
      <c r="R14">
        <v>75</v>
      </c>
      <c r="S14">
        <v>16</v>
      </c>
      <c r="T14">
        <v>25</v>
      </c>
      <c r="U14">
        <v>8</v>
      </c>
      <c r="V14">
        <v>75</v>
      </c>
      <c r="W14">
        <v>67</v>
      </c>
      <c r="X14">
        <v>0</v>
      </c>
      <c r="Y14">
        <v>0</v>
      </c>
      <c r="Z14">
        <v>50</v>
      </c>
      <c r="AA14">
        <v>0</v>
      </c>
      <c r="AB14">
        <v>0</v>
      </c>
      <c r="AC14">
        <v>42</v>
      </c>
      <c r="AD14">
        <v>16</v>
      </c>
      <c r="AE14">
        <v>0</v>
      </c>
      <c r="AF14">
        <v>16</v>
      </c>
      <c r="AG14">
        <v>33</v>
      </c>
      <c r="AH14">
        <v>33</v>
      </c>
      <c r="AI14">
        <v>8</v>
      </c>
      <c r="AJ14">
        <v>25</v>
      </c>
      <c r="AK14">
        <v>0</v>
      </c>
      <c r="AL14">
        <v>0</v>
      </c>
      <c r="AM14">
        <v>16</v>
      </c>
      <c r="AN14">
        <v>67</v>
      </c>
      <c r="AO14">
        <v>8</v>
      </c>
      <c r="AP14">
        <v>59</v>
      </c>
      <c r="AQ14">
        <v>33</v>
      </c>
      <c r="AR14">
        <v>8</v>
      </c>
      <c r="AS14">
        <v>8</v>
      </c>
      <c r="AT14">
        <v>16</v>
      </c>
      <c r="AU14">
        <v>16</v>
      </c>
      <c r="AV14">
        <v>123</v>
      </c>
    </row>
    <row r="15" spans="1:48" x14ac:dyDescent="0.25">
      <c r="A15" s="13">
        <v>8</v>
      </c>
      <c r="B15">
        <v>464</v>
      </c>
      <c r="C15">
        <v>424</v>
      </c>
      <c r="D15">
        <v>168</v>
      </c>
      <c r="E15">
        <v>396</v>
      </c>
      <c r="F15">
        <v>381</v>
      </c>
      <c r="G15">
        <v>49</v>
      </c>
      <c r="H15">
        <v>210</v>
      </c>
      <c r="I15">
        <v>229</v>
      </c>
      <c r="J15">
        <v>52</v>
      </c>
      <c r="K15">
        <v>78</v>
      </c>
      <c r="L15">
        <v>39</v>
      </c>
      <c r="M15">
        <v>220</v>
      </c>
      <c r="N15">
        <v>124</v>
      </c>
      <c r="O15">
        <v>48</v>
      </c>
      <c r="P15">
        <v>56</v>
      </c>
      <c r="Q15">
        <v>0</v>
      </c>
      <c r="R15">
        <v>99</v>
      </c>
      <c r="S15">
        <v>16</v>
      </c>
      <c r="T15">
        <v>57</v>
      </c>
      <c r="U15">
        <v>8</v>
      </c>
      <c r="V15">
        <v>19</v>
      </c>
      <c r="W15">
        <v>66</v>
      </c>
      <c r="X15">
        <v>0</v>
      </c>
      <c r="Y15">
        <v>16</v>
      </c>
      <c r="Z15">
        <v>49</v>
      </c>
      <c r="AA15">
        <v>8</v>
      </c>
      <c r="AB15">
        <v>8</v>
      </c>
      <c r="AC15">
        <v>33</v>
      </c>
      <c r="AD15">
        <v>24</v>
      </c>
      <c r="AE15">
        <v>0</v>
      </c>
      <c r="AF15">
        <v>16</v>
      </c>
      <c r="AG15">
        <v>49</v>
      </c>
      <c r="AH15">
        <v>16</v>
      </c>
      <c r="AI15">
        <v>33</v>
      </c>
      <c r="AJ15">
        <v>24</v>
      </c>
      <c r="AK15">
        <v>0</v>
      </c>
      <c r="AL15">
        <v>0</v>
      </c>
      <c r="AM15">
        <v>16</v>
      </c>
      <c r="AN15">
        <v>74</v>
      </c>
      <c r="AO15">
        <v>16</v>
      </c>
      <c r="AP15">
        <v>74</v>
      </c>
      <c r="AQ15">
        <v>33</v>
      </c>
      <c r="AR15">
        <v>8</v>
      </c>
      <c r="AS15">
        <v>16</v>
      </c>
      <c r="AT15">
        <v>24</v>
      </c>
      <c r="AU15">
        <v>24</v>
      </c>
      <c r="AV15">
        <v>0</v>
      </c>
    </row>
    <row r="16" spans="1:48" x14ac:dyDescent="0.25">
      <c r="A16" s="13">
        <v>9</v>
      </c>
      <c r="B16">
        <v>335</v>
      </c>
      <c r="C16">
        <v>574</v>
      </c>
      <c r="D16">
        <v>173</v>
      </c>
      <c r="E16">
        <v>240</v>
      </c>
      <c r="F16">
        <v>448</v>
      </c>
      <c r="G16">
        <v>112</v>
      </c>
      <c r="H16">
        <v>268</v>
      </c>
      <c r="I16">
        <v>134</v>
      </c>
      <c r="J16">
        <v>93</v>
      </c>
      <c r="K16">
        <v>53</v>
      </c>
      <c r="L16">
        <v>60</v>
      </c>
      <c r="M16">
        <v>152</v>
      </c>
      <c r="N16">
        <v>74</v>
      </c>
      <c r="O16">
        <v>37</v>
      </c>
      <c r="P16">
        <v>41</v>
      </c>
      <c r="Q16">
        <v>170</v>
      </c>
      <c r="R16">
        <v>40</v>
      </c>
      <c r="S16">
        <v>8</v>
      </c>
      <c r="T16">
        <v>56</v>
      </c>
      <c r="U16">
        <v>0</v>
      </c>
      <c r="V16">
        <v>112</v>
      </c>
      <c r="W16">
        <v>40</v>
      </c>
      <c r="X16">
        <v>8</v>
      </c>
      <c r="Y16">
        <v>0</v>
      </c>
      <c r="Z16">
        <v>40</v>
      </c>
      <c r="AA16">
        <v>16</v>
      </c>
      <c r="AB16">
        <v>8</v>
      </c>
      <c r="AC16">
        <v>16</v>
      </c>
      <c r="AD16">
        <v>16</v>
      </c>
      <c r="AE16">
        <v>0</v>
      </c>
      <c r="AF16">
        <v>24</v>
      </c>
      <c r="AG16">
        <v>80</v>
      </c>
      <c r="AH16">
        <v>8</v>
      </c>
      <c r="AI16">
        <v>24</v>
      </c>
      <c r="AJ16">
        <v>0</v>
      </c>
      <c r="AK16">
        <v>0</v>
      </c>
      <c r="AL16">
        <v>0</v>
      </c>
      <c r="AM16">
        <v>16</v>
      </c>
      <c r="AN16">
        <v>56</v>
      </c>
      <c r="AO16">
        <v>8</v>
      </c>
      <c r="AP16">
        <v>56</v>
      </c>
      <c r="AQ16">
        <v>8</v>
      </c>
      <c r="AR16">
        <v>8</v>
      </c>
      <c r="AS16">
        <v>24</v>
      </c>
      <c r="AT16">
        <v>32</v>
      </c>
      <c r="AU16">
        <v>32</v>
      </c>
      <c r="AV16">
        <v>64</v>
      </c>
    </row>
    <row r="17" spans="1:48" x14ac:dyDescent="0.25">
      <c r="A17" s="13">
        <v>10</v>
      </c>
      <c r="B17">
        <v>569</v>
      </c>
      <c r="C17">
        <v>472</v>
      </c>
      <c r="D17">
        <v>54</v>
      </c>
      <c r="E17">
        <v>293</v>
      </c>
      <c r="F17">
        <v>402</v>
      </c>
      <c r="G17">
        <v>77</v>
      </c>
      <c r="H17">
        <v>271</v>
      </c>
      <c r="I17">
        <v>237</v>
      </c>
      <c r="J17">
        <v>101</v>
      </c>
      <c r="K17">
        <v>74</v>
      </c>
      <c r="L17">
        <v>27</v>
      </c>
      <c r="M17">
        <v>166</v>
      </c>
      <c r="N17">
        <v>45</v>
      </c>
      <c r="O17">
        <v>41</v>
      </c>
      <c r="P17">
        <v>41</v>
      </c>
      <c r="Q17">
        <v>92</v>
      </c>
      <c r="R17">
        <v>54</v>
      </c>
      <c r="S17">
        <v>7</v>
      </c>
      <c r="T17">
        <v>54</v>
      </c>
      <c r="U17">
        <v>0</v>
      </c>
      <c r="V17">
        <v>123</v>
      </c>
      <c r="W17">
        <v>38</v>
      </c>
      <c r="X17">
        <v>23</v>
      </c>
      <c r="Y17">
        <v>7</v>
      </c>
      <c r="Z17">
        <v>15</v>
      </c>
      <c r="AA17">
        <v>23</v>
      </c>
      <c r="AB17">
        <v>7</v>
      </c>
      <c r="AC17">
        <v>7</v>
      </c>
      <c r="AD17">
        <v>0</v>
      </c>
      <c r="AE17">
        <v>7</v>
      </c>
      <c r="AF17">
        <v>15</v>
      </c>
      <c r="AG17">
        <v>30</v>
      </c>
      <c r="AH17">
        <v>15</v>
      </c>
      <c r="AI17">
        <v>38</v>
      </c>
      <c r="AJ17">
        <v>23</v>
      </c>
      <c r="AK17">
        <v>0</v>
      </c>
      <c r="AL17">
        <v>7</v>
      </c>
      <c r="AM17">
        <v>7</v>
      </c>
      <c r="AN17">
        <v>61</v>
      </c>
      <c r="AO17">
        <v>15</v>
      </c>
      <c r="AP17">
        <v>69</v>
      </c>
      <c r="AQ17">
        <v>23</v>
      </c>
      <c r="AR17">
        <v>0</v>
      </c>
      <c r="AS17">
        <v>30</v>
      </c>
      <c r="AT17">
        <v>7</v>
      </c>
      <c r="AU17">
        <v>15</v>
      </c>
      <c r="AV17">
        <v>52</v>
      </c>
    </row>
    <row r="18" spans="1:48" x14ac:dyDescent="0.25">
      <c r="A18" s="13">
        <v>11</v>
      </c>
      <c r="B18">
        <v>319</v>
      </c>
      <c r="C18">
        <v>617</v>
      </c>
      <c r="D18">
        <v>165</v>
      </c>
      <c r="E18">
        <v>367</v>
      </c>
      <c r="F18">
        <v>263</v>
      </c>
      <c r="G18">
        <v>119</v>
      </c>
      <c r="H18">
        <v>245</v>
      </c>
      <c r="I18">
        <v>232</v>
      </c>
      <c r="J18">
        <v>61</v>
      </c>
      <c r="K18">
        <v>95</v>
      </c>
      <c r="L18">
        <v>47</v>
      </c>
      <c r="M18">
        <v>150</v>
      </c>
      <c r="N18">
        <v>54</v>
      </c>
      <c r="O18">
        <v>37</v>
      </c>
      <c r="P18">
        <v>20</v>
      </c>
      <c r="Q18">
        <v>160</v>
      </c>
      <c r="R18">
        <v>44</v>
      </c>
      <c r="S18">
        <v>14</v>
      </c>
      <c r="T18">
        <v>29</v>
      </c>
      <c r="U18">
        <v>7</v>
      </c>
      <c r="V18">
        <v>97</v>
      </c>
      <c r="W18">
        <v>59</v>
      </c>
      <c r="X18">
        <v>14</v>
      </c>
      <c r="Y18">
        <v>0</v>
      </c>
      <c r="Z18">
        <v>14</v>
      </c>
      <c r="AA18">
        <v>7</v>
      </c>
      <c r="AB18">
        <v>0</v>
      </c>
      <c r="AC18">
        <v>29</v>
      </c>
      <c r="AD18">
        <v>0</v>
      </c>
      <c r="AE18">
        <v>14</v>
      </c>
      <c r="AF18">
        <v>0</v>
      </c>
      <c r="AG18">
        <v>29</v>
      </c>
      <c r="AH18">
        <v>44</v>
      </c>
      <c r="AI18">
        <v>14</v>
      </c>
      <c r="AJ18">
        <v>0</v>
      </c>
      <c r="AK18">
        <v>7</v>
      </c>
      <c r="AL18">
        <v>22</v>
      </c>
      <c r="AM18">
        <v>22</v>
      </c>
      <c r="AN18">
        <v>74</v>
      </c>
      <c r="AO18">
        <v>14</v>
      </c>
      <c r="AP18">
        <v>44</v>
      </c>
      <c r="AQ18">
        <v>37</v>
      </c>
      <c r="AR18">
        <v>7</v>
      </c>
      <c r="AS18">
        <v>44</v>
      </c>
      <c r="AT18">
        <v>14</v>
      </c>
      <c r="AU18">
        <v>14</v>
      </c>
      <c r="AV18">
        <v>35</v>
      </c>
    </row>
    <row r="19" spans="1:48" x14ac:dyDescent="0.25">
      <c r="A19" s="13">
        <v>12</v>
      </c>
      <c r="B19">
        <v>462</v>
      </c>
      <c r="C19">
        <v>518</v>
      </c>
      <c r="D19">
        <v>121</v>
      </c>
      <c r="E19">
        <v>379</v>
      </c>
      <c r="F19">
        <v>286</v>
      </c>
      <c r="G19">
        <v>65</v>
      </c>
      <c r="H19">
        <v>286</v>
      </c>
      <c r="I19">
        <v>225</v>
      </c>
      <c r="J19">
        <v>81</v>
      </c>
      <c r="K19">
        <v>61</v>
      </c>
      <c r="L19">
        <v>47</v>
      </c>
      <c r="M19">
        <v>146</v>
      </c>
      <c r="N19">
        <v>133</v>
      </c>
      <c r="O19">
        <v>62</v>
      </c>
      <c r="P19">
        <v>50</v>
      </c>
      <c r="Q19">
        <v>10</v>
      </c>
      <c r="R19">
        <v>73</v>
      </c>
      <c r="S19">
        <v>21</v>
      </c>
      <c r="T19">
        <v>51</v>
      </c>
      <c r="U19">
        <v>21</v>
      </c>
      <c r="V19">
        <v>12</v>
      </c>
      <c r="W19">
        <v>51</v>
      </c>
      <c r="X19">
        <v>14</v>
      </c>
      <c r="Y19">
        <v>7</v>
      </c>
      <c r="Z19">
        <v>29</v>
      </c>
      <c r="AA19">
        <v>21</v>
      </c>
      <c r="AB19">
        <v>0</v>
      </c>
      <c r="AC19">
        <v>29</v>
      </c>
      <c r="AD19">
        <v>0</v>
      </c>
      <c r="AE19">
        <v>21</v>
      </c>
      <c r="AF19">
        <v>0</v>
      </c>
      <c r="AG19">
        <v>51</v>
      </c>
      <c r="AH19">
        <v>21</v>
      </c>
      <c r="AI19">
        <v>7</v>
      </c>
      <c r="AJ19">
        <v>21</v>
      </c>
      <c r="AK19">
        <v>7</v>
      </c>
      <c r="AL19">
        <v>29</v>
      </c>
      <c r="AM19">
        <v>21</v>
      </c>
      <c r="AN19">
        <v>73</v>
      </c>
      <c r="AO19">
        <v>21</v>
      </c>
      <c r="AP19">
        <v>58</v>
      </c>
      <c r="AQ19">
        <v>21</v>
      </c>
      <c r="AR19">
        <v>0</v>
      </c>
      <c r="AS19">
        <v>36</v>
      </c>
      <c r="AT19">
        <v>0</v>
      </c>
      <c r="AU19">
        <v>14</v>
      </c>
      <c r="AV19">
        <v>0</v>
      </c>
    </row>
    <row r="20" spans="1:48" x14ac:dyDescent="0.25">
      <c r="A20" s="13">
        <v>13</v>
      </c>
      <c r="B20">
        <v>383</v>
      </c>
      <c r="C20">
        <v>572</v>
      </c>
      <c r="D20">
        <v>142</v>
      </c>
      <c r="E20">
        <v>296</v>
      </c>
      <c r="F20">
        <v>282</v>
      </c>
      <c r="G20">
        <v>144</v>
      </c>
      <c r="H20">
        <v>258</v>
      </c>
      <c r="I20">
        <v>40</v>
      </c>
      <c r="J20">
        <v>81</v>
      </c>
      <c r="K20">
        <v>40</v>
      </c>
      <c r="L20">
        <v>54</v>
      </c>
      <c r="M20">
        <v>191</v>
      </c>
      <c r="N20">
        <v>112</v>
      </c>
      <c r="O20">
        <v>58</v>
      </c>
      <c r="P20">
        <v>33</v>
      </c>
      <c r="Q20">
        <v>230</v>
      </c>
      <c r="R20">
        <v>86</v>
      </c>
      <c r="S20">
        <v>21</v>
      </c>
      <c r="T20">
        <v>28</v>
      </c>
      <c r="U20">
        <v>21</v>
      </c>
      <c r="V20">
        <v>20</v>
      </c>
      <c r="W20">
        <v>57</v>
      </c>
      <c r="X20">
        <v>0</v>
      </c>
      <c r="Y20">
        <v>21</v>
      </c>
      <c r="Z20">
        <v>28</v>
      </c>
      <c r="AA20">
        <v>14</v>
      </c>
      <c r="AB20">
        <v>7</v>
      </c>
      <c r="AC20">
        <v>28</v>
      </c>
      <c r="AD20">
        <v>14</v>
      </c>
      <c r="AE20">
        <v>21</v>
      </c>
      <c r="AF20">
        <v>0</v>
      </c>
      <c r="AG20">
        <v>36</v>
      </c>
      <c r="AH20">
        <v>36</v>
      </c>
      <c r="AI20">
        <v>14</v>
      </c>
      <c r="AJ20">
        <v>21</v>
      </c>
      <c r="AK20">
        <v>7</v>
      </c>
      <c r="AL20">
        <v>7</v>
      </c>
      <c r="AM20">
        <v>14</v>
      </c>
      <c r="AN20">
        <v>79</v>
      </c>
      <c r="AO20">
        <v>14</v>
      </c>
      <c r="AP20">
        <v>36</v>
      </c>
      <c r="AQ20">
        <v>14</v>
      </c>
      <c r="AR20">
        <v>7</v>
      </c>
      <c r="AS20">
        <v>36</v>
      </c>
      <c r="AT20">
        <v>14</v>
      </c>
      <c r="AU20">
        <v>21</v>
      </c>
      <c r="AV20">
        <v>0</v>
      </c>
    </row>
    <row r="21" spans="1:48" x14ac:dyDescent="0.25">
      <c r="A21" s="13">
        <v>14</v>
      </c>
      <c r="B21">
        <v>366</v>
      </c>
      <c r="C21">
        <v>508</v>
      </c>
      <c r="D21">
        <v>205</v>
      </c>
      <c r="E21">
        <v>150</v>
      </c>
      <c r="F21">
        <v>411</v>
      </c>
      <c r="G21">
        <v>158</v>
      </c>
      <c r="H21">
        <v>247</v>
      </c>
      <c r="I21">
        <v>73</v>
      </c>
      <c r="J21">
        <v>53</v>
      </c>
      <c r="K21">
        <v>73</v>
      </c>
      <c r="L21">
        <v>13</v>
      </c>
      <c r="M21">
        <v>147</v>
      </c>
      <c r="N21">
        <v>143</v>
      </c>
      <c r="O21">
        <v>45</v>
      </c>
      <c r="P21">
        <v>61</v>
      </c>
      <c r="Q21">
        <v>224</v>
      </c>
      <c r="R21">
        <v>100</v>
      </c>
      <c r="S21">
        <v>0</v>
      </c>
      <c r="T21">
        <v>50</v>
      </c>
      <c r="U21">
        <v>21</v>
      </c>
      <c r="V21">
        <v>11</v>
      </c>
      <c r="W21">
        <v>43</v>
      </c>
      <c r="X21">
        <v>21</v>
      </c>
      <c r="Y21">
        <v>7</v>
      </c>
      <c r="Z21">
        <v>28</v>
      </c>
      <c r="AA21">
        <v>14</v>
      </c>
      <c r="AB21">
        <v>0</v>
      </c>
      <c r="AC21">
        <v>28</v>
      </c>
      <c r="AD21">
        <v>7</v>
      </c>
      <c r="AE21">
        <v>14</v>
      </c>
      <c r="AF21">
        <v>0</v>
      </c>
      <c r="AG21">
        <v>50</v>
      </c>
      <c r="AH21">
        <v>35</v>
      </c>
      <c r="AI21">
        <v>21</v>
      </c>
      <c r="AJ21">
        <v>14</v>
      </c>
      <c r="AK21">
        <v>0</v>
      </c>
      <c r="AL21">
        <v>28</v>
      </c>
      <c r="AM21">
        <v>7</v>
      </c>
      <c r="AN21">
        <v>79</v>
      </c>
      <c r="AO21">
        <v>7</v>
      </c>
      <c r="AP21">
        <v>64</v>
      </c>
      <c r="AQ21">
        <v>7</v>
      </c>
      <c r="AR21">
        <v>0</v>
      </c>
      <c r="AS21">
        <v>14</v>
      </c>
      <c r="AT21">
        <v>21</v>
      </c>
      <c r="AU21">
        <v>28</v>
      </c>
      <c r="AV21">
        <v>0</v>
      </c>
    </row>
    <row r="22" spans="1:48" x14ac:dyDescent="0.25">
      <c r="A22" s="13">
        <v>15</v>
      </c>
      <c r="B22">
        <v>471</v>
      </c>
      <c r="C22">
        <v>347</v>
      </c>
      <c r="D22">
        <v>230</v>
      </c>
      <c r="E22">
        <v>173</v>
      </c>
      <c r="F22">
        <v>478</v>
      </c>
      <c r="G22">
        <v>72</v>
      </c>
      <c r="H22">
        <v>266</v>
      </c>
      <c r="I22">
        <v>175</v>
      </c>
      <c r="J22">
        <v>71</v>
      </c>
      <c r="K22">
        <v>97</v>
      </c>
      <c r="L22">
        <v>19</v>
      </c>
      <c r="M22">
        <v>179</v>
      </c>
      <c r="N22">
        <v>19</v>
      </c>
      <c r="O22">
        <v>27</v>
      </c>
      <c r="P22">
        <v>43</v>
      </c>
      <c r="Q22">
        <v>152</v>
      </c>
      <c r="R22">
        <v>50</v>
      </c>
      <c r="S22">
        <v>7</v>
      </c>
      <c r="T22">
        <v>50</v>
      </c>
      <c r="U22">
        <v>14</v>
      </c>
      <c r="V22">
        <v>50</v>
      </c>
      <c r="W22">
        <v>57</v>
      </c>
      <c r="X22">
        <v>0</v>
      </c>
      <c r="Y22">
        <v>14</v>
      </c>
      <c r="Z22">
        <v>28</v>
      </c>
      <c r="AA22">
        <v>7</v>
      </c>
      <c r="AB22">
        <v>7</v>
      </c>
      <c r="AC22">
        <v>36</v>
      </c>
      <c r="AD22">
        <v>7</v>
      </c>
      <c r="AE22">
        <v>7</v>
      </c>
      <c r="AF22">
        <v>7</v>
      </c>
      <c r="AG22">
        <v>43</v>
      </c>
      <c r="AH22">
        <v>36</v>
      </c>
      <c r="AI22">
        <v>14</v>
      </c>
      <c r="AJ22">
        <v>0</v>
      </c>
      <c r="AK22">
        <v>0</v>
      </c>
      <c r="AL22">
        <v>14</v>
      </c>
      <c r="AM22">
        <v>14</v>
      </c>
      <c r="AN22">
        <v>72</v>
      </c>
      <c r="AO22">
        <v>21</v>
      </c>
      <c r="AP22">
        <v>50</v>
      </c>
      <c r="AQ22">
        <v>7</v>
      </c>
      <c r="AR22">
        <v>0</v>
      </c>
      <c r="AS22">
        <v>21</v>
      </c>
      <c r="AT22">
        <v>7</v>
      </c>
      <c r="AU22">
        <v>0</v>
      </c>
      <c r="AV22">
        <v>83</v>
      </c>
    </row>
    <row r="23" spans="1:48" x14ac:dyDescent="0.25">
      <c r="A23" s="13">
        <v>16</v>
      </c>
      <c r="B23">
        <v>346</v>
      </c>
      <c r="C23">
        <v>550</v>
      </c>
      <c r="D23">
        <v>122</v>
      </c>
      <c r="E23">
        <v>154</v>
      </c>
      <c r="F23">
        <v>429</v>
      </c>
      <c r="G23">
        <v>154</v>
      </c>
      <c r="H23">
        <v>220</v>
      </c>
      <c r="I23">
        <v>138</v>
      </c>
      <c r="J23">
        <v>75</v>
      </c>
      <c r="K23">
        <v>88</v>
      </c>
      <c r="L23">
        <v>12</v>
      </c>
      <c r="M23">
        <v>189</v>
      </c>
      <c r="N23">
        <v>108</v>
      </c>
      <c r="O23">
        <v>27</v>
      </c>
      <c r="P23">
        <v>23</v>
      </c>
      <c r="Q23">
        <v>138</v>
      </c>
      <c r="R23">
        <v>44</v>
      </c>
      <c r="S23">
        <v>7</v>
      </c>
      <c r="T23">
        <v>51</v>
      </c>
      <c r="U23">
        <v>7</v>
      </c>
      <c r="V23">
        <v>79</v>
      </c>
      <c r="W23">
        <v>36</v>
      </c>
      <c r="X23">
        <v>7</v>
      </c>
      <c r="Y23">
        <v>0</v>
      </c>
      <c r="Z23">
        <v>14</v>
      </c>
      <c r="AA23">
        <v>7</v>
      </c>
      <c r="AB23">
        <v>7</v>
      </c>
      <c r="AC23">
        <v>36</v>
      </c>
      <c r="AD23">
        <v>0</v>
      </c>
      <c r="AE23">
        <v>22</v>
      </c>
      <c r="AF23">
        <v>14</v>
      </c>
      <c r="AG23">
        <v>51</v>
      </c>
      <c r="AH23">
        <v>44</v>
      </c>
      <c r="AI23">
        <v>29</v>
      </c>
      <c r="AJ23">
        <v>14</v>
      </c>
      <c r="AK23">
        <v>0</v>
      </c>
      <c r="AL23">
        <v>14</v>
      </c>
      <c r="AM23">
        <v>22</v>
      </c>
      <c r="AN23">
        <v>73</v>
      </c>
      <c r="AO23">
        <v>7</v>
      </c>
      <c r="AP23">
        <v>58</v>
      </c>
      <c r="AQ23">
        <v>14</v>
      </c>
      <c r="AR23">
        <v>0</v>
      </c>
      <c r="AS23">
        <v>44</v>
      </c>
      <c r="AT23">
        <v>22</v>
      </c>
      <c r="AU23">
        <v>14</v>
      </c>
      <c r="AV23">
        <v>0</v>
      </c>
    </row>
    <row r="24" spans="1:48" x14ac:dyDescent="0.25">
      <c r="A24" s="13">
        <v>17</v>
      </c>
      <c r="B24">
        <v>268</v>
      </c>
      <c r="C24">
        <v>668</v>
      </c>
      <c r="D24">
        <v>59</v>
      </c>
      <c r="E24">
        <v>313</v>
      </c>
      <c r="F24">
        <v>360</v>
      </c>
      <c r="G24">
        <v>91</v>
      </c>
      <c r="H24">
        <v>265</v>
      </c>
      <c r="I24">
        <v>141</v>
      </c>
      <c r="J24">
        <v>67</v>
      </c>
      <c r="K24">
        <v>67</v>
      </c>
      <c r="L24">
        <v>61</v>
      </c>
      <c r="M24">
        <v>207</v>
      </c>
      <c r="N24">
        <v>120</v>
      </c>
      <c r="O24">
        <v>34</v>
      </c>
      <c r="P24">
        <v>26</v>
      </c>
      <c r="Q24">
        <v>7</v>
      </c>
      <c r="R24">
        <v>99</v>
      </c>
      <c r="S24">
        <v>7</v>
      </c>
      <c r="T24">
        <v>38</v>
      </c>
      <c r="U24">
        <v>0</v>
      </c>
      <c r="V24">
        <v>67</v>
      </c>
      <c r="W24">
        <v>68</v>
      </c>
      <c r="X24">
        <v>15</v>
      </c>
      <c r="Y24">
        <v>7</v>
      </c>
      <c r="Z24">
        <v>15</v>
      </c>
      <c r="AA24">
        <v>0</v>
      </c>
      <c r="AB24">
        <v>7</v>
      </c>
      <c r="AC24">
        <v>7</v>
      </c>
      <c r="AD24">
        <v>7</v>
      </c>
      <c r="AE24">
        <v>0</v>
      </c>
      <c r="AF24">
        <v>7</v>
      </c>
      <c r="AG24">
        <v>76</v>
      </c>
      <c r="AH24">
        <v>30</v>
      </c>
      <c r="AI24">
        <v>30</v>
      </c>
      <c r="AJ24">
        <v>22</v>
      </c>
      <c r="AK24">
        <v>7</v>
      </c>
      <c r="AL24">
        <v>15</v>
      </c>
      <c r="AM24">
        <v>22</v>
      </c>
      <c r="AN24">
        <v>53</v>
      </c>
      <c r="AO24">
        <v>7</v>
      </c>
      <c r="AP24">
        <v>30</v>
      </c>
      <c r="AQ24">
        <v>38</v>
      </c>
      <c r="AR24">
        <v>0</v>
      </c>
      <c r="AS24">
        <v>30</v>
      </c>
      <c r="AT24">
        <v>30</v>
      </c>
      <c r="AU24">
        <v>30</v>
      </c>
      <c r="AV24">
        <v>0</v>
      </c>
    </row>
    <row r="25" spans="1:48" x14ac:dyDescent="0.25">
      <c r="A25" s="13">
        <v>18</v>
      </c>
      <c r="B25">
        <v>374</v>
      </c>
      <c r="C25">
        <v>405</v>
      </c>
      <c r="D25">
        <v>207</v>
      </c>
      <c r="E25">
        <v>358</v>
      </c>
      <c r="F25">
        <v>255</v>
      </c>
      <c r="G25">
        <v>183</v>
      </c>
      <c r="H25">
        <v>292</v>
      </c>
      <c r="I25">
        <v>134</v>
      </c>
      <c r="J25">
        <v>79</v>
      </c>
      <c r="K25">
        <v>79</v>
      </c>
      <c r="L25">
        <v>48</v>
      </c>
      <c r="M25">
        <v>198</v>
      </c>
      <c r="N25">
        <v>97</v>
      </c>
      <c r="O25">
        <v>33</v>
      </c>
      <c r="P25">
        <v>26</v>
      </c>
      <c r="Q25">
        <v>0</v>
      </c>
      <c r="R25">
        <v>55</v>
      </c>
      <c r="S25">
        <v>23</v>
      </c>
      <c r="T25">
        <v>55</v>
      </c>
      <c r="U25">
        <v>0</v>
      </c>
      <c r="V25">
        <v>79</v>
      </c>
      <c r="W25">
        <v>55</v>
      </c>
      <c r="X25">
        <v>15</v>
      </c>
      <c r="Y25">
        <v>15</v>
      </c>
      <c r="Z25">
        <v>39</v>
      </c>
      <c r="AA25">
        <v>15</v>
      </c>
      <c r="AB25">
        <v>0</v>
      </c>
      <c r="AC25">
        <v>23</v>
      </c>
      <c r="AD25">
        <v>7</v>
      </c>
      <c r="AE25">
        <v>7</v>
      </c>
      <c r="AF25">
        <v>15</v>
      </c>
      <c r="AG25">
        <v>31</v>
      </c>
      <c r="AH25">
        <v>15</v>
      </c>
      <c r="AI25">
        <v>23</v>
      </c>
      <c r="AJ25">
        <v>15</v>
      </c>
      <c r="AK25">
        <v>0</v>
      </c>
      <c r="AL25">
        <v>23</v>
      </c>
      <c r="AM25">
        <v>23</v>
      </c>
      <c r="AN25">
        <v>71</v>
      </c>
      <c r="AO25">
        <v>23</v>
      </c>
      <c r="AP25">
        <v>39</v>
      </c>
      <c r="AQ25">
        <v>7</v>
      </c>
      <c r="AR25">
        <v>0</v>
      </c>
      <c r="AS25">
        <v>39</v>
      </c>
      <c r="AT25">
        <v>31</v>
      </c>
      <c r="AU25">
        <v>31</v>
      </c>
      <c r="AV25">
        <v>22</v>
      </c>
    </row>
    <row r="26" spans="1:48" x14ac:dyDescent="0.25">
      <c r="A26" s="13">
        <v>19</v>
      </c>
      <c r="B26">
        <v>452</v>
      </c>
      <c r="C26">
        <v>296</v>
      </c>
      <c r="D26">
        <v>235</v>
      </c>
      <c r="E26">
        <v>227</v>
      </c>
      <c r="F26">
        <v>455</v>
      </c>
      <c r="G26">
        <v>159</v>
      </c>
      <c r="H26">
        <v>292</v>
      </c>
      <c r="I26">
        <v>182</v>
      </c>
      <c r="J26">
        <v>54</v>
      </c>
      <c r="K26">
        <v>48</v>
      </c>
      <c r="L26">
        <v>12</v>
      </c>
      <c r="M26">
        <v>179</v>
      </c>
      <c r="N26">
        <v>97</v>
      </c>
      <c r="O26">
        <v>52</v>
      </c>
      <c r="P26">
        <v>37</v>
      </c>
      <c r="Q26">
        <v>30</v>
      </c>
      <c r="R26">
        <v>117</v>
      </c>
      <c r="S26">
        <v>8</v>
      </c>
      <c r="T26">
        <v>33</v>
      </c>
      <c r="U26">
        <v>0</v>
      </c>
      <c r="V26">
        <v>58</v>
      </c>
      <c r="W26">
        <v>58</v>
      </c>
      <c r="X26">
        <v>0</v>
      </c>
      <c r="Y26">
        <v>0</v>
      </c>
      <c r="Z26">
        <v>42</v>
      </c>
      <c r="AA26">
        <v>25</v>
      </c>
      <c r="AB26">
        <v>8</v>
      </c>
      <c r="AC26">
        <v>8</v>
      </c>
      <c r="AD26">
        <v>8</v>
      </c>
      <c r="AE26">
        <v>16</v>
      </c>
      <c r="AF26">
        <v>16</v>
      </c>
      <c r="AG26">
        <v>42</v>
      </c>
      <c r="AH26">
        <v>33</v>
      </c>
      <c r="AI26">
        <v>42</v>
      </c>
      <c r="AJ26">
        <v>0</v>
      </c>
      <c r="AK26">
        <v>0</v>
      </c>
      <c r="AL26">
        <v>33</v>
      </c>
      <c r="AM26">
        <v>8</v>
      </c>
      <c r="AN26">
        <v>67</v>
      </c>
      <c r="AO26">
        <v>8</v>
      </c>
      <c r="AP26">
        <v>33</v>
      </c>
      <c r="AQ26">
        <v>33</v>
      </c>
      <c r="AR26">
        <v>0</v>
      </c>
      <c r="AS26">
        <v>50</v>
      </c>
      <c r="AT26">
        <v>25</v>
      </c>
      <c r="AU26">
        <v>8</v>
      </c>
      <c r="AV26">
        <v>62</v>
      </c>
    </row>
    <row r="27" spans="1:48" x14ac:dyDescent="0.25">
      <c r="A27" s="13">
        <v>20</v>
      </c>
      <c r="B27">
        <v>275</v>
      </c>
      <c r="C27">
        <v>533</v>
      </c>
      <c r="D27">
        <v>177</v>
      </c>
      <c r="E27">
        <v>209</v>
      </c>
      <c r="F27">
        <v>578</v>
      </c>
      <c r="G27">
        <v>87</v>
      </c>
      <c r="H27">
        <v>335</v>
      </c>
      <c r="I27">
        <v>122</v>
      </c>
      <c r="J27">
        <v>91</v>
      </c>
      <c r="K27">
        <v>54</v>
      </c>
      <c r="L27">
        <v>24</v>
      </c>
      <c r="M27">
        <v>160</v>
      </c>
      <c r="N27">
        <v>37</v>
      </c>
      <c r="O27">
        <v>33</v>
      </c>
      <c r="P27">
        <v>26</v>
      </c>
      <c r="Q27">
        <v>103</v>
      </c>
      <c r="R27">
        <v>96</v>
      </c>
      <c r="S27">
        <v>26</v>
      </c>
      <c r="T27">
        <v>61</v>
      </c>
      <c r="U27">
        <v>0</v>
      </c>
      <c r="V27">
        <v>78</v>
      </c>
      <c r="W27">
        <v>43</v>
      </c>
      <c r="X27">
        <v>0</v>
      </c>
      <c r="Y27">
        <v>17</v>
      </c>
      <c r="Z27">
        <v>52</v>
      </c>
      <c r="AA27">
        <v>17</v>
      </c>
      <c r="AB27">
        <v>8</v>
      </c>
      <c r="AC27">
        <v>26</v>
      </c>
      <c r="AD27">
        <v>17</v>
      </c>
      <c r="AE27">
        <v>17</v>
      </c>
      <c r="AF27">
        <v>8</v>
      </c>
      <c r="AG27">
        <v>61</v>
      </c>
      <c r="AH27">
        <v>8</v>
      </c>
      <c r="AI27">
        <v>17</v>
      </c>
      <c r="AJ27">
        <v>8</v>
      </c>
      <c r="AK27">
        <v>8</v>
      </c>
      <c r="AL27">
        <v>17</v>
      </c>
      <c r="AM27">
        <v>34</v>
      </c>
      <c r="AN27">
        <v>69</v>
      </c>
      <c r="AO27">
        <v>17</v>
      </c>
      <c r="AP27">
        <v>43</v>
      </c>
      <c r="AQ27">
        <v>17</v>
      </c>
      <c r="AR27">
        <v>0</v>
      </c>
      <c r="AS27">
        <v>52</v>
      </c>
      <c r="AT27">
        <v>0</v>
      </c>
      <c r="AU27">
        <v>26</v>
      </c>
      <c r="AV27">
        <v>31</v>
      </c>
    </row>
    <row r="28" spans="1:48" x14ac:dyDescent="0.25">
      <c r="A28" s="13">
        <v>21</v>
      </c>
      <c r="B28">
        <v>399</v>
      </c>
      <c r="C28">
        <v>390</v>
      </c>
      <c r="D28">
        <v>209</v>
      </c>
      <c r="E28">
        <v>315</v>
      </c>
      <c r="F28">
        <v>425</v>
      </c>
      <c r="G28">
        <v>162</v>
      </c>
      <c r="H28">
        <v>228</v>
      </c>
      <c r="I28">
        <v>167</v>
      </c>
      <c r="J28">
        <v>61</v>
      </c>
      <c r="K28">
        <v>86</v>
      </c>
      <c r="L28">
        <v>24</v>
      </c>
      <c r="M28">
        <v>151</v>
      </c>
      <c r="N28">
        <v>18</v>
      </c>
      <c r="O28">
        <v>30</v>
      </c>
      <c r="P28">
        <v>18</v>
      </c>
      <c r="Q28">
        <v>215</v>
      </c>
      <c r="R28">
        <v>45</v>
      </c>
      <c r="S28">
        <v>18</v>
      </c>
      <c r="T28">
        <v>36</v>
      </c>
      <c r="U28">
        <v>18</v>
      </c>
      <c r="V28">
        <v>126</v>
      </c>
      <c r="W28">
        <v>54</v>
      </c>
      <c r="X28">
        <v>27</v>
      </c>
      <c r="Y28">
        <v>27</v>
      </c>
      <c r="Z28">
        <v>36</v>
      </c>
      <c r="AA28">
        <v>0</v>
      </c>
      <c r="AB28">
        <v>0</v>
      </c>
      <c r="AC28">
        <v>9</v>
      </c>
      <c r="AD28">
        <v>18</v>
      </c>
      <c r="AE28">
        <v>27</v>
      </c>
      <c r="AF28">
        <v>9</v>
      </c>
      <c r="AG28">
        <v>72</v>
      </c>
      <c r="AH28">
        <v>45</v>
      </c>
      <c r="AI28">
        <v>36</v>
      </c>
      <c r="AJ28">
        <v>0</v>
      </c>
      <c r="AK28">
        <v>9</v>
      </c>
      <c r="AL28">
        <v>36</v>
      </c>
      <c r="AM28">
        <v>36</v>
      </c>
      <c r="AN28">
        <v>81</v>
      </c>
      <c r="AO28">
        <v>9</v>
      </c>
      <c r="AP28">
        <v>36</v>
      </c>
      <c r="AQ28">
        <v>36</v>
      </c>
      <c r="AR28">
        <v>9</v>
      </c>
      <c r="AS28">
        <v>9</v>
      </c>
      <c r="AT28">
        <v>0</v>
      </c>
      <c r="AU28">
        <v>36</v>
      </c>
      <c r="AV28">
        <v>2</v>
      </c>
    </row>
    <row r="29" spans="1:48" x14ac:dyDescent="0.25">
      <c r="A29" s="13">
        <v>22</v>
      </c>
      <c r="B29">
        <v>495</v>
      </c>
      <c r="C29">
        <v>465</v>
      </c>
      <c r="D29">
        <v>72</v>
      </c>
      <c r="E29">
        <v>473</v>
      </c>
      <c r="F29">
        <v>346</v>
      </c>
      <c r="G29">
        <v>91</v>
      </c>
      <c r="H29">
        <v>217</v>
      </c>
      <c r="I29">
        <v>159</v>
      </c>
      <c r="J29">
        <v>95</v>
      </c>
      <c r="K29">
        <v>76</v>
      </c>
      <c r="L29">
        <v>51</v>
      </c>
      <c r="M29">
        <v>207</v>
      </c>
      <c r="N29">
        <v>35</v>
      </c>
      <c r="O29">
        <v>27</v>
      </c>
      <c r="P29">
        <v>54</v>
      </c>
      <c r="Q29">
        <v>111</v>
      </c>
      <c r="R29">
        <v>91</v>
      </c>
      <c r="S29">
        <v>0</v>
      </c>
      <c r="T29">
        <v>45</v>
      </c>
      <c r="U29">
        <v>27</v>
      </c>
      <c r="V29">
        <v>54</v>
      </c>
      <c r="W29">
        <v>63</v>
      </c>
      <c r="X29">
        <v>9</v>
      </c>
      <c r="Y29">
        <v>27</v>
      </c>
      <c r="Z29">
        <v>18</v>
      </c>
      <c r="AA29">
        <v>18</v>
      </c>
      <c r="AB29">
        <v>0</v>
      </c>
      <c r="AC29">
        <v>45</v>
      </c>
      <c r="AD29">
        <v>9</v>
      </c>
      <c r="AE29">
        <v>18</v>
      </c>
      <c r="AF29">
        <v>0</v>
      </c>
      <c r="AG29">
        <v>45</v>
      </c>
      <c r="AH29">
        <v>45</v>
      </c>
      <c r="AI29">
        <v>45</v>
      </c>
      <c r="AJ29">
        <v>0</v>
      </c>
      <c r="AK29">
        <v>0</v>
      </c>
      <c r="AL29">
        <v>18</v>
      </c>
      <c r="AM29">
        <v>9</v>
      </c>
      <c r="AN29">
        <v>63</v>
      </c>
      <c r="AO29">
        <v>27</v>
      </c>
      <c r="AP29">
        <v>72</v>
      </c>
      <c r="AQ29">
        <v>18</v>
      </c>
      <c r="AR29">
        <v>0</v>
      </c>
      <c r="AS29">
        <v>45</v>
      </c>
      <c r="AT29">
        <v>27</v>
      </c>
      <c r="AU29">
        <v>9</v>
      </c>
      <c r="AV29">
        <v>63</v>
      </c>
    </row>
    <row r="30" spans="1:48" x14ac:dyDescent="0.25">
      <c r="A30" s="13">
        <v>23</v>
      </c>
      <c r="B30">
        <v>366</v>
      </c>
      <c r="C30">
        <v>451</v>
      </c>
      <c r="D30">
        <v>230</v>
      </c>
      <c r="E30">
        <v>355</v>
      </c>
      <c r="F30">
        <v>375</v>
      </c>
      <c r="G30">
        <v>182</v>
      </c>
      <c r="H30">
        <v>246</v>
      </c>
      <c r="I30">
        <v>142</v>
      </c>
      <c r="J30">
        <v>97</v>
      </c>
      <c r="K30">
        <v>64</v>
      </c>
      <c r="L30">
        <v>32</v>
      </c>
      <c r="M30">
        <v>206</v>
      </c>
      <c r="N30">
        <v>59</v>
      </c>
      <c r="O30">
        <v>31</v>
      </c>
      <c r="P30">
        <v>43</v>
      </c>
      <c r="Q30">
        <v>127</v>
      </c>
      <c r="R30">
        <v>36</v>
      </c>
      <c r="S30">
        <v>9</v>
      </c>
      <c r="T30">
        <v>36</v>
      </c>
      <c r="U30">
        <v>27</v>
      </c>
      <c r="V30">
        <v>100</v>
      </c>
      <c r="W30">
        <v>54</v>
      </c>
      <c r="X30">
        <v>0</v>
      </c>
      <c r="Y30">
        <v>9</v>
      </c>
      <c r="Z30">
        <v>54</v>
      </c>
      <c r="AA30">
        <v>18</v>
      </c>
      <c r="AB30">
        <v>0</v>
      </c>
      <c r="AC30">
        <v>9</v>
      </c>
      <c r="AD30">
        <v>27</v>
      </c>
      <c r="AE30">
        <v>0</v>
      </c>
      <c r="AF30">
        <v>9</v>
      </c>
      <c r="AG30">
        <v>36</v>
      </c>
      <c r="AH30">
        <v>54</v>
      </c>
      <c r="AI30">
        <v>18</v>
      </c>
      <c r="AJ30">
        <v>9</v>
      </c>
      <c r="AK30">
        <v>0</v>
      </c>
      <c r="AL30">
        <v>36</v>
      </c>
      <c r="AM30">
        <v>36</v>
      </c>
      <c r="AN30">
        <v>91</v>
      </c>
      <c r="AO30">
        <v>18</v>
      </c>
      <c r="AP30">
        <v>82</v>
      </c>
      <c r="AQ30">
        <v>45</v>
      </c>
      <c r="AR30">
        <v>0</v>
      </c>
      <c r="AS30">
        <v>18</v>
      </c>
      <c r="AT30">
        <v>36</v>
      </c>
      <c r="AU30">
        <v>9</v>
      </c>
      <c r="AV30">
        <v>36</v>
      </c>
    </row>
    <row r="31" spans="1:48" x14ac:dyDescent="0.25">
      <c r="A31" s="13">
        <v>24</v>
      </c>
      <c r="B31">
        <v>536</v>
      </c>
      <c r="C31">
        <v>421</v>
      </c>
      <c r="D31">
        <v>94</v>
      </c>
      <c r="E31">
        <v>218</v>
      </c>
      <c r="F31">
        <v>549</v>
      </c>
      <c r="G31">
        <v>145</v>
      </c>
      <c r="H31">
        <v>247</v>
      </c>
      <c r="I31">
        <v>58</v>
      </c>
      <c r="J31">
        <v>78</v>
      </c>
      <c r="K31">
        <v>97</v>
      </c>
      <c r="L31">
        <v>32</v>
      </c>
      <c r="M31">
        <v>195</v>
      </c>
      <c r="N31">
        <v>47</v>
      </c>
      <c r="O31">
        <v>31</v>
      </c>
      <c r="P31">
        <v>23</v>
      </c>
      <c r="Q31">
        <v>243</v>
      </c>
      <c r="R31">
        <v>127</v>
      </c>
      <c r="S31">
        <v>0</v>
      </c>
      <c r="T31">
        <v>27</v>
      </c>
      <c r="U31">
        <v>9</v>
      </c>
      <c r="V31">
        <v>118</v>
      </c>
      <c r="W31">
        <v>82</v>
      </c>
      <c r="X31">
        <v>18</v>
      </c>
      <c r="Y31">
        <v>0</v>
      </c>
      <c r="Z31">
        <v>18</v>
      </c>
      <c r="AA31">
        <v>18</v>
      </c>
      <c r="AB31">
        <v>0</v>
      </c>
      <c r="AC31">
        <v>18</v>
      </c>
      <c r="AD31">
        <v>18</v>
      </c>
      <c r="AE31">
        <v>18</v>
      </c>
      <c r="AF31">
        <v>9</v>
      </c>
      <c r="AG31">
        <v>63</v>
      </c>
      <c r="AH31">
        <v>54</v>
      </c>
      <c r="AI31">
        <v>45</v>
      </c>
      <c r="AJ31">
        <v>0</v>
      </c>
      <c r="AK31">
        <v>0</v>
      </c>
      <c r="AL31">
        <v>18</v>
      </c>
      <c r="AM31">
        <v>27</v>
      </c>
      <c r="AN31">
        <v>72</v>
      </c>
      <c r="AO31">
        <v>9</v>
      </c>
      <c r="AP31">
        <v>54</v>
      </c>
      <c r="AQ31">
        <v>9</v>
      </c>
      <c r="AR31">
        <v>9</v>
      </c>
      <c r="AS31">
        <v>9</v>
      </c>
      <c r="AT31">
        <v>9</v>
      </c>
      <c r="AU31">
        <v>9</v>
      </c>
      <c r="AV31">
        <v>45</v>
      </c>
    </row>
    <row r="32" spans="1:48" x14ac:dyDescent="0.25">
      <c r="A32" s="13">
        <v>25</v>
      </c>
      <c r="B32">
        <v>399</v>
      </c>
      <c r="C32">
        <v>589</v>
      </c>
      <c r="D32">
        <v>63</v>
      </c>
      <c r="E32">
        <v>416</v>
      </c>
      <c r="F32">
        <v>308</v>
      </c>
      <c r="G32">
        <v>181</v>
      </c>
      <c r="H32">
        <v>319</v>
      </c>
      <c r="I32">
        <v>162</v>
      </c>
      <c r="J32">
        <v>91</v>
      </c>
      <c r="K32">
        <v>39</v>
      </c>
      <c r="L32">
        <v>32</v>
      </c>
      <c r="M32">
        <v>219</v>
      </c>
      <c r="N32">
        <v>23</v>
      </c>
      <c r="O32">
        <v>59</v>
      </c>
      <c r="P32">
        <v>23</v>
      </c>
      <c r="Q32">
        <v>84</v>
      </c>
      <c r="R32">
        <v>117</v>
      </c>
      <c r="S32">
        <v>18</v>
      </c>
      <c r="T32">
        <v>27</v>
      </c>
      <c r="U32">
        <v>9</v>
      </c>
      <c r="V32">
        <v>72</v>
      </c>
      <c r="W32">
        <v>72</v>
      </c>
      <c r="X32">
        <v>9</v>
      </c>
      <c r="Y32">
        <v>27</v>
      </c>
      <c r="Z32">
        <v>45</v>
      </c>
      <c r="AA32">
        <v>18</v>
      </c>
      <c r="AB32">
        <v>0</v>
      </c>
      <c r="AC32">
        <v>36</v>
      </c>
      <c r="AD32">
        <v>9</v>
      </c>
      <c r="AE32">
        <v>18</v>
      </c>
      <c r="AF32">
        <v>0</v>
      </c>
      <c r="AG32">
        <v>72</v>
      </c>
      <c r="AH32">
        <v>63</v>
      </c>
      <c r="AI32">
        <v>36</v>
      </c>
      <c r="AJ32">
        <v>9</v>
      </c>
      <c r="AK32">
        <v>9</v>
      </c>
      <c r="AL32">
        <v>0</v>
      </c>
      <c r="AM32">
        <v>18</v>
      </c>
      <c r="AN32">
        <v>0</v>
      </c>
      <c r="AO32">
        <v>9</v>
      </c>
      <c r="AP32">
        <v>77</v>
      </c>
      <c r="AQ32">
        <v>9</v>
      </c>
      <c r="AR32">
        <v>9</v>
      </c>
      <c r="AS32">
        <v>63</v>
      </c>
      <c r="AT32">
        <v>36</v>
      </c>
      <c r="AU32">
        <v>18</v>
      </c>
      <c r="AV32">
        <v>0</v>
      </c>
    </row>
    <row r="33" spans="1:48" x14ac:dyDescent="0.25">
      <c r="A33" s="13">
        <v>26</v>
      </c>
      <c r="B33">
        <v>529</v>
      </c>
      <c r="C33">
        <v>396</v>
      </c>
      <c r="D33">
        <v>114</v>
      </c>
      <c r="E33">
        <v>233</v>
      </c>
      <c r="F33">
        <v>503</v>
      </c>
      <c r="G33">
        <v>161</v>
      </c>
      <c r="H33">
        <v>309</v>
      </c>
      <c r="I33">
        <v>51</v>
      </c>
      <c r="J33">
        <v>57</v>
      </c>
      <c r="K33">
        <v>70</v>
      </c>
      <c r="L33">
        <v>51</v>
      </c>
      <c r="M33">
        <v>169</v>
      </c>
      <c r="N33">
        <v>19</v>
      </c>
      <c r="O33">
        <v>43</v>
      </c>
      <c r="P33">
        <v>27</v>
      </c>
      <c r="Q33">
        <v>243</v>
      </c>
      <c r="R33">
        <v>53</v>
      </c>
      <c r="S33">
        <v>26</v>
      </c>
      <c r="T33">
        <v>53</v>
      </c>
      <c r="U33">
        <v>8</v>
      </c>
      <c r="V33">
        <v>94</v>
      </c>
      <c r="W33">
        <v>71</v>
      </c>
      <c r="X33">
        <v>0</v>
      </c>
      <c r="Y33">
        <v>26</v>
      </c>
      <c r="Z33">
        <v>44</v>
      </c>
      <c r="AA33">
        <v>17</v>
      </c>
      <c r="AB33">
        <v>8</v>
      </c>
      <c r="AC33">
        <v>17</v>
      </c>
      <c r="AD33">
        <v>26</v>
      </c>
      <c r="AE33">
        <v>26</v>
      </c>
      <c r="AF33">
        <v>0</v>
      </c>
      <c r="AG33">
        <v>80</v>
      </c>
      <c r="AH33">
        <v>53</v>
      </c>
      <c r="AI33">
        <v>8</v>
      </c>
      <c r="AJ33">
        <v>26</v>
      </c>
      <c r="AK33">
        <v>8</v>
      </c>
      <c r="AL33">
        <v>0</v>
      </c>
      <c r="AM33">
        <v>26</v>
      </c>
      <c r="AN33">
        <v>71</v>
      </c>
      <c r="AO33">
        <v>17</v>
      </c>
      <c r="AP33">
        <v>26</v>
      </c>
      <c r="AQ33">
        <v>17</v>
      </c>
      <c r="AR33">
        <v>0</v>
      </c>
      <c r="AS33">
        <v>35</v>
      </c>
      <c r="AT33">
        <v>35</v>
      </c>
      <c r="AU33">
        <v>26</v>
      </c>
      <c r="AV33">
        <v>0</v>
      </c>
    </row>
    <row r="34" spans="1:48" x14ac:dyDescent="0.25">
      <c r="A34" s="13">
        <v>27</v>
      </c>
      <c r="B34">
        <v>265</v>
      </c>
      <c r="C34">
        <v>614</v>
      </c>
      <c r="D34">
        <v>143</v>
      </c>
      <c r="E34">
        <v>273</v>
      </c>
      <c r="F34">
        <v>460</v>
      </c>
      <c r="G34">
        <v>149</v>
      </c>
      <c r="H34">
        <v>259</v>
      </c>
      <c r="I34">
        <v>139</v>
      </c>
      <c r="J34">
        <v>57</v>
      </c>
      <c r="K34">
        <v>76</v>
      </c>
      <c r="L34">
        <v>50</v>
      </c>
      <c r="M34">
        <v>174</v>
      </c>
      <c r="N34">
        <v>135</v>
      </c>
      <c r="O34">
        <v>27</v>
      </c>
      <c r="P34">
        <v>38</v>
      </c>
      <c r="Q34">
        <v>67</v>
      </c>
      <c r="R34">
        <v>52</v>
      </c>
      <c r="S34">
        <v>8</v>
      </c>
      <c r="T34">
        <v>52</v>
      </c>
      <c r="U34">
        <v>17</v>
      </c>
      <c r="V34">
        <v>86</v>
      </c>
      <c r="W34">
        <v>79</v>
      </c>
      <c r="X34">
        <v>8</v>
      </c>
      <c r="Y34">
        <v>8</v>
      </c>
      <c r="Z34">
        <v>35</v>
      </c>
      <c r="AA34">
        <v>26</v>
      </c>
      <c r="AB34">
        <v>8</v>
      </c>
      <c r="AC34">
        <v>26</v>
      </c>
      <c r="AD34">
        <v>26</v>
      </c>
      <c r="AE34">
        <v>26</v>
      </c>
      <c r="AF34">
        <v>0</v>
      </c>
      <c r="AG34">
        <v>44</v>
      </c>
      <c r="AH34">
        <v>17</v>
      </c>
      <c r="AI34">
        <v>17</v>
      </c>
      <c r="AJ34">
        <v>26</v>
      </c>
      <c r="AK34">
        <v>8</v>
      </c>
      <c r="AL34">
        <v>17</v>
      </c>
      <c r="AM34">
        <v>8</v>
      </c>
      <c r="AN34">
        <v>88</v>
      </c>
      <c r="AO34">
        <v>8</v>
      </c>
      <c r="AP34">
        <v>44</v>
      </c>
      <c r="AQ34">
        <v>44</v>
      </c>
      <c r="AR34">
        <v>0</v>
      </c>
      <c r="AS34">
        <v>52</v>
      </c>
      <c r="AT34">
        <v>17</v>
      </c>
      <c r="AU34">
        <v>35</v>
      </c>
      <c r="AV34">
        <v>0</v>
      </c>
    </row>
    <row r="35" spans="1:48" x14ac:dyDescent="0.25">
      <c r="A35" s="13">
        <v>28</v>
      </c>
      <c r="B35">
        <v>220</v>
      </c>
      <c r="C35">
        <v>540</v>
      </c>
      <c r="D35">
        <v>240</v>
      </c>
      <c r="E35">
        <v>431</v>
      </c>
      <c r="F35">
        <v>294</v>
      </c>
      <c r="G35">
        <v>138</v>
      </c>
      <c r="H35">
        <v>260</v>
      </c>
      <c r="I35">
        <v>148</v>
      </c>
      <c r="J35">
        <v>68</v>
      </c>
      <c r="K35">
        <v>93</v>
      </c>
      <c r="L35">
        <v>43</v>
      </c>
      <c r="M35">
        <v>163</v>
      </c>
      <c r="N35">
        <v>30</v>
      </c>
      <c r="O35">
        <v>49</v>
      </c>
      <c r="P35">
        <v>45</v>
      </c>
      <c r="Q35">
        <v>101</v>
      </c>
      <c r="R35">
        <v>86</v>
      </c>
      <c r="S35">
        <v>25</v>
      </c>
      <c r="T35">
        <v>43</v>
      </c>
      <c r="U35">
        <v>8</v>
      </c>
      <c r="V35">
        <v>65</v>
      </c>
      <c r="W35">
        <v>43</v>
      </c>
      <c r="X35">
        <v>25</v>
      </c>
      <c r="Y35">
        <v>0</v>
      </c>
      <c r="Z35">
        <v>34</v>
      </c>
      <c r="AA35">
        <v>25</v>
      </c>
      <c r="AB35">
        <v>0</v>
      </c>
      <c r="AC35">
        <v>43</v>
      </c>
      <c r="AD35">
        <v>25</v>
      </c>
      <c r="AE35">
        <v>8</v>
      </c>
      <c r="AF35">
        <v>25</v>
      </c>
      <c r="AG35">
        <v>86</v>
      </c>
      <c r="AH35">
        <v>60</v>
      </c>
      <c r="AI35">
        <v>25</v>
      </c>
      <c r="AJ35">
        <v>0</v>
      </c>
      <c r="AK35">
        <v>0</v>
      </c>
      <c r="AL35">
        <v>0</v>
      </c>
      <c r="AM35">
        <v>17</v>
      </c>
      <c r="AN35">
        <v>77</v>
      </c>
      <c r="AO35">
        <v>8</v>
      </c>
      <c r="AP35">
        <v>34</v>
      </c>
      <c r="AQ35">
        <v>8</v>
      </c>
      <c r="AR35">
        <v>8</v>
      </c>
      <c r="AS35">
        <v>51</v>
      </c>
      <c r="AT35">
        <v>17</v>
      </c>
      <c r="AU35">
        <v>17</v>
      </c>
      <c r="AV35">
        <v>0</v>
      </c>
    </row>
    <row r="36" spans="1:48" x14ac:dyDescent="0.25">
      <c r="A36" s="13">
        <v>29</v>
      </c>
      <c r="B36">
        <v>496</v>
      </c>
      <c r="C36">
        <v>429</v>
      </c>
      <c r="D36">
        <v>48</v>
      </c>
      <c r="E36">
        <v>259</v>
      </c>
      <c r="F36">
        <v>428</v>
      </c>
      <c r="G36">
        <v>150</v>
      </c>
      <c r="H36">
        <v>265</v>
      </c>
      <c r="I36">
        <v>180</v>
      </c>
      <c r="J36">
        <v>54</v>
      </c>
      <c r="K36">
        <v>72</v>
      </c>
      <c r="L36">
        <v>42</v>
      </c>
      <c r="M36">
        <v>129</v>
      </c>
      <c r="N36">
        <v>33</v>
      </c>
      <c r="O36">
        <v>40</v>
      </c>
      <c r="P36">
        <v>25</v>
      </c>
      <c r="Q36">
        <v>133</v>
      </c>
      <c r="R36">
        <v>117</v>
      </c>
      <c r="S36">
        <v>16</v>
      </c>
      <c r="T36">
        <v>33</v>
      </c>
      <c r="U36">
        <v>25</v>
      </c>
      <c r="V36">
        <v>133</v>
      </c>
      <c r="W36">
        <v>58</v>
      </c>
      <c r="X36">
        <v>0</v>
      </c>
      <c r="Y36">
        <v>8</v>
      </c>
      <c r="Z36">
        <v>16</v>
      </c>
      <c r="AA36">
        <v>0</v>
      </c>
      <c r="AB36">
        <v>0</v>
      </c>
      <c r="AC36">
        <v>41</v>
      </c>
      <c r="AD36">
        <v>0</v>
      </c>
      <c r="AE36">
        <v>8</v>
      </c>
      <c r="AF36">
        <v>25</v>
      </c>
      <c r="AG36">
        <v>33</v>
      </c>
      <c r="AH36">
        <v>8</v>
      </c>
      <c r="AI36">
        <v>16</v>
      </c>
      <c r="AJ36">
        <v>0</v>
      </c>
      <c r="AK36">
        <v>8</v>
      </c>
      <c r="AL36">
        <v>25</v>
      </c>
      <c r="AM36">
        <v>8</v>
      </c>
      <c r="AN36">
        <v>58</v>
      </c>
      <c r="AO36">
        <v>16</v>
      </c>
      <c r="AP36">
        <v>58</v>
      </c>
      <c r="AQ36">
        <v>25</v>
      </c>
      <c r="AR36">
        <v>0</v>
      </c>
      <c r="AS36">
        <v>50</v>
      </c>
      <c r="AT36">
        <v>8</v>
      </c>
      <c r="AU36">
        <v>0</v>
      </c>
      <c r="AV36">
        <v>44</v>
      </c>
    </row>
    <row r="37" spans="1:48" x14ac:dyDescent="0.25">
      <c r="A37" s="13">
        <v>30</v>
      </c>
      <c r="B37">
        <v>408</v>
      </c>
      <c r="C37">
        <v>467</v>
      </c>
      <c r="D37">
        <v>76</v>
      </c>
      <c r="E37">
        <v>428</v>
      </c>
      <c r="F37">
        <v>244</v>
      </c>
      <c r="G37">
        <v>137</v>
      </c>
      <c r="H37">
        <v>277</v>
      </c>
      <c r="I37">
        <v>53</v>
      </c>
      <c r="J37">
        <v>70</v>
      </c>
      <c r="K37">
        <v>58</v>
      </c>
      <c r="L37">
        <v>58</v>
      </c>
      <c r="M37">
        <v>191</v>
      </c>
      <c r="N37">
        <v>93</v>
      </c>
      <c r="O37">
        <v>39</v>
      </c>
      <c r="P37">
        <v>25</v>
      </c>
      <c r="Q37">
        <v>87</v>
      </c>
      <c r="R37">
        <v>105</v>
      </c>
      <c r="S37">
        <v>16</v>
      </c>
      <c r="T37">
        <v>48</v>
      </c>
      <c r="U37">
        <v>16</v>
      </c>
      <c r="V37">
        <v>16</v>
      </c>
      <c r="W37">
        <v>64</v>
      </c>
      <c r="X37">
        <v>16</v>
      </c>
      <c r="Y37">
        <v>8</v>
      </c>
      <c r="Z37">
        <v>24</v>
      </c>
      <c r="AA37">
        <v>24</v>
      </c>
      <c r="AB37">
        <v>0</v>
      </c>
      <c r="AC37">
        <v>8</v>
      </c>
      <c r="AD37">
        <v>24</v>
      </c>
      <c r="AE37">
        <v>0</v>
      </c>
      <c r="AF37">
        <v>24</v>
      </c>
      <c r="AG37">
        <v>48</v>
      </c>
      <c r="AH37">
        <v>32</v>
      </c>
      <c r="AI37">
        <v>16</v>
      </c>
      <c r="AJ37">
        <v>8</v>
      </c>
      <c r="AK37">
        <v>0</v>
      </c>
      <c r="AL37">
        <v>32</v>
      </c>
      <c r="AM37">
        <v>32</v>
      </c>
      <c r="AN37">
        <v>64</v>
      </c>
      <c r="AO37">
        <v>24</v>
      </c>
      <c r="AP37">
        <v>48</v>
      </c>
      <c r="AQ37">
        <v>8</v>
      </c>
      <c r="AR37">
        <v>8</v>
      </c>
      <c r="AS37">
        <v>32</v>
      </c>
      <c r="AT37">
        <v>32</v>
      </c>
      <c r="AU37">
        <v>32</v>
      </c>
      <c r="AV37">
        <v>0</v>
      </c>
    </row>
    <row r="38" spans="1:48" x14ac:dyDescent="0.25">
      <c r="A38" s="13" t="s">
        <v>23</v>
      </c>
      <c r="B38">
        <v>11590</v>
      </c>
      <c r="C38">
        <v>15003</v>
      </c>
      <c r="D38">
        <v>4618</v>
      </c>
      <c r="E38">
        <v>9032</v>
      </c>
      <c r="F38">
        <v>12075</v>
      </c>
      <c r="G38">
        <v>3730</v>
      </c>
      <c r="H38">
        <v>8115</v>
      </c>
      <c r="I38">
        <v>4310</v>
      </c>
      <c r="J38">
        <v>2205</v>
      </c>
      <c r="K38">
        <v>2141</v>
      </c>
      <c r="L38">
        <v>1151</v>
      </c>
      <c r="M38">
        <v>5373</v>
      </c>
      <c r="N38">
        <v>1964</v>
      </c>
      <c r="O38">
        <v>1201</v>
      </c>
      <c r="P38">
        <v>1046</v>
      </c>
      <c r="Q38">
        <v>3705</v>
      </c>
      <c r="R38">
        <v>2268</v>
      </c>
      <c r="S38">
        <v>407</v>
      </c>
      <c r="T38">
        <v>1318</v>
      </c>
      <c r="U38">
        <v>362</v>
      </c>
      <c r="V38">
        <v>2243</v>
      </c>
      <c r="W38">
        <v>1674</v>
      </c>
      <c r="X38">
        <v>287</v>
      </c>
      <c r="Y38">
        <v>291</v>
      </c>
      <c r="Z38">
        <v>901</v>
      </c>
      <c r="AA38">
        <v>380</v>
      </c>
      <c r="AB38">
        <v>99</v>
      </c>
      <c r="AC38">
        <v>767</v>
      </c>
      <c r="AD38">
        <v>370</v>
      </c>
      <c r="AE38">
        <v>377</v>
      </c>
      <c r="AF38">
        <v>289</v>
      </c>
      <c r="AG38">
        <v>1579</v>
      </c>
      <c r="AH38">
        <v>930</v>
      </c>
      <c r="AI38">
        <v>736</v>
      </c>
      <c r="AJ38">
        <v>356</v>
      </c>
      <c r="AK38">
        <v>110</v>
      </c>
      <c r="AL38">
        <v>472</v>
      </c>
      <c r="AM38">
        <v>557</v>
      </c>
      <c r="AN38">
        <v>2082</v>
      </c>
      <c r="AO38">
        <v>397</v>
      </c>
      <c r="AP38">
        <v>1521</v>
      </c>
      <c r="AQ38">
        <v>677</v>
      </c>
      <c r="AR38">
        <v>113</v>
      </c>
      <c r="AS38">
        <v>1017</v>
      </c>
      <c r="AT38">
        <v>559</v>
      </c>
      <c r="AU38">
        <v>564</v>
      </c>
      <c r="AV38">
        <v>1134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E5E38C-077D-4763-8FB8-0826F58A1B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DASHBOARD</vt:lpstr>
      <vt:lpstr>DASHBOARD Light</vt:lpstr>
      <vt:lpstr>Budgeting</vt:lpstr>
      <vt:lpstr>Budgeting Light</vt:lpstr>
      <vt:lpstr>Income</vt:lpstr>
      <vt:lpstr>Income Light</vt:lpstr>
      <vt:lpstr>Expenses</vt:lpstr>
      <vt:lpstr>Expenses Light</vt:lpstr>
      <vt:lpstr>Investments</vt:lpstr>
      <vt:lpstr>Investments Light</vt:lpstr>
      <vt:lpstr>Debts</vt:lpstr>
      <vt:lpstr>Debts Light</vt:lpstr>
      <vt:lpstr>Financial Goals</vt:lpstr>
      <vt:lpstr>Financial Goals Light</vt:lpstr>
      <vt:lpstr>Processing</vt:lpstr>
      <vt:lpstr>Structuring Data</vt:lpstr>
      <vt:lpstr>Data</vt:lpstr>
      <vt:lpstr>Control</vt:lpstr>
      <vt:lpstr>bigdata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2023-06-08T14:18:55Z</dcterms:created>
  <dcterms:modified xsi:type="dcterms:W3CDTF">2026-09-18T10:23:00Z</dcterms:modified>
</cp:coreProperties>
</file>