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NetworkSwitchSimulator_RTOS_Project\Report\"/>
    </mc:Choice>
  </mc:AlternateContent>
  <xr:revisionPtr revIDLastSave="0" documentId="13_ncr:1_{73E9D120-D4D6-4A78-B24B-86E0AC2C22C5}" xr6:coauthVersionLast="47" xr6:coauthVersionMax="47" xr10:uidLastSave="{00000000-0000-0000-0000-000000000000}"/>
  <bookViews>
    <workbookView xWindow="-120" yWindow="-120" windowWidth="29040" windowHeight="15720" xr2:uid="{DB7B4BB2-C9F4-4700-A22A-73F430C9F5E0}"/>
  </bookViews>
  <sheets>
    <sheet name="SendAndWait" sheetId="1" r:id="rId1"/>
    <sheet name="GoBack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2" l="1"/>
  <c r="AA26" i="2"/>
  <c r="Y26" i="2"/>
  <c r="X26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8" i="2"/>
  <c r="V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Z29" i="2"/>
  <c r="Y29" i="2"/>
  <c r="AA29" i="2" s="1"/>
  <c r="X29" i="2"/>
  <c r="W29" i="2"/>
  <c r="V29" i="2"/>
  <c r="U29" i="2"/>
  <c r="T29" i="2"/>
  <c r="AB28" i="2"/>
  <c r="Z28" i="2"/>
  <c r="Y28" i="2"/>
  <c r="AA28" i="2" s="1"/>
  <c r="X28" i="2"/>
  <c r="W28" i="2"/>
  <c r="U28" i="2"/>
  <c r="T28" i="2"/>
  <c r="Z27" i="2"/>
  <c r="Y27" i="2"/>
  <c r="AA27" i="2" s="1"/>
  <c r="X27" i="2"/>
  <c r="W27" i="2"/>
  <c r="U27" i="2"/>
  <c r="T27" i="2"/>
  <c r="AB27" i="2" s="1"/>
  <c r="Z25" i="2"/>
  <c r="Y25" i="2"/>
  <c r="AA25" i="2" s="1"/>
  <c r="X25" i="2"/>
  <c r="W25" i="2"/>
  <c r="U25" i="2"/>
  <c r="T25" i="2"/>
  <c r="AB25" i="2" s="1"/>
  <c r="Z24" i="2"/>
  <c r="Y24" i="2"/>
  <c r="AA24" i="2" s="1"/>
  <c r="X24" i="2"/>
  <c r="W24" i="2"/>
  <c r="U24" i="2"/>
  <c r="T24" i="2"/>
  <c r="AB24" i="2" s="1"/>
  <c r="Z23" i="2"/>
  <c r="Y23" i="2"/>
  <c r="AA23" i="2" s="1"/>
  <c r="X23" i="2"/>
  <c r="W23" i="2"/>
  <c r="U23" i="2"/>
  <c r="T23" i="2"/>
  <c r="AB23" i="2" s="1"/>
  <c r="Z22" i="2"/>
  <c r="Y22" i="2"/>
  <c r="AA22" i="2" s="1"/>
  <c r="X22" i="2"/>
  <c r="W22" i="2"/>
  <c r="U22" i="2"/>
  <c r="T22" i="2"/>
  <c r="AB22" i="2" s="1"/>
  <c r="Z21" i="2"/>
  <c r="Y21" i="2"/>
  <c r="AA21" i="2" s="1"/>
  <c r="X21" i="2"/>
  <c r="W21" i="2"/>
  <c r="U21" i="2"/>
  <c r="T21" i="2"/>
  <c r="AB21" i="2" s="1"/>
  <c r="Z20" i="2"/>
  <c r="Y20" i="2"/>
  <c r="AA20" i="2" s="1"/>
  <c r="X20" i="2"/>
  <c r="W20" i="2"/>
  <c r="U20" i="2"/>
  <c r="T20" i="2"/>
  <c r="Z19" i="2"/>
  <c r="Y19" i="2"/>
  <c r="AA19" i="2" s="1"/>
  <c r="X19" i="2"/>
  <c r="W19" i="2"/>
  <c r="U19" i="2"/>
  <c r="T19" i="2"/>
  <c r="Z18" i="2"/>
  <c r="Y18" i="2"/>
  <c r="AA18" i="2" s="1"/>
  <c r="X18" i="2"/>
  <c r="W18" i="2"/>
  <c r="U18" i="2"/>
  <c r="T18" i="2"/>
  <c r="AB18" i="2" s="1"/>
  <c r="Z17" i="2"/>
  <c r="Y17" i="2"/>
  <c r="AA17" i="2" s="1"/>
  <c r="X17" i="2"/>
  <c r="W17" i="2"/>
  <c r="U17" i="2"/>
  <c r="T17" i="2"/>
  <c r="Z16" i="2"/>
  <c r="Y16" i="2"/>
  <c r="AA16" i="2" s="1"/>
  <c r="X16" i="2"/>
  <c r="W16" i="2"/>
  <c r="U16" i="2"/>
  <c r="T16" i="2"/>
  <c r="Z15" i="2"/>
  <c r="Y15" i="2"/>
  <c r="AA15" i="2" s="1"/>
  <c r="X15" i="2"/>
  <c r="W15" i="2"/>
  <c r="U15" i="2"/>
  <c r="T15" i="2"/>
  <c r="AB15" i="2" s="1"/>
  <c r="Z14" i="2"/>
  <c r="Y14" i="2"/>
  <c r="AA14" i="2" s="1"/>
  <c r="X14" i="2"/>
  <c r="W14" i="2"/>
  <c r="U14" i="2"/>
  <c r="T14" i="2"/>
  <c r="AB14" i="2" s="1"/>
  <c r="Z13" i="2"/>
  <c r="Y13" i="2"/>
  <c r="AA13" i="2" s="1"/>
  <c r="X13" i="2"/>
  <c r="W13" i="2"/>
  <c r="U13" i="2"/>
  <c r="T13" i="2"/>
  <c r="AB13" i="2" s="1"/>
  <c r="Z12" i="2"/>
  <c r="Y12" i="2"/>
  <c r="AA12" i="2" s="1"/>
  <c r="X12" i="2"/>
  <c r="W12" i="2"/>
  <c r="U12" i="2"/>
  <c r="T12" i="2"/>
  <c r="AB12" i="2" s="1"/>
  <c r="Z11" i="2"/>
  <c r="Y11" i="2"/>
  <c r="AA11" i="2" s="1"/>
  <c r="X11" i="2"/>
  <c r="W11" i="2"/>
  <c r="U11" i="2"/>
  <c r="T11" i="2"/>
  <c r="Z10" i="2"/>
  <c r="Y10" i="2"/>
  <c r="AA10" i="2" s="1"/>
  <c r="X10" i="2"/>
  <c r="W10" i="2"/>
  <c r="U10" i="2"/>
  <c r="T10" i="2"/>
  <c r="AB10" i="2" s="1"/>
  <c r="Z9" i="2"/>
  <c r="Y9" i="2"/>
  <c r="AA9" i="2" s="1"/>
  <c r="X9" i="2"/>
  <c r="W9" i="2"/>
  <c r="U9" i="2"/>
  <c r="T9" i="2"/>
  <c r="AB9" i="2" s="1"/>
  <c r="Z8" i="2"/>
  <c r="Y8" i="2"/>
  <c r="AA8" i="2" s="1"/>
  <c r="X8" i="2"/>
  <c r="W8" i="2"/>
  <c r="U8" i="2"/>
  <c r="T8" i="2"/>
  <c r="AB8" i="2" s="1"/>
  <c r="Z7" i="2"/>
  <c r="Y7" i="2"/>
  <c r="AA7" i="2" s="1"/>
  <c r="X7" i="2"/>
  <c r="W7" i="2"/>
  <c r="U7" i="2"/>
  <c r="T7" i="2"/>
  <c r="AB7" i="2" s="1"/>
  <c r="Z6" i="2"/>
  <c r="Y6" i="2"/>
  <c r="AA6" i="2" s="1"/>
  <c r="X6" i="2"/>
  <c r="W6" i="2"/>
  <c r="U6" i="2"/>
  <c r="T6" i="2"/>
  <c r="AB6" i="2" s="1"/>
  <c r="Z5" i="2"/>
  <c r="Y5" i="2"/>
  <c r="AA5" i="2" s="1"/>
  <c r="X5" i="2"/>
  <c r="W5" i="2"/>
  <c r="U5" i="2"/>
  <c r="T5" i="2"/>
  <c r="AB5" i="2" s="1"/>
  <c r="Z4" i="2"/>
  <c r="Y4" i="2"/>
  <c r="AA4" i="2" s="1"/>
  <c r="X4" i="2"/>
  <c r="W4" i="2"/>
  <c r="U4" i="2"/>
  <c r="T4" i="2"/>
  <c r="AB4" i="2" s="1"/>
  <c r="Z3" i="2"/>
  <c r="Y3" i="2"/>
  <c r="AA3" i="2" s="1"/>
  <c r="X3" i="2"/>
  <c r="W3" i="2"/>
  <c r="U3" i="2"/>
  <c r="T3" i="2"/>
  <c r="AB3" i="2" s="1"/>
  <c r="E3" i="2"/>
  <c r="Y7" i="1"/>
  <c r="Y8" i="1"/>
  <c r="S13" i="1"/>
  <c r="D8" i="1"/>
  <c r="D4" i="1"/>
  <c r="D5" i="1"/>
  <c r="D6" i="1"/>
  <c r="D7" i="1"/>
  <c r="D10" i="1"/>
  <c r="D11" i="1"/>
  <c r="D12" i="1"/>
  <c r="D13" i="1"/>
  <c r="D14" i="1"/>
  <c r="D15" i="1"/>
  <c r="D16" i="1"/>
  <c r="D17" i="1"/>
  <c r="D18" i="1"/>
  <c r="D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V4" i="1"/>
  <c r="X4" i="1" s="1"/>
  <c r="V5" i="1"/>
  <c r="X5" i="1" s="1"/>
  <c r="V6" i="1"/>
  <c r="X6" i="1" s="1"/>
  <c r="V7" i="1"/>
  <c r="X7" i="1" s="1"/>
  <c r="V8" i="1"/>
  <c r="X8" i="1" s="1"/>
  <c r="V9" i="1"/>
  <c r="X9" i="1" s="1"/>
  <c r="V10" i="1"/>
  <c r="X10" i="1" s="1"/>
  <c r="V11" i="1"/>
  <c r="X11" i="1" s="1"/>
  <c r="V12" i="1"/>
  <c r="X12" i="1" s="1"/>
  <c r="V13" i="1"/>
  <c r="X13" i="1" s="1"/>
  <c r="V14" i="1"/>
  <c r="X14" i="1" s="1"/>
  <c r="V15" i="1"/>
  <c r="X15" i="1" s="1"/>
  <c r="V16" i="1"/>
  <c r="X16" i="1" s="1"/>
  <c r="V17" i="1"/>
  <c r="X17" i="1" s="1"/>
  <c r="V18" i="1"/>
  <c r="X18" i="1" s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Q4" i="1"/>
  <c r="Y4" i="1" s="1"/>
  <c r="Q5" i="1"/>
  <c r="Y5" i="1" s="1"/>
  <c r="Q6" i="1"/>
  <c r="Y6" i="1" s="1"/>
  <c r="Q7" i="1"/>
  <c r="Q8" i="1"/>
  <c r="Q9" i="1"/>
  <c r="Y9" i="1" s="1"/>
  <c r="Q10" i="1"/>
  <c r="Y10" i="1" s="1"/>
  <c r="Q11" i="1"/>
  <c r="Y11" i="1" s="1"/>
  <c r="Q12" i="1"/>
  <c r="Y12" i="1" s="1"/>
  <c r="Q13" i="1"/>
  <c r="Q14" i="1"/>
  <c r="Y14" i="1" s="1"/>
  <c r="Q15" i="1"/>
  <c r="Y15" i="1" s="1"/>
  <c r="Q16" i="1"/>
  <c r="Y16" i="1" s="1"/>
  <c r="Q17" i="1"/>
  <c r="Y17" i="1" s="1"/>
  <c r="Q18" i="1"/>
  <c r="Y18" i="1" s="1"/>
  <c r="W3" i="1"/>
  <c r="V3" i="1"/>
  <c r="X3" i="1" s="1"/>
  <c r="U3" i="1"/>
  <c r="T3" i="1"/>
  <c r="R3" i="1"/>
  <c r="Q3" i="1"/>
  <c r="Y3" i="1" s="1"/>
  <c r="AB19" i="2" l="1"/>
  <c r="AB17" i="2"/>
  <c r="AB16" i="2"/>
  <c r="AB20" i="2"/>
  <c r="AB29" i="2"/>
  <c r="AB11" i="2"/>
  <c r="Y13" i="1"/>
</calcChain>
</file>

<file path=xl/sharedStrings.xml><?xml version="1.0" encoding="utf-8"?>
<sst xmlns="http://schemas.openxmlformats.org/spreadsheetml/2006/main" count="59" uniqueCount="24">
  <si>
    <t>P_Drop</t>
  </si>
  <si>
    <t>T_OUT</t>
  </si>
  <si>
    <t>Node 1</t>
  </si>
  <si>
    <t>Node 2</t>
  </si>
  <si>
    <t>Packets Sent</t>
  </si>
  <si>
    <t>Packets Successful</t>
  </si>
  <si>
    <t>Packets Failed</t>
  </si>
  <si>
    <t>Bytes Sent</t>
  </si>
  <si>
    <t>Bytes Successful</t>
  </si>
  <si>
    <t>Bytes Failed</t>
  </si>
  <si>
    <t>Total</t>
  </si>
  <si>
    <t>Total Packets Received</t>
  </si>
  <si>
    <t>Total Packets Successful</t>
  </si>
  <si>
    <t>Total Packets Failed</t>
  </si>
  <si>
    <t>Total Bytes Sent</t>
  </si>
  <si>
    <t>Total Bytes Successful</t>
  </si>
  <si>
    <t>Total Bytes Failed</t>
  </si>
  <si>
    <t>Time Elapsed (Sec)</t>
  </si>
  <si>
    <t>Time Elapsed (Min)</t>
  </si>
  <si>
    <t>ThroughPut (Bytes/Sec)</t>
  </si>
  <si>
    <t>Total Re-transimitted</t>
  </si>
  <si>
    <t>Average Re-transmitted Packets</t>
  </si>
  <si>
    <t>N</t>
  </si>
  <si>
    <t>Packets Re-transmitted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</si>
</sst>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0"/>
    <numFmt numFmtId="170" formatCode="0.000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5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30"/>
      <color theme="2"/>
      <name val="Aptos Narrow"/>
      <family val="2"/>
      <scheme val="minor"/>
    </font>
    <font>
      <sz val="30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89999084444715716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/>
    <xf numFmtId="0" fontId="0" fillId="3" borderId="1" xfId="0" applyFill="1" applyBorder="1" applyAlignment="1">
      <alignment horizontal="center" vertical="center"/>
    </xf>
    <xf numFmtId="0" fontId="0" fillId="5" borderId="1" xfId="0" applyFill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3" fillId="7" borderId="8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70" fontId="0" fillId="0" borderId="1" xfId="0" applyNumberFormat="1" applyBorder="1" applyAlignment="1">
      <alignment horizontal="center"/>
    </xf>
    <xf numFmtId="2" fontId="6" fillId="0" borderId="11" xfId="0" applyNumberFormat="1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6" fillId="0" borderId="12" xfId="0" applyNumberFormat="1" applyFont="1" applyBorder="1" applyAlignment="1">
      <alignment horizontal="center" vertical="center"/>
    </xf>
    <xf numFmtId="0" fontId="2" fillId="0" borderId="0" xfId="0" applyFont="1" applyFill="1" applyBorder="1"/>
    <xf numFmtId="2" fontId="6" fillId="0" borderId="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69" fontId="0" fillId="0" borderId="0" xfId="0" applyNumberFormat="1" applyFont="1" applyFill="1" applyBorder="1" applyAlignment="1">
      <alignment vertical="center"/>
    </xf>
    <xf numFmtId="0" fontId="0" fillId="0" borderId="12" xfId="0" applyBorder="1"/>
    <xf numFmtId="0" fontId="0" fillId="0" borderId="0" xfId="0" applyBorder="1"/>
    <xf numFmtId="0" fontId="0" fillId="0" borderId="6" xfId="0" applyFill="1" applyBorder="1"/>
    <xf numFmtId="2" fontId="6" fillId="0" borderId="5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169" fontId="0" fillId="0" borderId="11" xfId="0" applyNumberFormat="1" applyFont="1" applyFill="1" applyBorder="1" applyAlignment="1">
      <alignment vertical="center"/>
    </xf>
    <xf numFmtId="169" fontId="0" fillId="0" borderId="4" xfId="0" applyNumberFormat="1" applyFont="1" applyFill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0" borderId="14" xfId="0" applyBorder="1"/>
    <xf numFmtId="0" fontId="0" fillId="0" borderId="14" xfId="0" applyFill="1" applyBorder="1"/>
    <xf numFmtId="2" fontId="6" fillId="0" borderId="15" xfId="0" applyNumberFormat="1" applyFont="1" applyBorder="1" applyAlignment="1">
      <alignment horizontal="center" vertical="center"/>
    </xf>
    <xf numFmtId="169" fontId="0" fillId="0" borderId="13" xfId="0" applyNumberFormat="1" applyFont="1" applyFill="1" applyBorder="1" applyAlignment="1">
      <alignment vertical="center"/>
    </xf>
    <xf numFmtId="0" fontId="2" fillId="6" borderId="2" xfId="0" applyFont="1" applyFill="1" applyBorder="1" applyAlignment="1">
      <alignment horizontal="center" vertical="center" wrapText="1"/>
    </xf>
    <xf numFmtId="0" fontId="0" fillId="7" borderId="13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/>
    </xf>
    <xf numFmtId="0" fontId="2" fillId="6" borderId="10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/>
    </xf>
    <xf numFmtId="0" fontId="3" fillId="7" borderId="15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0" fillId="4" borderId="4" xfId="0" applyFill="1" applyBorder="1"/>
    <xf numFmtId="0" fontId="0" fillId="0" borderId="4" xfId="0" applyBorder="1" applyAlignment="1">
      <alignment horizontal="center"/>
    </xf>
    <xf numFmtId="170" fontId="0" fillId="0" borderId="4" xfId="0" applyNumberFormat="1" applyBorder="1" applyAlignment="1">
      <alignment horizontal="center"/>
    </xf>
    <xf numFmtId="0" fontId="5" fillId="8" borderId="14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169" fontId="1" fillId="0" borderId="11" xfId="0" applyNumberFormat="1" applyFont="1" applyFill="1" applyBorder="1" applyAlignment="1">
      <alignment horizontal="center" vertical="center"/>
    </xf>
    <xf numFmtId="169" fontId="1" fillId="0" borderId="4" xfId="0" applyNumberFormat="1" applyFont="1" applyFill="1" applyBorder="1" applyAlignment="1">
      <alignment horizontal="center" vertical="center"/>
    </xf>
    <xf numFmtId="169" fontId="1" fillId="0" borderId="1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r>
              <a:rPr lang="en-US" baseline="0"/>
              <a:t> vs Tout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63648293963254"/>
          <c:y val="0.13425925925925927"/>
          <c:w val="0.84580796150481186"/>
          <c:h val="0.65280839895013121"/>
        </c:manualLayout>
      </c:layout>
      <c:lineChart>
        <c:grouping val="standard"/>
        <c:varyColors val="0"/>
        <c:ser>
          <c:idx val="0"/>
          <c:order val="0"/>
          <c:tx>
            <c:v>Pdrop = 0.01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SendAndWait!$B$3:$B$6</c:f>
              <c:numCache>
                <c:formatCode>General</c:formatCode>
                <c:ptCount val="4"/>
                <c:pt idx="0">
                  <c:v>150</c:v>
                </c:pt>
                <c:pt idx="1">
                  <c:v>175</c:v>
                </c:pt>
                <c:pt idx="2">
                  <c:v>200</c:v>
                </c:pt>
                <c:pt idx="3">
                  <c:v>225</c:v>
                </c:pt>
              </c:numCache>
            </c:numRef>
          </c:cat>
          <c:val>
            <c:numRef>
              <c:f>SendAndWait!$X$3:$X$6</c:f>
              <c:numCache>
                <c:formatCode>0.00</c:formatCode>
                <c:ptCount val="4"/>
                <c:pt idx="0">
                  <c:v>6101.3808322824716</c:v>
                </c:pt>
                <c:pt idx="1">
                  <c:v>6615.9273447820342</c:v>
                </c:pt>
                <c:pt idx="2">
                  <c:v>6809.8545953360772</c:v>
                </c:pt>
                <c:pt idx="3">
                  <c:v>7338.2846607669617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42-4627-9F2F-B1F50B6A24A2}"/>
            </c:ext>
          </c:extLst>
        </c:ser>
        <c:ser>
          <c:idx val="1"/>
          <c:order val="1"/>
          <c:tx>
            <c:v>Pdrop = 0.02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SendAndWait!$X$7:$X$10</c:f>
              <c:numCache>
                <c:formatCode>0.00</c:formatCode>
                <c:ptCount val="4"/>
                <c:pt idx="0">
                  <c:v>5973.7754342431763</c:v>
                </c:pt>
                <c:pt idx="1">
                  <c:v>6622.1773333333331</c:v>
                </c:pt>
                <c:pt idx="2">
                  <c:v>6783.1160220994479</c:v>
                </c:pt>
                <c:pt idx="3">
                  <c:v>7299.1644640234945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42-4627-9F2F-B1F50B6A24A2}"/>
            </c:ext>
          </c:extLst>
        </c:ser>
        <c:ser>
          <c:idx val="2"/>
          <c:order val="2"/>
          <c:tx>
            <c:v>Pdrop = 0.04</c:v>
          </c:tx>
          <c:spPr>
            <a:ln w="12700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SendAndWait!$X$11:$X$14</c:f>
              <c:numCache>
                <c:formatCode>0.00</c:formatCode>
                <c:ptCount val="4"/>
                <c:pt idx="0">
                  <c:v>6122.8991172761662</c:v>
                </c:pt>
                <c:pt idx="1">
                  <c:v>6583.2685185185182</c:v>
                </c:pt>
                <c:pt idx="2">
                  <c:v>6812.4875690607732</c:v>
                </c:pt>
                <c:pt idx="3">
                  <c:v>7356.7991137370755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42-4627-9F2F-B1F50B6A24A2}"/>
            </c:ext>
          </c:extLst>
        </c:ser>
        <c:ser>
          <c:idx val="3"/>
          <c:order val="3"/>
          <c:tx>
            <c:v>Pdrop = 0.08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SendAndWait!$X$15:$X$18</c:f>
              <c:numCache>
                <c:formatCode>0.00</c:formatCode>
                <c:ptCount val="4"/>
                <c:pt idx="0">
                  <c:v>6113.2179974651453</c:v>
                </c:pt>
                <c:pt idx="1">
                  <c:v>6511.6031537450726</c:v>
                </c:pt>
                <c:pt idx="2">
                  <c:v>6602.1081441922561</c:v>
                </c:pt>
                <c:pt idx="3">
                  <c:v>7060.5007173601152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42-4627-9F2F-B1F50B6A24A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877552"/>
        <c:axId val="1861876592"/>
      </c:lineChart>
      <c:catAx>
        <c:axId val="186187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bg2">
                        <a:lumMod val="10000"/>
                      </a:schemeClr>
                    </a:solidFill>
                  </a:rPr>
                  <a:t>Tout (msec)</a:t>
                </a:r>
              </a:p>
            </c:rich>
          </c:tx>
          <c:layout>
            <c:manualLayout>
              <c:xMode val="edge"/>
              <c:yMode val="edge"/>
              <c:x val="0.48545952925239177"/>
              <c:y val="0.826110718531978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876592"/>
        <c:crosses val="autoZero"/>
        <c:auto val="1"/>
        <c:lblAlgn val="ctr"/>
        <c:lblOffset val="100"/>
        <c:noMultiLvlLbl val="0"/>
      </c:catAx>
      <c:valAx>
        <c:axId val="1861876592"/>
        <c:scaling>
          <c:orientation val="minMax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bg2">
                        <a:lumMod val="10000"/>
                      </a:schemeClr>
                    </a:solidFill>
                  </a:rPr>
                  <a:t>ThroughPut (</a:t>
                </a:r>
                <a:r>
                  <a:rPr lang="en-US" sz="12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</a:rPr>
                  <a:t>Bps</a:t>
                </a:r>
                <a:r>
                  <a:rPr lang="en-US" sz="1200">
                    <a:solidFill>
                      <a:schemeClr val="bg2">
                        <a:lumMod val="10000"/>
                      </a:schemeClr>
                    </a:solidFill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28975901249523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87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2777777777777778E-2"/>
          <c:y val="0.89409667541557303"/>
          <c:w val="0.60400549545075122"/>
          <c:h val="5.96467351599126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ThroughPut vs Pdrop</a:t>
            </a:r>
            <a:endParaRPr 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Tout = 150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SendAndWait!$A$21:$A$24</c:f>
              <c:numCache>
                <c:formatCode>General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0.08</c:v>
                </c:pt>
              </c:numCache>
            </c:numRef>
          </c:cat>
          <c:val>
            <c:numRef>
              <c:f>(SendAndWait!$X$3,SendAndWait!$X$7,SendAndWait!$X$11,SendAndWait!$X$15)</c:f>
              <c:numCache>
                <c:formatCode>0.00</c:formatCode>
                <c:ptCount val="4"/>
                <c:pt idx="0">
                  <c:v>6101.3808322824716</c:v>
                </c:pt>
                <c:pt idx="1">
                  <c:v>5973.7754342431763</c:v>
                </c:pt>
                <c:pt idx="2">
                  <c:v>6122.8991172761662</c:v>
                </c:pt>
                <c:pt idx="3">
                  <c:v>6113.2179974651453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8-403F-8BF2-D405A51ABE12}"/>
            </c:ext>
          </c:extLst>
        </c:ser>
        <c:ser>
          <c:idx val="1"/>
          <c:order val="1"/>
          <c:tx>
            <c:v>Tout = 175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SendAndWait!$A$21:$A$24</c:f>
              <c:numCache>
                <c:formatCode>General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0.08</c:v>
                </c:pt>
              </c:numCache>
            </c:numRef>
          </c:cat>
          <c:val>
            <c:numRef>
              <c:f>(SendAndWait!$X$4,SendAndWait!$X$8,SendAndWait!$X$12,SendAndWait!$X$16)</c:f>
              <c:numCache>
                <c:formatCode>0.00</c:formatCode>
                <c:ptCount val="4"/>
                <c:pt idx="0">
                  <c:v>6615.9273447820342</c:v>
                </c:pt>
                <c:pt idx="1">
                  <c:v>6622.1773333333331</c:v>
                </c:pt>
                <c:pt idx="2">
                  <c:v>6583.2685185185182</c:v>
                </c:pt>
                <c:pt idx="3">
                  <c:v>6511.6031537450726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8-403F-8BF2-D405A51ABE12}"/>
            </c:ext>
          </c:extLst>
        </c:ser>
        <c:ser>
          <c:idx val="2"/>
          <c:order val="2"/>
          <c:tx>
            <c:v>Tout = 200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SendAndWait!$A$21:$A$24</c:f>
              <c:numCache>
                <c:formatCode>General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0.08</c:v>
                </c:pt>
              </c:numCache>
            </c:numRef>
          </c:cat>
          <c:val>
            <c:numRef>
              <c:f>(SendAndWait!$X$5,SendAndWait!$X$9,SendAndWait!$X$13,SendAndWait!$X$17)</c:f>
              <c:numCache>
                <c:formatCode>0.00</c:formatCode>
                <c:ptCount val="4"/>
                <c:pt idx="0">
                  <c:v>6809.8545953360772</c:v>
                </c:pt>
                <c:pt idx="1">
                  <c:v>6783.1160220994479</c:v>
                </c:pt>
                <c:pt idx="2">
                  <c:v>6812.4875690607732</c:v>
                </c:pt>
                <c:pt idx="3">
                  <c:v>6602.1081441922561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8-403F-8BF2-D405A51ABE12}"/>
            </c:ext>
          </c:extLst>
        </c:ser>
        <c:ser>
          <c:idx val="3"/>
          <c:order val="3"/>
          <c:tx>
            <c:v>Tout = 225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SendAndWait!$A$21:$A$24</c:f>
              <c:numCache>
                <c:formatCode>General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0.08</c:v>
                </c:pt>
              </c:numCache>
            </c:numRef>
          </c:cat>
          <c:val>
            <c:numRef>
              <c:f>(SendAndWait!$X$6,SendAndWait!$X$10,SendAndWait!$X$14,SendAndWait!$X$18)</c:f>
              <c:numCache>
                <c:formatCode>0.00</c:formatCode>
                <c:ptCount val="4"/>
                <c:pt idx="0">
                  <c:v>7338.2846607669617</c:v>
                </c:pt>
                <c:pt idx="1">
                  <c:v>7299.1644640234945</c:v>
                </c:pt>
                <c:pt idx="2">
                  <c:v>7356.7991137370755</c:v>
                </c:pt>
                <c:pt idx="3">
                  <c:v>7060.5007173601152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E8-403F-8BF2-D405A51AB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877552"/>
        <c:axId val="1861876592"/>
      </c:lineChart>
      <c:catAx>
        <c:axId val="186187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</a:rPr>
                  <a:t>Pdrop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876592"/>
        <c:crosses val="autoZero"/>
        <c:auto val="1"/>
        <c:lblAlgn val="ctr"/>
        <c:lblOffset val="100"/>
        <c:noMultiLvlLbl val="0"/>
      </c:catAx>
      <c:valAx>
        <c:axId val="1861876592"/>
        <c:scaling>
          <c:orientation val="minMax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</a:rPr>
                  <a:t>ThroughPut (Bps)</a:t>
                </a:r>
              </a:p>
            </c:rich>
          </c:tx>
          <c:layout>
            <c:manualLayout>
              <c:xMode val="edge"/>
              <c:yMode val="edge"/>
              <c:x val="1.6762452107279693E-2"/>
              <c:y val="0.285535141440653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87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Number of Transmissions per Packet vs Pdrop </a:t>
            </a:r>
            <a:r>
              <a:rPr lang="en-US"/>
              <a:t>@Tout = 200ms</a:t>
            </a:r>
          </a:p>
        </c:rich>
      </c:tx>
      <c:layout>
        <c:manualLayout>
          <c:xMode val="edge"/>
          <c:yMode val="edge"/>
          <c:x val="0.18463228627124254"/>
          <c:y val="4.7298580670150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Tout = 200ms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SendAndWait!$A$21:$A$24</c:f>
              <c:numCache>
                <c:formatCode>General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0.08</c:v>
                </c:pt>
              </c:numCache>
            </c:numRef>
          </c:cat>
          <c:val>
            <c:numRef>
              <c:f>(SendAndWait!$Y$5,SendAndWait!$Y$9,SendAndWait!$Y$13,SendAndWait!$Y$17)</c:f>
              <c:numCache>
                <c:formatCode>0.0000</c:formatCode>
                <c:ptCount val="4"/>
                <c:pt idx="0">
                  <c:v>1.2380952380952381</c:v>
                </c:pt>
                <c:pt idx="1">
                  <c:v>1.2518896833503574</c:v>
                </c:pt>
                <c:pt idx="2">
                  <c:v>1.2727644771843667</c:v>
                </c:pt>
                <c:pt idx="3">
                  <c:v>1.295982232990107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1-47AE-9F36-FB2C90948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04080"/>
        <c:axId val="72604560"/>
      </c:lineChart>
      <c:catAx>
        <c:axId val="7260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Pdrop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4560"/>
        <c:crosses val="autoZero"/>
        <c:auto val="1"/>
        <c:lblAlgn val="ctr"/>
        <c:lblOffset val="100"/>
        <c:noMultiLvlLbl val="0"/>
      </c:catAx>
      <c:valAx>
        <c:axId val="7260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Number of Transmision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r>
              <a:rPr lang="en-US" baseline="0"/>
              <a:t> vs Tout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0261272731407"/>
          <c:y val="0.12719009311018062"/>
          <c:w val="0.84580796150481186"/>
          <c:h val="0.66341205464430686"/>
        </c:manualLayout>
      </c:layout>
      <c:lineChart>
        <c:grouping val="standard"/>
        <c:varyColors val="0"/>
        <c:ser>
          <c:idx val="0"/>
          <c:order val="0"/>
          <c:tx>
            <c:v>Pdrop = 0.01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SendAndWait!$B$3:$B$6</c:f>
              <c:numCache>
                <c:formatCode>General</c:formatCode>
                <c:ptCount val="4"/>
                <c:pt idx="0">
                  <c:v>150</c:v>
                </c:pt>
                <c:pt idx="1">
                  <c:v>175</c:v>
                </c:pt>
                <c:pt idx="2">
                  <c:v>200</c:v>
                </c:pt>
                <c:pt idx="3">
                  <c:v>225</c:v>
                </c:pt>
              </c:numCache>
            </c:numRef>
          </c:cat>
          <c:val>
            <c:numRef>
              <c:f>SendAndWait!$P$40:$P$43</c:f>
              <c:numCache>
                <c:formatCode>General</c:formatCode>
                <c:ptCount val="4"/>
                <c:pt idx="0">
                  <c:v>7423.12</c:v>
                </c:pt>
                <c:pt idx="1">
                  <c:v>7927.54</c:v>
                </c:pt>
                <c:pt idx="2">
                  <c:v>8352.09</c:v>
                </c:pt>
                <c:pt idx="3">
                  <c:v>8267.73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8-4067-9D99-F5DA853F4666}"/>
            </c:ext>
          </c:extLst>
        </c:ser>
        <c:ser>
          <c:idx val="1"/>
          <c:order val="1"/>
          <c:tx>
            <c:v>Pdrop = 0.02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SendAndWait!$Q$40:$Q$43</c:f>
              <c:numCache>
                <c:formatCode>General</c:formatCode>
                <c:ptCount val="4"/>
                <c:pt idx="0">
                  <c:v>7249.67</c:v>
                </c:pt>
                <c:pt idx="1">
                  <c:v>7782.84</c:v>
                </c:pt>
                <c:pt idx="2">
                  <c:v>8036.64</c:v>
                </c:pt>
                <c:pt idx="3">
                  <c:v>8195.57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8-4067-9D99-F5DA853F4666}"/>
            </c:ext>
          </c:extLst>
        </c:ser>
        <c:ser>
          <c:idx val="2"/>
          <c:order val="2"/>
          <c:tx>
            <c:v>Pdrop = 0.04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SendAndWait!$R$40:$R$43</c:f>
              <c:numCache>
                <c:formatCode>General</c:formatCode>
                <c:ptCount val="4"/>
                <c:pt idx="0">
                  <c:v>7325.32</c:v>
                </c:pt>
                <c:pt idx="1">
                  <c:v>7862.11</c:v>
                </c:pt>
                <c:pt idx="2">
                  <c:v>8069.6</c:v>
                </c:pt>
                <c:pt idx="3">
                  <c:v>8048.84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A8-4067-9D99-F5DA853F4666}"/>
            </c:ext>
          </c:extLst>
        </c:ser>
        <c:ser>
          <c:idx val="3"/>
          <c:order val="3"/>
          <c:tx>
            <c:v>Pdrop = 0.08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SendAndWait!$S$40:$S$43</c:f>
              <c:numCache>
                <c:formatCode>General</c:formatCode>
                <c:ptCount val="4"/>
                <c:pt idx="0">
                  <c:v>7183.22</c:v>
                </c:pt>
                <c:pt idx="1">
                  <c:v>7680.04</c:v>
                </c:pt>
                <c:pt idx="2">
                  <c:v>7840.3</c:v>
                </c:pt>
                <c:pt idx="3">
                  <c:v>7783.29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A8-4067-9D99-F5DA853F4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877552"/>
        <c:axId val="1861876592"/>
      </c:lineChart>
      <c:catAx>
        <c:axId val="186187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bg2">
                        <a:lumMod val="10000"/>
                      </a:schemeClr>
                    </a:solidFill>
                  </a:rPr>
                  <a:t>Tout (msec)</a:t>
                </a:r>
              </a:p>
            </c:rich>
          </c:tx>
          <c:layout>
            <c:manualLayout>
              <c:xMode val="edge"/>
              <c:yMode val="edge"/>
              <c:x val="0.48545952925239177"/>
              <c:y val="0.826110718531978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876592"/>
        <c:crosses val="autoZero"/>
        <c:auto val="1"/>
        <c:lblAlgn val="ctr"/>
        <c:lblOffset val="100"/>
        <c:noMultiLvlLbl val="0"/>
      </c:catAx>
      <c:valAx>
        <c:axId val="1861876592"/>
        <c:scaling>
          <c:orientation val="minMax"/>
          <c:min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bg2">
                        <a:lumMod val="10000"/>
                      </a:schemeClr>
                    </a:solidFill>
                  </a:rPr>
                  <a:t>ThroughPut (</a:t>
                </a:r>
                <a:r>
                  <a:rPr lang="en-US" sz="12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</a:rPr>
                  <a:t>Bps</a:t>
                </a:r>
                <a:r>
                  <a:rPr lang="en-US" sz="1200">
                    <a:solidFill>
                      <a:schemeClr val="bg2">
                        <a:lumMod val="10000"/>
                      </a:schemeClr>
                    </a:solidFill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28975901249523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87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2777777777777778E-2"/>
          <c:y val="0.89409667541557303"/>
          <c:w val="0.60400549545075122"/>
          <c:h val="5.96467351599126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ThroughPut vs Pdrop</a:t>
            </a:r>
            <a:endParaRPr 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Tout = 150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SendAndWait!$A$21:$A$24</c:f>
              <c:numCache>
                <c:formatCode>General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0.08</c:v>
                </c:pt>
              </c:numCache>
            </c:numRef>
          </c:cat>
          <c:val>
            <c:numRef>
              <c:f>SendAndWait!$P$40:$S$40</c:f>
              <c:numCache>
                <c:formatCode>General</c:formatCode>
                <c:ptCount val="4"/>
                <c:pt idx="0">
                  <c:v>7423.12</c:v>
                </c:pt>
                <c:pt idx="1">
                  <c:v>7249.67</c:v>
                </c:pt>
                <c:pt idx="2">
                  <c:v>7325.32</c:v>
                </c:pt>
                <c:pt idx="3">
                  <c:v>7183.22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3-4A55-83BD-2B3FB27D64EF}"/>
            </c:ext>
          </c:extLst>
        </c:ser>
        <c:ser>
          <c:idx val="1"/>
          <c:order val="1"/>
          <c:tx>
            <c:v>Tout = 175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SendAndWait!$A$21:$A$24</c:f>
              <c:numCache>
                <c:formatCode>General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0.08</c:v>
                </c:pt>
              </c:numCache>
            </c:numRef>
          </c:cat>
          <c:val>
            <c:numRef>
              <c:f>SendAndWait!$P$41:$S$41</c:f>
              <c:numCache>
                <c:formatCode>General</c:formatCode>
                <c:ptCount val="4"/>
                <c:pt idx="0">
                  <c:v>7927.54</c:v>
                </c:pt>
                <c:pt idx="1">
                  <c:v>7782.84</c:v>
                </c:pt>
                <c:pt idx="2">
                  <c:v>7862.11</c:v>
                </c:pt>
                <c:pt idx="3">
                  <c:v>7680.04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3-4A55-83BD-2B3FB27D64EF}"/>
            </c:ext>
          </c:extLst>
        </c:ser>
        <c:ser>
          <c:idx val="2"/>
          <c:order val="2"/>
          <c:tx>
            <c:v>Tout = 200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SendAndWait!$A$21:$A$24</c:f>
              <c:numCache>
                <c:formatCode>General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0.08</c:v>
                </c:pt>
              </c:numCache>
            </c:numRef>
          </c:cat>
          <c:val>
            <c:numRef>
              <c:f>SendAndWait!$P$42:$S$42</c:f>
              <c:numCache>
                <c:formatCode>General</c:formatCode>
                <c:ptCount val="4"/>
                <c:pt idx="0">
                  <c:v>8352.09</c:v>
                </c:pt>
                <c:pt idx="1">
                  <c:v>8036.64</c:v>
                </c:pt>
                <c:pt idx="2">
                  <c:v>8069.6</c:v>
                </c:pt>
                <c:pt idx="3">
                  <c:v>7840.3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A3-4A55-83BD-2B3FB27D64EF}"/>
            </c:ext>
          </c:extLst>
        </c:ser>
        <c:ser>
          <c:idx val="3"/>
          <c:order val="3"/>
          <c:tx>
            <c:v>Tout = 225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SendAndWait!$A$21:$A$24</c:f>
              <c:numCache>
                <c:formatCode>General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0.08</c:v>
                </c:pt>
              </c:numCache>
            </c:numRef>
          </c:cat>
          <c:val>
            <c:numRef>
              <c:f>SendAndWait!$P$43:$S$43</c:f>
              <c:numCache>
                <c:formatCode>General</c:formatCode>
                <c:ptCount val="4"/>
                <c:pt idx="0">
                  <c:v>8267.73</c:v>
                </c:pt>
                <c:pt idx="1">
                  <c:v>8195.57</c:v>
                </c:pt>
                <c:pt idx="2">
                  <c:v>8048.84</c:v>
                </c:pt>
                <c:pt idx="3">
                  <c:v>7783.29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A3-4A55-83BD-2B3FB27D6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877552"/>
        <c:axId val="1861876592"/>
      </c:lineChart>
      <c:catAx>
        <c:axId val="186187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</a:rPr>
                  <a:t>Pdrop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876592"/>
        <c:crosses val="autoZero"/>
        <c:auto val="1"/>
        <c:lblAlgn val="ctr"/>
        <c:lblOffset val="100"/>
        <c:noMultiLvlLbl val="0"/>
      </c:catAx>
      <c:valAx>
        <c:axId val="1861876592"/>
        <c:scaling>
          <c:orientation val="minMax"/>
          <c:min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</a:rPr>
                  <a:t>ThroughPut (Bps)</a:t>
                </a:r>
              </a:p>
            </c:rich>
          </c:tx>
          <c:layout>
            <c:manualLayout>
              <c:xMode val="edge"/>
              <c:yMode val="edge"/>
              <c:x val="1.6762452107279693E-2"/>
              <c:y val="0.285535141440653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87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76302</xdr:colOff>
      <xdr:row>1</xdr:row>
      <xdr:rowOff>581367</xdr:rowOff>
    </xdr:from>
    <xdr:to>
      <xdr:col>36</xdr:col>
      <xdr:colOff>412701</xdr:colOff>
      <xdr:row>18</xdr:row>
      <xdr:rowOff>185127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C289B8-4150-58E2-39B0-C270362F9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473941</xdr:colOff>
      <xdr:row>1</xdr:row>
      <xdr:rowOff>584619</xdr:rowOff>
    </xdr:from>
    <xdr:to>
      <xdr:col>45</xdr:col>
      <xdr:colOff>149548</xdr:colOff>
      <xdr:row>18</xdr:row>
      <xdr:rowOff>188379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52E909-6120-416C-81A7-C3183FFFE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83239</xdr:colOff>
      <xdr:row>19</xdr:row>
      <xdr:rowOff>98977</xdr:rowOff>
    </xdr:from>
    <xdr:to>
      <xdr:col>36</xdr:col>
      <xdr:colOff>378929</xdr:colOff>
      <xdr:row>35</xdr:row>
      <xdr:rowOff>4554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5AFAFC-1F18-D915-22B6-400CAA7F5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22412</xdr:colOff>
      <xdr:row>37</xdr:row>
      <xdr:rowOff>134469</xdr:rowOff>
    </xdr:from>
    <xdr:to>
      <xdr:col>29</xdr:col>
      <xdr:colOff>426046</xdr:colOff>
      <xdr:row>55</xdr:row>
      <xdr:rowOff>40789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A6957F-CB76-4CDC-92E6-13EAA7816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571500</xdr:colOff>
      <xdr:row>37</xdr:row>
      <xdr:rowOff>156882</xdr:rowOff>
    </xdr:from>
    <xdr:to>
      <xdr:col>38</xdr:col>
      <xdr:colOff>247108</xdr:colOff>
      <xdr:row>55</xdr:row>
      <xdr:rowOff>63202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EA01C7C-1C44-4FEA-B3D8-7E326C0CE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1340B-8FCD-44E8-B10E-76F1A099ABDD}">
  <dimension ref="A1:BB90"/>
  <sheetViews>
    <sheetView tabSelected="1" zoomScale="85" zoomScaleNormal="85" workbookViewId="0">
      <selection activeCell="O27" sqref="O27"/>
    </sheetView>
  </sheetViews>
  <sheetFormatPr defaultRowHeight="15" x14ac:dyDescent="0.25"/>
  <cols>
    <col min="1" max="1" width="10.140625" bestFit="1" customWidth="1"/>
    <col min="3" max="3" width="8.28515625" bestFit="1" customWidth="1"/>
    <col min="4" max="4" width="8.140625" bestFit="1" customWidth="1"/>
    <col min="5" max="5" width="12" bestFit="1" customWidth="1"/>
    <col min="6" max="6" width="18" bestFit="1" customWidth="1"/>
    <col min="7" max="7" width="13.85546875" bestFit="1" customWidth="1"/>
    <col min="8" max="8" width="9.7109375" bestFit="1" customWidth="1"/>
    <col min="9" max="9" width="15.5703125" bestFit="1" customWidth="1"/>
    <col min="10" max="10" width="11.42578125" bestFit="1" customWidth="1"/>
    <col min="11" max="11" width="12" bestFit="1" customWidth="1"/>
    <col min="12" max="12" width="18" bestFit="1" customWidth="1"/>
    <col min="13" max="13" width="13.85546875" bestFit="1" customWidth="1"/>
    <col min="14" max="14" width="9.7109375" bestFit="1" customWidth="1"/>
    <col min="15" max="15" width="15.5703125" bestFit="1" customWidth="1"/>
    <col min="16" max="16" width="11.42578125" bestFit="1" customWidth="1"/>
    <col min="17" max="17" width="9.140625" customWidth="1"/>
    <col min="18" max="18" width="10.28515625" customWidth="1"/>
    <col min="19" max="19" width="11.42578125" customWidth="1"/>
    <col min="20" max="20" width="8.85546875" customWidth="1"/>
    <col min="21" max="21" width="11.7109375" customWidth="1"/>
    <col min="22" max="22" width="11.85546875" customWidth="1"/>
    <col min="23" max="23" width="8.85546875" customWidth="1"/>
    <col min="24" max="24" width="17.85546875" customWidth="1"/>
    <col min="25" max="25" width="12.140625" customWidth="1"/>
  </cols>
  <sheetData>
    <row r="1" spans="1:26" s="1" customFormat="1" ht="19.5" x14ac:dyDescent="0.3">
      <c r="E1" s="13" t="s">
        <v>2</v>
      </c>
      <c r="F1" s="14"/>
      <c r="G1" s="14"/>
      <c r="H1" s="14"/>
      <c r="I1" s="14"/>
      <c r="J1" s="15"/>
      <c r="K1" s="16" t="s">
        <v>3</v>
      </c>
      <c r="L1" s="17"/>
      <c r="M1" s="17"/>
      <c r="N1" s="17"/>
      <c r="O1" s="17"/>
      <c r="P1" s="18"/>
      <c r="Q1" s="13" t="s">
        <v>10</v>
      </c>
      <c r="R1" s="14"/>
      <c r="S1" s="14"/>
      <c r="T1" s="14"/>
      <c r="U1" s="14"/>
      <c r="V1" s="14"/>
      <c r="W1" s="15"/>
    </row>
    <row r="2" spans="1:26" s="2" customFormat="1" ht="60" x14ac:dyDescent="0.25">
      <c r="A2" s="28" t="s">
        <v>0</v>
      </c>
      <c r="B2" s="28" t="s">
        <v>1</v>
      </c>
      <c r="C2" s="24" t="s">
        <v>17</v>
      </c>
      <c r="D2" s="24" t="s">
        <v>18</v>
      </c>
      <c r="E2" s="48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49" t="s">
        <v>4</v>
      </c>
      <c r="L2" s="49" t="s">
        <v>5</v>
      </c>
      <c r="M2" s="49" t="s">
        <v>6</v>
      </c>
      <c r="N2" s="49" t="s">
        <v>7</v>
      </c>
      <c r="O2" s="49" t="s">
        <v>8</v>
      </c>
      <c r="P2" s="49" t="s">
        <v>9</v>
      </c>
      <c r="Q2" s="22" t="s">
        <v>11</v>
      </c>
      <c r="R2" s="22" t="s">
        <v>12</v>
      </c>
      <c r="S2" s="22" t="s">
        <v>20</v>
      </c>
      <c r="T2" s="22" t="s">
        <v>13</v>
      </c>
      <c r="U2" s="22" t="s">
        <v>14</v>
      </c>
      <c r="V2" s="22" t="s">
        <v>15</v>
      </c>
      <c r="W2" s="22" t="s">
        <v>16</v>
      </c>
      <c r="X2" s="23" t="s">
        <v>19</v>
      </c>
      <c r="Y2" s="29" t="s">
        <v>21</v>
      </c>
    </row>
    <row r="3" spans="1:26" ht="15.75" x14ac:dyDescent="0.25">
      <c r="A3" s="3">
        <v>0.01</v>
      </c>
      <c r="B3" s="4">
        <v>150</v>
      </c>
      <c r="C3" s="19">
        <v>793</v>
      </c>
      <c r="D3" s="20">
        <f>C3/60</f>
        <v>13.216666666666667</v>
      </c>
      <c r="E3">
        <v>2500</v>
      </c>
      <c r="F3">
        <v>2443</v>
      </c>
      <c r="G3">
        <v>57</v>
      </c>
      <c r="H3">
        <v>2495320</v>
      </c>
      <c r="I3">
        <v>2437656</v>
      </c>
      <c r="J3" s="7">
        <v>57664</v>
      </c>
      <c r="K3" s="12">
        <v>2481</v>
      </c>
      <c r="L3" s="12">
        <v>2419</v>
      </c>
      <c r="M3" s="12">
        <v>62</v>
      </c>
      <c r="N3" s="12">
        <v>2470010</v>
      </c>
      <c r="O3" s="12">
        <v>2400739</v>
      </c>
      <c r="P3" s="7">
        <v>69271</v>
      </c>
      <c r="Q3">
        <f>E3+K3</f>
        <v>4981</v>
      </c>
      <c r="R3">
        <f>F3+L3</f>
        <v>4862</v>
      </c>
      <c r="T3">
        <f>G3+M3</f>
        <v>119</v>
      </c>
      <c r="U3">
        <f>H3+N3</f>
        <v>4965330</v>
      </c>
      <c r="V3">
        <f>I3+O3</f>
        <v>4838395</v>
      </c>
      <c r="W3" s="7">
        <f>J3+P3</f>
        <v>126935</v>
      </c>
      <c r="X3" s="21">
        <f>V3/C3</f>
        <v>6101.3808322824716</v>
      </c>
      <c r="Y3" s="30">
        <f>1 + S3/Q3</f>
        <v>1</v>
      </c>
      <c r="Z3" s="26"/>
    </row>
    <row r="4" spans="1:26" ht="15.75" x14ac:dyDescent="0.25">
      <c r="A4" s="3"/>
      <c r="B4" s="4">
        <v>175</v>
      </c>
      <c r="C4" s="19">
        <v>757</v>
      </c>
      <c r="D4" s="20">
        <f t="shared" ref="D4:D18" si="0">C4/60</f>
        <v>12.616666666666667</v>
      </c>
      <c r="E4">
        <v>2500</v>
      </c>
      <c r="F4">
        <v>2499</v>
      </c>
      <c r="G4">
        <v>1</v>
      </c>
      <c r="H4">
        <v>2497540</v>
      </c>
      <c r="I4">
        <v>2496676</v>
      </c>
      <c r="J4" s="8">
        <v>864</v>
      </c>
      <c r="K4" s="12">
        <v>2494</v>
      </c>
      <c r="L4" s="12">
        <v>2491</v>
      </c>
      <c r="M4" s="12">
        <v>3</v>
      </c>
      <c r="N4" s="12">
        <v>2515037</v>
      </c>
      <c r="O4" s="12">
        <v>2511581</v>
      </c>
      <c r="P4" s="8">
        <v>3456</v>
      </c>
      <c r="Q4">
        <f t="shared" ref="Q4:Q18" si="1">E4+K4</f>
        <v>4994</v>
      </c>
      <c r="R4">
        <f>F4+L4</f>
        <v>4990</v>
      </c>
      <c r="T4">
        <f>G4+M4</f>
        <v>4</v>
      </c>
      <c r="U4">
        <f>H4+N4</f>
        <v>5012577</v>
      </c>
      <c r="V4">
        <f>I4+O4</f>
        <v>5008257</v>
      </c>
      <c r="W4" s="8">
        <f>J4+P4</f>
        <v>4320</v>
      </c>
      <c r="X4" s="21">
        <f>V4/C4</f>
        <v>6615.9273447820342</v>
      </c>
      <c r="Y4" s="30">
        <f t="shared" ref="Y4:Y18" si="2">1 + S4/Q4</f>
        <v>1</v>
      </c>
      <c r="Z4" s="26"/>
    </row>
    <row r="5" spans="1:26" ht="15.75" x14ac:dyDescent="0.25">
      <c r="A5" s="3"/>
      <c r="B5" s="4">
        <v>200</v>
      </c>
      <c r="C5" s="19">
        <v>729</v>
      </c>
      <c r="D5" s="20">
        <f t="shared" si="0"/>
        <v>12.15</v>
      </c>
      <c r="E5">
        <v>2456</v>
      </c>
      <c r="F5">
        <v>2456</v>
      </c>
      <c r="G5">
        <v>0</v>
      </c>
      <c r="H5">
        <v>2455665</v>
      </c>
      <c r="I5">
        <v>2455665</v>
      </c>
      <c r="J5" s="8">
        <v>0</v>
      </c>
      <c r="K5" s="12">
        <v>2500</v>
      </c>
      <c r="L5" s="12">
        <v>2500</v>
      </c>
      <c r="M5" s="12">
        <v>0</v>
      </c>
      <c r="N5" s="12">
        <v>2508719</v>
      </c>
      <c r="O5" s="12">
        <v>2508719</v>
      </c>
      <c r="P5" s="8">
        <v>0</v>
      </c>
      <c r="Q5">
        <f t="shared" si="1"/>
        <v>4956</v>
      </c>
      <c r="R5">
        <f>F5+L5</f>
        <v>4956</v>
      </c>
      <c r="S5">
        <v>1180</v>
      </c>
      <c r="T5">
        <f>G5+M5</f>
        <v>0</v>
      </c>
      <c r="U5">
        <f>H5+N5</f>
        <v>4964384</v>
      </c>
      <c r="V5">
        <f>I5+O5</f>
        <v>4964384</v>
      </c>
      <c r="W5" s="8">
        <f>J5+P5</f>
        <v>0</v>
      </c>
      <c r="X5" s="21">
        <f>V5/C5</f>
        <v>6809.8545953360772</v>
      </c>
      <c r="Y5" s="30">
        <f t="shared" si="2"/>
        <v>1.2380952380952381</v>
      </c>
      <c r="Z5" s="26"/>
    </row>
    <row r="6" spans="1:26" ht="15.75" x14ac:dyDescent="0.25">
      <c r="A6" s="3"/>
      <c r="B6" s="4">
        <v>225</v>
      </c>
      <c r="C6" s="19">
        <v>678</v>
      </c>
      <c r="D6" s="20">
        <f t="shared" si="0"/>
        <v>11.3</v>
      </c>
      <c r="E6">
        <v>2481</v>
      </c>
      <c r="F6">
        <v>2481</v>
      </c>
      <c r="G6">
        <v>0</v>
      </c>
      <c r="H6">
        <v>2472848</v>
      </c>
      <c r="I6">
        <v>2472848</v>
      </c>
      <c r="J6" s="8">
        <v>0</v>
      </c>
      <c r="K6" s="12">
        <v>2500</v>
      </c>
      <c r="L6" s="12">
        <v>2499</v>
      </c>
      <c r="M6" s="12">
        <v>1</v>
      </c>
      <c r="N6" s="12">
        <v>2503916</v>
      </c>
      <c r="O6" s="12">
        <v>2502509</v>
      </c>
      <c r="P6" s="8">
        <v>1407</v>
      </c>
      <c r="Q6" s="9">
        <f t="shared" si="1"/>
        <v>4981</v>
      </c>
      <c r="R6" s="10">
        <f>F6+L6</f>
        <v>4980</v>
      </c>
      <c r="S6" s="10"/>
      <c r="T6" s="10">
        <f>G6+M6</f>
        <v>1</v>
      </c>
      <c r="U6" s="10">
        <f>H6+N6</f>
        <v>4976764</v>
      </c>
      <c r="V6" s="10">
        <f>I6+O6</f>
        <v>4975357</v>
      </c>
      <c r="W6" s="11">
        <f>J6+P6</f>
        <v>1407</v>
      </c>
      <c r="X6" s="27">
        <f>V6/C6</f>
        <v>7338.2846607669617</v>
      </c>
      <c r="Y6" s="30">
        <f t="shared" si="2"/>
        <v>1</v>
      </c>
      <c r="Z6" s="26"/>
    </row>
    <row r="7" spans="1:26" ht="15.75" x14ac:dyDescent="0.25">
      <c r="A7" s="5">
        <v>0.02</v>
      </c>
      <c r="B7" s="6">
        <v>150</v>
      </c>
      <c r="C7" s="19">
        <v>806</v>
      </c>
      <c r="D7" s="20">
        <f t="shared" si="0"/>
        <v>13.433333333333334</v>
      </c>
      <c r="E7">
        <v>2500</v>
      </c>
      <c r="F7">
        <v>2414</v>
      </c>
      <c r="G7">
        <v>86</v>
      </c>
      <c r="H7">
        <v>2521177</v>
      </c>
      <c r="I7">
        <v>2429707</v>
      </c>
      <c r="J7" s="8">
        <v>91470</v>
      </c>
      <c r="K7" s="12">
        <v>2480</v>
      </c>
      <c r="L7" s="12">
        <v>2390</v>
      </c>
      <c r="M7" s="12">
        <v>90</v>
      </c>
      <c r="N7" s="12">
        <v>2480801</v>
      </c>
      <c r="O7" s="12">
        <v>2385156</v>
      </c>
      <c r="P7" s="8">
        <v>95645</v>
      </c>
      <c r="Q7">
        <f t="shared" si="1"/>
        <v>4980</v>
      </c>
      <c r="R7">
        <f>F7+L7</f>
        <v>4804</v>
      </c>
      <c r="T7">
        <f>G7+M7</f>
        <v>176</v>
      </c>
      <c r="U7">
        <f>H7+N7</f>
        <v>5001978</v>
      </c>
      <c r="V7">
        <f>I7+O7</f>
        <v>4814863</v>
      </c>
      <c r="W7" s="8">
        <f>J7+P7</f>
        <v>187115</v>
      </c>
      <c r="X7" s="21">
        <f>V7/C7</f>
        <v>5973.7754342431763</v>
      </c>
      <c r="Y7" s="30">
        <f t="shared" si="2"/>
        <v>1</v>
      </c>
      <c r="Z7" s="26"/>
    </row>
    <row r="8" spans="1:26" ht="15.75" x14ac:dyDescent="0.25">
      <c r="A8" s="5"/>
      <c r="B8" s="6">
        <v>175</v>
      </c>
      <c r="C8" s="19">
        <v>750</v>
      </c>
      <c r="D8" s="20">
        <f t="shared" si="0"/>
        <v>12.5</v>
      </c>
      <c r="E8">
        <v>2500</v>
      </c>
      <c r="F8">
        <v>2496</v>
      </c>
      <c r="G8">
        <v>4</v>
      </c>
      <c r="H8">
        <v>2531087</v>
      </c>
      <c r="I8">
        <v>2526674</v>
      </c>
      <c r="J8" s="8">
        <v>4413</v>
      </c>
      <c r="K8" s="12">
        <v>2465</v>
      </c>
      <c r="L8" s="12">
        <v>2463</v>
      </c>
      <c r="M8" s="12">
        <v>2</v>
      </c>
      <c r="N8" s="12">
        <v>2442285</v>
      </c>
      <c r="O8" s="12">
        <v>2439959</v>
      </c>
      <c r="P8" s="8">
        <v>2326</v>
      </c>
      <c r="Q8">
        <f>E8+K8</f>
        <v>4965</v>
      </c>
      <c r="R8">
        <f>F8+L8</f>
        <v>4959</v>
      </c>
      <c r="T8">
        <f>G8+M8</f>
        <v>6</v>
      </c>
      <c r="U8">
        <f>H8+N8</f>
        <v>4973372</v>
      </c>
      <c r="V8">
        <f>I8+O8</f>
        <v>4966633</v>
      </c>
      <c r="W8" s="8">
        <f>J8+P8</f>
        <v>6739</v>
      </c>
      <c r="X8" s="21">
        <f>V8/C8</f>
        <v>6622.1773333333331</v>
      </c>
      <c r="Y8" s="30">
        <f t="shared" si="2"/>
        <v>1</v>
      </c>
      <c r="Z8" s="26"/>
    </row>
    <row r="9" spans="1:26" ht="15.75" x14ac:dyDescent="0.25">
      <c r="A9" s="5"/>
      <c r="B9" s="6">
        <v>200</v>
      </c>
      <c r="C9" s="19">
        <v>724</v>
      </c>
      <c r="D9" s="20">
        <v>12.066666666666666</v>
      </c>
      <c r="E9">
        <v>2395</v>
      </c>
      <c r="F9">
        <v>2392</v>
      </c>
      <c r="G9">
        <v>3</v>
      </c>
      <c r="H9">
        <v>2406577</v>
      </c>
      <c r="I9">
        <v>2402689</v>
      </c>
      <c r="J9" s="8">
        <v>3888</v>
      </c>
      <c r="K9">
        <v>2500</v>
      </c>
      <c r="L9">
        <v>2499</v>
      </c>
      <c r="M9">
        <v>1</v>
      </c>
      <c r="N9">
        <v>2509678</v>
      </c>
      <c r="O9">
        <v>2508287</v>
      </c>
      <c r="P9" s="8">
        <v>1391</v>
      </c>
      <c r="Q9">
        <f>E9+K9</f>
        <v>4895</v>
      </c>
      <c r="R9">
        <f>F9+L9</f>
        <v>4891</v>
      </c>
      <c r="S9">
        <v>1233</v>
      </c>
      <c r="T9">
        <f>G9+M9</f>
        <v>4</v>
      </c>
      <c r="U9">
        <f>H9+N9</f>
        <v>4916255</v>
      </c>
      <c r="V9">
        <f>I9+O9</f>
        <v>4910976</v>
      </c>
      <c r="W9" s="8">
        <f>J9+P9</f>
        <v>5279</v>
      </c>
      <c r="X9" s="21">
        <f>V9/C9</f>
        <v>6783.1160220994479</v>
      </c>
      <c r="Y9" s="30">
        <f t="shared" si="2"/>
        <v>1.2518896833503574</v>
      </c>
      <c r="Z9" s="26"/>
    </row>
    <row r="10" spans="1:26" ht="15.75" x14ac:dyDescent="0.25">
      <c r="A10" s="5"/>
      <c r="B10" s="6">
        <v>225</v>
      </c>
      <c r="C10" s="19">
        <v>681</v>
      </c>
      <c r="D10" s="20">
        <f t="shared" si="0"/>
        <v>11.35</v>
      </c>
      <c r="E10">
        <v>2500</v>
      </c>
      <c r="F10">
        <v>2500</v>
      </c>
      <c r="G10">
        <v>0</v>
      </c>
      <c r="H10">
        <v>2504422</v>
      </c>
      <c r="I10">
        <v>2504422</v>
      </c>
      <c r="J10" s="8">
        <v>0</v>
      </c>
      <c r="K10" s="12">
        <v>2472</v>
      </c>
      <c r="L10" s="12">
        <v>2472</v>
      </c>
      <c r="M10" s="12">
        <v>0</v>
      </c>
      <c r="N10" s="12">
        <v>2466309</v>
      </c>
      <c r="O10" s="12">
        <v>2466309</v>
      </c>
      <c r="P10" s="8">
        <v>0</v>
      </c>
      <c r="Q10" s="9">
        <f t="shared" si="1"/>
        <v>4972</v>
      </c>
      <c r="R10" s="10">
        <f>F10+L10</f>
        <v>4972</v>
      </c>
      <c r="S10" s="10"/>
      <c r="T10" s="10">
        <f>G10+M10</f>
        <v>0</v>
      </c>
      <c r="U10" s="10">
        <f>H10+N10</f>
        <v>4970731</v>
      </c>
      <c r="V10" s="10">
        <f>I10+O10</f>
        <v>4970731</v>
      </c>
      <c r="W10" s="11">
        <f>J10+P10</f>
        <v>0</v>
      </c>
      <c r="X10" s="27">
        <f>V10/C10</f>
        <v>7299.1644640234945</v>
      </c>
      <c r="Y10" s="30">
        <f t="shared" si="2"/>
        <v>1</v>
      </c>
      <c r="Z10" s="26"/>
    </row>
    <row r="11" spans="1:26" ht="15.75" x14ac:dyDescent="0.25">
      <c r="A11" s="3">
        <v>0.04</v>
      </c>
      <c r="B11" s="4">
        <v>150</v>
      </c>
      <c r="C11" s="19">
        <v>793</v>
      </c>
      <c r="D11" s="20">
        <f t="shared" si="0"/>
        <v>13.216666666666667</v>
      </c>
      <c r="E11">
        <v>2500</v>
      </c>
      <c r="F11">
        <v>2437</v>
      </c>
      <c r="G11">
        <v>63</v>
      </c>
      <c r="H11">
        <v>2489748</v>
      </c>
      <c r="I11">
        <v>2426180</v>
      </c>
      <c r="J11" s="8">
        <v>63568</v>
      </c>
      <c r="K11" s="12">
        <v>2494</v>
      </c>
      <c r="L11" s="12">
        <v>2429</v>
      </c>
      <c r="M11" s="12">
        <v>65</v>
      </c>
      <c r="N11" s="12">
        <v>2499516</v>
      </c>
      <c r="O11" s="12">
        <v>2429279</v>
      </c>
      <c r="P11" s="8">
        <v>70237</v>
      </c>
      <c r="Q11">
        <f t="shared" si="1"/>
        <v>4994</v>
      </c>
      <c r="R11">
        <f>F11+L11</f>
        <v>4866</v>
      </c>
      <c r="T11">
        <f>G11+M11</f>
        <v>128</v>
      </c>
      <c r="U11">
        <f>H11+N11</f>
        <v>4989264</v>
      </c>
      <c r="V11">
        <f>I11+O11</f>
        <v>4855459</v>
      </c>
      <c r="W11" s="8">
        <f>J11+P11</f>
        <v>133805</v>
      </c>
      <c r="X11" s="21">
        <f>V11/C11</f>
        <v>6122.8991172761662</v>
      </c>
      <c r="Y11" s="30">
        <f t="shared" si="2"/>
        <v>1</v>
      </c>
      <c r="Z11" s="26"/>
    </row>
    <row r="12" spans="1:26" ht="15.75" x14ac:dyDescent="0.25">
      <c r="A12" s="3"/>
      <c r="B12" s="4">
        <v>175</v>
      </c>
      <c r="C12" s="19">
        <v>756</v>
      </c>
      <c r="D12" s="20">
        <f t="shared" si="0"/>
        <v>12.6</v>
      </c>
      <c r="E12">
        <v>2500</v>
      </c>
      <c r="F12">
        <v>2490</v>
      </c>
      <c r="G12">
        <v>10</v>
      </c>
      <c r="H12">
        <v>2534766</v>
      </c>
      <c r="I12">
        <v>2523967</v>
      </c>
      <c r="J12" s="8">
        <v>10799</v>
      </c>
      <c r="K12" s="12">
        <v>2450</v>
      </c>
      <c r="L12" s="12">
        <v>2444</v>
      </c>
      <c r="M12" s="12">
        <v>6</v>
      </c>
      <c r="N12" s="12">
        <v>2460112</v>
      </c>
      <c r="O12" s="12">
        <v>2452984</v>
      </c>
      <c r="P12" s="8">
        <v>7128</v>
      </c>
      <c r="Q12">
        <f t="shared" si="1"/>
        <v>4950</v>
      </c>
      <c r="R12">
        <f>F12+L12</f>
        <v>4934</v>
      </c>
      <c r="T12">
        <f>G12+M12</f>
        <v>16</v>
      </c>
      <c r="U12">
        <f>H12+N12</f>
        <v>4994878</v>
      </c>
      <c r="V12">
        <f>I12+O12</f>
        <v>4976951</v>
      </c>
      <c r="W12" s="8">
        <f>J12+P12</f>
        <v>17927</v>
      </c>
      <c r="X12" s="21">
        <f>V12/C12</f>
        <v>6583.2685185185182</v>
      </c>
      <c r="Y12" s="30">
        <f t="shared" si="2"/>
        <v>1</v>
      </c>
      <c r="Z12" s="26"/>
    </row>
    <row r="13" spans="1:26" ht="15.75" x14ac:dyDescent="0.25">
      <c r="A13" s="3"/>
      <c r="B13" s="4">
        <v>200</v>
      </c>
      <c r="C13" s="19">
        <v>724</v>
      </c>
      <c r="D13" s="20">
        <f t="shared" si="0"/>
        <v>12.066666666666666</v>
      </c>
      <c r="E13">
        <v>2500</v>
      </c>
      <c r="F13">
        <v>2499</v>
      </c>
      <c r="G13">
        <v>1</v>
      </c>
      <c r="H13">
        <v>2522014</v>
      </c>
      <c r="I13">
        <v>2521451</v>
      </c>
      <c r="J13" s="8">
        <v>563</v>
      </c>
      <c r="K13" s="12">
        <v>2387</v>
      </c>
      <c r="L13" s="12">
        <v>2387</v>
      </c>
      <c r="M13" s="12">
        <v>0</v>
      </c>
      <c r="N13" s="12">
        <v>2410790</v>
      </c>
      <c r="O13" s="12">
        <v>2410790</v>
      </c>
      <c r="P13" s="8">
        <v>0</v>
      </c>
      <c r="Q13">
        <f t="shared" si="1"/>
        <v>4887</v>
      </c>
      <c r="R13">
        <f>F13+L13</f>
        <v>4886</v>
      </c>
      <c r="S13">
        <f>655+678</f>
        <v>1333</v>
      </c>
      <c r="T13">
        <f>G13+M13</f>
        <v>1</v>
      </c>
      <c r="U13">
        <f>H13+N13</f>
        <v>4932804</v>
      </c>
      <c r="V13">
        <f>I13+O13</f>
        <v>4932241</v>
      </c>
      <c r="W13" s="8">
        <f>J13+P13</f>
        <v>563</v>
      </c>
      <c r="X13" s="21">
        <f>V13/C13</f>
        <v>6812.4875690607732</v>
      </c>
      <c r="Y13" s="30">
        <f t="shared" si="2"/>
        <v>1.2727644771843667</v>
      </c>
      <c r="Z13" s="26"/>
    </row>
    <row r="14" spans="1:26" ht="15.75" x14ac:dyDescent="0.25">
      <c r="A14" s="3"/>
      <c r="B14" s="4">
        <v>225</v>
      </c>
      <c r="C14" s="19">
        <v>677</v>
      </c>
      <c r="D14" s="20">
        <f t="shared" si="0"/>
        <v>11.283333333333333</v>
      </c>
      <c r="E14">
        <v>2500</v>
      </c>
      <c r="F14">
        <v>2500</v>
      </c>
      <c r="G14">
        <v>0</v>
      </c>
      <c r="H14">
        <v>2509231</v>
      </c>
      <c r="I14">
        <v>2509231</v>
      </c>
      <c r="J14" s="8">
        <v>0</v>
      </c>
      <c r="K14" s="12">
        <v>2482</v>
      </c>
      <c r="L14" s="12">
        <v>2482</v>
      </c>
      <c r="M14" s="12">
        <v>0</v>
      </c>
      <c r="N14" s="12">
        <v>2471322</v>
      </c>
      <c r="O14" s="12">
        <v>2471322</v>
      </c>
      <c r="P14" s="8">
        <v>0</v>
      </c>
      <c r="Q14" s="9">
        <f t="shared" si="1"/>
        <v>4982</v>
      </c>
      <c r="R14" s="10">
        <f>F14+L14</f>
        <v>4982</v>
      </c>
      <c r="S14" s="10"/>
      <c r="T14" s="10">
        <f>G14+M14</f>
        <v>0</v>
      </c>
      <c r="U14" s="10">
        <f>H14+N14</f>
        <v>4980553</v>
      </c>
      <c r="V14" s="10">
        <f>I14+O14</f>
        <v>4980553</v>
      </c>
      <c r="W14" s="11">
        <f>J14+P14</f>
        <v>0</v>
      </c>
      <c r="X14" s="27">
        <f>V14/C14</f>
        <v>7356.7991137370755</v>
      </c>
      <c r="Y14" s="30">
        <f t="shared" si="2"/>
        <v>1</v>
      </c>
      <c r="Z14" s="26"/>
    </row>
    <row r="15" spans="1:26" ht="15.75" x14ac:dyDescent="0.25">
      <c r="A15" s="5">
        <v>0.08</v>
      </c>
      <c r="B15" s="6">
        <v>150</v>
      </c>
      <c r="C15" s="19">
        <v>789</v>
      </c>
      <c r="D15" s="20">
        <f t="shared" si="0"/>
        <v>13.15</v>
      </c>
      <c r="E15">
        <v>2450</v>
      </c>
      <c r="F15">
        <v>2392</v>
      </c>
      <c r="G15">
        <v>58</v>
      </c>
      <c r="H15">
        <v>2451541</v>
      </c>
      <c r="I15">
        <v>2390026</v>
      </c>
      <c r="J15" s="8">
        <v>61515</v>
      </c>
      <c r="K15" s="12">
        <v>2500</v>
      </c>
      <c r="L15" s="12">
        <v>2443</v>
      </c>
      <c r="M15" s="12">
        <v>57</v>
      </c>
      <c r="N15" s="12">
        <v>249303</v>
      </c>
      <c r="O15" s="12">
        <v>2433303</v>
      </c>
      <c r="P15" s="8">
        <v>59740</v>
      </c>
      <c r="Q15">
        <f t="shared" si="1"/>
        <v>4950</v>
      </c>
      <c r="R15">
        <f>F15+L15</f>
        <v>4835</v>
      </c>
      <c r="T15">
        <f>G15+M15</f>
        <v>115</v>
      </c>
      <c r="U15">
        <f>H15+N15</f>
        <v>2700844</v>
      </c>
      <c r="V15">
        <f>I15+O15</f>
        <v>4823329</v>
      </c>
      <c r="W15" s="8">
        <f>J15+P15</f>
        <v>121255</v>
      </c>
      <c r="X15" s="21">
        <f>V15/C15</f>
        <v>6113.2179974651453</v>
      </c>
      <c r="Y15" s="30">
        <f t="shared" si="2"/>
        <v>1</v>
      </c>
      <c r="Z15" s="26"/>
    </row>
    <row r="16" spans="1:26" ht="15.75" x14ac:dyDescent="0.25">
      <c r="A16" s="5"/>
      <c r="B16" s="6">
        <v>175</v>
      </c>
      <c r="C16" s="19">
        <v>761</v>
      </c>
      <c r="D16" s="20">
        <f t="shared" si="0"/>
        <v>12.683333333333334</v>
      </c>
      <c r="E16">
        <v>2500</v>
      </c>
      <c r="F16">
        <v>2495</v>
      </c>
      <c r="G16">
        <v>5</v>
      </c>
      <c r="H16">
        <v>2482827</v>
      </c>
      <c r="I16">
        <v>2476407</v>
      </c>
      <c r="J16" s="8">
        <v>6420</v>
      </c>
      <c r="K16" s="12">
        <v>2499</v>
      </c>
      <c r="L16" s="12">
        <v>2490</v>
      </c>
      <c r="M16" s="12">
        <v>9</v>
      </c>
      <c r="N16" s="12">
        <v>2488827</v>
      </c>
      <c r="O16" s="12">
        <v>2478923</v>
      </c>
      <c r="P16" s="8">
        <v>9904</v>
      </c>
      <c r="Q16">
        <f t="shared" si="1"/>
        <v>4999</v>
      </c>
      <c r="R16">
        <f>F16+L16</f>
        <v>4985</v>
      </c>
      <c r="T16">
        <f>G16+M16</f>
        <v>14</v>
      </c>
      <c r="U16">
        <f>H16+N16</f>
        <v>4971654</v>
      </c>
      <c r="V16">
        <f>I16+O16</f>
        <v>4955330</v>
      </c>
      <c r="W16" s="8">
        <f>J16+P16</f>
        <v>16324</v>
      </c>
      <c r="X16" s="21">
        <f>V16/C16</f>
        <v>6511.6031537450726</v>
      </c>
      <c r="Y16" s="30">
        <f t="shared" si="2"/>
        <v>1</v>
      </c>
      <c r="Z16" s="26"/>
    </row>
    <row r="17" spans="1:26" ht="15.75" x14ac:dyDescent="0.25">
      <c r="A17" s="5"/>
      <c r="B17" s="6">
        <v>200</v>
      </c>
      <c r="C17" s="19">
        <v>749</v>
      </c>
      <c r="D17" s="20">
        <f t="shared" si="0"/>
        <v>12.483333333333333</v>
      </c>
      <c r="E17">
        <v>2500</v>
      </c>
      <c r="F17">
        <v>2494</v>
      </c>
      <c r="G17">
        <v>6</v>
      </c>
      <c r="H17">
        <v>2507913</v>
      </c>
      <c r="I17">
        <v>2500365</v>
      </c>
      <c r="J17" s="8">
        <v>7548</v>
      </c>
      <c r="K17" s="12">
        <v>2453</v>
      </c>
      <c r="L17" s="12">
        <v>2449</v>
      </c>
      <c r="M17" s="12">
        <v>4</v>
      </c>
      <c r="N17" s="12">
        <v>2449485</v>
      </c>
      <c r="O17" s="12">
        <v>2444614</v>
      </c>
      <c r="P17" s="8">
        <v>4871</v>
      </c>
      <c r="Q17">
        <f t="shared" si="1"/>
        <v>4953</v>
      </c>
      <c r="R17">
        <f>F17+L17</f>
        <v>4943</v>
      </c>
      <c r="S17">
        <v>1466</v>
      </c>
      <c r="T17">
        <f>G17+M17</f>
        <v>10</v>
      </c>
      <c r="U17">
        <f>H17+N17</f>
        <v>4957398</v>
      </c>
      <c r="V17">
        <f>I17+O17</f>
        <v>4944979</v>
      </c>
      <c r="W17" s="8">
        <f>J17+P17</f>
        <v>12419</v>
      </c>
      <c r="X17" s="21">
        <f>V17/C17</f>
        <v>6602.1081441922561</v>
      </c>
      <c r="Y17" s="30">
        <f t="shared" si="2"/>
        <v>1.295982232990107</v>
      </c>
      <c r="Z17" s="26"/>
    </row>
    <row r="18" spans="1:26" ht="15.75" x14ac:dyDescent="0.25">
      <c r="A18" s="5"/>
      <c r="B18" s="6">
        <v>225</v>
      </c>
      <c r="C18" s="19">
        <v>697</v>
      </c>
      <c r="D18" s="20">
        <f t="shared" si="0"/>
        <v>11.616666666666667</v>
      </c>
      <c r="E18" s="10">
        <v>2444</v>
      </c>
      <c r="F18" s="10">
        <v>2444</v>
      </c>
      <c r="G18" s="10">
        <v>0</v>
      </c>
      <c r="H18" s="10">
        <v>2427262</v>
      </c>
      <c r="I18" s="10">
        <v>2427262</v>
      </c>
      <c r="J18" s="11">
        <v>0</v>
      </c>
      <c r="K18" s="9">
        <v>2500</v>
      </c>
      <c r="L18" s="10">
        <v>2550</v>
      </c>
      <c r="M18" s="10">
        <v>0</v>
      </c>
      <c r="N18" s="10">
        <v>2493907</v>
      </c>
      <c r="O18" s="10">
        <v>2493907</v>
      </c>
      <c r="P18" s="11">
        <v>0</v>
      </c>
      <c r="Q18" s="9">
        <f t="shared" si="1"/>
        <v>4944</v>
      </c>
      <c r="R18" s="10">
        <f>F18+L18</f>
        <v>4994</v>
      </c>
      <c r="S18" s="10"/>
      <c r="T18" s="10">
        <f>G18+M18</f>
        <v>0</v>
      </c>
      <c r="U18" s="10">
        <f>H18+N18</f>
        <v>4921169</v>
      </c>
      <c r="V18" s="10">
        <f>I18+O18</f>
        <v>4921169</v>
      </c>
      <c r="W18" s="11">
        <f>J18+P18</f>
        <v>0</v>
      </c>
      <c r="X18" s="27">
        <f>V18/C18</f>
        <v>7060.5007173601152</v>
      </c>
      <c r="Y18" s="30">
        <f t="shared" si="2"/>
        <v>1</v>
      </c>
      <c r="Z18" s="26"/>
    </row>
    <row r="21" spans="1:26" x14ac:dyDescent="0.25">
      <c r="A21">
        <v>0.01</v>
      </c>
    </row>
    <row r="22" spans="1:26" x14ac:dyDescent="0.25">
      <c r="A22">
        <v>0.02</v>
      </c>
    </row>
    <row r="23" spans="1:26" x14ac:dyDescent="0.25">
      <c r="A23">
        <v>0.04</v>
      </c>
    </row>
    <row r="24" spans="1:26" x14ac:dyDescent="0.25">
      <c r="A24">
        <v>0.08</v>
      </c>
    </row>
    <row r="37" spans="1:54" ht="15" customHeight="1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</row>
    <row r="38" spans="1:54" ht="15" customHeight="1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</row>
    <row r="39" spans="1:54" ht="15" customHeight="1" x14ac:dyDescent="0.2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50">
        <v>0.01</v>
      </c>
      <c r="Q39" s="50">
        <v>0.02</v>
      </c>
      <c r="R39" s="50">
        <v>0.04</v>
      </c>
      <c r="S39" s="50">
        <v>0.08</v>
      </c>
      <c r="T39" s="50"/>
      <c r="U39" s="50"/>
      <c r="V39" s="50"/>
      <c r="W39" s="50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</row>
    <row r="40" spans="1:54" ht="15" customHeight="1" x14ac:dyDescent="0.2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50">
        <v>150</v>
      </c>
      <c r="P40" s="50">
        <v>7423.12</v>
      </c>
      <c r="Q40" s="50">
        <v>7249.67</v>
      </c>
      <c r="R40" s="50">
        <v>7325.32</v>
      </c>
      <c r="S40" s="50">
        <v>7183.22</v>
      </c>
      <c r="T40" s="50"/>
      <c r="U40" s="50"/>
      <c r="V40" s="50"/>
      <c r="W40" s="50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</row>
    <row r="41" spans="1:54" ht="19.5" customHeight="1" x14ac:dyDescent="0.2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50">
        <v>175</v>
      </c>
      <c r="P41" s="50">
        <v>7927.54</v>
      </c>
      <c r="Q41" s="50">
        <v>7782.84</v>
      </c>
      <c r="R41" s="50">
        <v>7862.11</v>
      </c>
      <c r="S41" s="50">
        <v>7680.04</v>
      </c>
      <c r="T41" s="50"/>
      <c r="U41" s="50"/>
      <c r="V41" s="50"/>
      <c r="W41" s="50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</row>
    <row r="42" spans="1:54" ht="19.5" customHeight="1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50">
        <v>200</v>
      </c>
      <c r="P42" s="50">
        <v>8352.09</v>
      </c>
      <c r="Q42" s="50">
        <v>8036.64</v>
      </c>
      <c r="R42" s="50">
        <v>8069.6</v>
      </c>
      <c r="S42" s="50">
        <v>7840.3</v>
      </c>
      <c r="T42" s="50"/>
      <c r="U42" s="50"/>
      <c r="V42" s="50"/>
      <c r="W42" s="50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</row>
    <row r="43" spans="1:54" ht="15.75" customHeight="1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50">
        <v>225</v>
      </c>
      <c r="P43" s="50">
        <v>8267.73</v>
      </c>
      <c r="Q43" s="50">
        <v>8195.57</v>
      </c>
      <c r="R43" s="50">
        <v>8048.84</v>
      </c>
      <c r="S43" s="50">
        <v>7783.29</v>
      </c>
      <c r="T43" s="50"/>
      <c r="U43" s="50"/>
      <c r="V43" s="50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</row>
    <row r="44" spans="1:54" ht="15.75" customHeight="1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50"/>
      <c r="P44" s="50"/>
      <c r="Q44" s="50"/>
      <c r="R44" s="50"/>
      <c r="S44" s="50"/>
      <c r="T44" s="50"/>
      <c r="U44" s="50"/>
      <c r="V44" s="50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</row>
    <row r="45" spans="1:54" ht="15.75" customHeight="1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50"/>
      <c r="P45" s="50"/>
      <c r="Q45" s="50"/>
      <c r="R45" s="50"/>
      <c r="S45" s="50"/>
      <c r="T45" s="50"/>
      <c r="U45" s="50"/>
      <c r="V45" s="50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</row>
    <row r="46" spans="1:54" ht="15.75" customHeight="1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50"/>
      <c r="P46" s="50"/>
      <c r="Q46" s="50"/>
      <c r="R46" s="50"/>
      <c r="S46" s="50"/>
      <c r="T46" s="50"/>
      <c r="U46" s="50"/>
      <c r="V46" s="50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</row>
    <row r="47" spans="1:54" ht="15.75" customHeight="1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</row>
    <row r="48" spans="1:54" ht="15.75" customHeight="1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</row>
    <row r="49" spans="1:54" ht="15.75" customHeight="1" x14ac:dyDescent="0.2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</row>
    <row r="50" spans="1:54" ht="15.75" customHeight="1" x14ac:dyDescent="0.2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</row>
    <row r="51" spans="1:54" ht="15.75" customHeight="1" x14ac:dyDescent="0.2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</row>
    <row r="52" spans="1:54" ht="15.75" customHeight="1" x14ac:dyDescent="0.2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</row>
    <row r="53" spans="1:54" ht="15.75" customHeight="1" x14ac:dyDescent="0.2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</row>
    <row r="54" spans="1:54" ht="15.75" customHeight="1" x14ac:dyDescent="0.2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</row>
    <row r="55" spans="1:54" ht="15.75" customHeight="1" x14ac:dyDescent="0.2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</row>
    <row r="56" spans="1:54" ht="15.75" customHeight="1" x14ac:dyDescent="0.2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</row>
    <row r="57" spans="1:54" ht="15.75" customHeight="1" x14ac:dyDescent="0.2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</row>
    <row r="58" spans="1:54" ht="15.75" customHeight="1" x14ac:dyDescent="0.2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</row>
    <row r="59" spans="1:54" ht="15.75" customHeight="1" x14ac:dyDescent="0.2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</row>
    <row r="60" spans="1:54" ht="15.75" customHeight="1" x14ac:dyDescent="0.2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</row>
    <row r="61" spans="1:54" ht="15.75" customHeight="1" x14ac:dyDescent="0.2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</row>
    <row r="62" spans="1:54" ht="15.75" customHeight="1" x14ac:dyDescent="0.2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</row>
    <row r="63" spans="1:54" ht="15.75" customHeight="1" x14ac:dyDescent="0.2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</row>
    <row r="64" spans="1:54" ht="15.75" customHeight="1" x14ac:dyDescent="0.2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</row>
    <row r="65" spans="1:54" ht="15.75" customHeight="1" x14ac:dyDescent="0.2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</row>
    <row r="66" spans="1:54" ht="15.75" customHeight="1" x14ac:dyDescent="0.2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</row>
    <row r="67" spans="1:54" ht="15.75" customHeight="1" x14ac:dyDescent="0.2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</row>
    <row r="68" spans="1:54" ht="15.75" customHeight="1" x14ac:dyDescent="0.2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</row>
    <row r="69" spans="1:54" ht="15.75" customHeight="1" x14ac:dyDescent="0.2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</row>
    <row r="70" spans="1:54" ht="15.75" customHeight="1" x14ac:dyDescent="0.2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</row>
    <row r="71" spans="1:54" ht="15.75" customHeight="1" x14ac:dyDescent="0.2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</row>
    <row r="72" spans="1:54" ht="15.75" customHeight="1" x14ac:dyDescent="0.2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</row>
    <row r="73" spans="1:54" ht="15.75" customHeight="1" x14ac:dyDescent="0.2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</row>
    <row r="74" spans="1:54" ht="15.75" customHeight="1" x14ac:dyDescent="0.2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</row>
    <row r="75" spans="1:54" ht="15.75" customHeight="1" x14ac:dyDescent="0.2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</row>
    <row r="76" spans="1:54" ht="15.75" customHeight="1" x14ac:dyDescent="0.2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</row>
    <row r="77" spans="1:54" ht="15.75" customHeight="1" x14ac:dyDescent="0.2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</row>
    <row r="78" spans="1:54" ht="15.75" customHeight="1" x14ac:dyDescent="0.2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</row>
    <row r="79" spans="1:54" ht="15.75" customHeight="1" x14ac:dyDescent="0.2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</row>
    <row r="80" spans="1:54" ht="15.75" customHeight="1" x14ac:dyDescent="0.2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</row>
    <row r="81" spans="1:54" ht="15.75" customHeight="1" x14ac:dyDescent="0.2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</row>
    <row r="82" spans="1:54" ht="15.75" customHeight="1" x14ac:dyDescent="0.2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</row>
    <row r="83" spans="1:54" ht="15.75" customHeight="1" x14ac:dyDescent="0.2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</row>
    <row r="84" spans="1:54" ht="15.75" customHeight="1" x14ac:dyDescent="0.2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</row>
    <row r="85" spans="1:54" ht="15.75" customHeight="1" x14ac:dyDescent="0.2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</row>
    <row r="86" spans="1:54" ht="15.75" customHeight="1" x14ac:dyDescent="0.2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</row>
    <row r="87" spans="1:54" ht="15.75" customHeight="1" x14ac:dyDescent="0.2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</row>
    <row r="88" spans="1:54" ht="15" customHeight="1" x14ac:dyDescent="0.2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</row>
    <row r="89" spans="1:54" ht="15" customHeight="1" x14ac:dyDescent="0.2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</row>
    <row r="90" spans="1:54" ht="15" customHeight="1" x14ac:dyDescent="0.2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</row>
  </sheetData>
  <mergeCells count="7">
    <mergeCell ref="K1:P1"/>
    <mergeCell ref="Q1:W1"/>
    <mergeCell ref="E1:J1"/>
    <mergeCell ref="A3:A6"/>
    <mergeCell ref="A7:A10"/>
    <mergeCell ref="A11:A14"/>
    <mergeCell ref="A15:A18"/>
  </mergeCells>
  <phoneticPr fontId="4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5A4C4-E725-4802-A251-FD8D73A4246F}">
  <dimension ref="A1:AB29"/>
  <sheetViews>
    <sheetView zoomScaleNormal="100" workbookViewId="0">
      <selection activeCell="AB26" sqref="D26:AB26"/>
    </sheetView>
  </sheetViews>
  <sheetFormatPr defaultRowHeight="15" x14ac:dyDescent="0.25"/>
  <cols>
    <col min="5" max="5" width="0" hidden="1" customWidth="1"/>
    <col min="6" max="6" width="9.140625" hidden="1" customWidth="1"/>
    <col min="7" max="7" width="10.42578125" hidden="1" customWidth="1"/>
    <col min="8" max="8" width="0" hidden="1" customWidth="1"/>
    <col min="9" max="9" width="11.85546875" hidden="1" customWidth="1"/>
    <col min="10" max="10" width="0" hidden="1" customWidth="1"/>
    <col min="11" max="11" width="10.28515625" hidden="1" customWidth="1"/>
    <col min="12" max="13" width="0" hidden="1" customWidth="1"/>
    <col min="14" max="14" width="10.42578125" hidden="1" customWidth="1"/>
    <col min="15" max="15" width="0" hidden="1" customWidth="1"/>
    <col min="16" max="16" width="10.42578125" hidden="1" customWidth="1"/>
    <col min="17" max="17" width="0" hidden="1" customWidth="1"/>
    <col min="18" max="18" width="10.7109375" hidden="1" customWidth="1"/>
    <col min="19" max="19" width="0" hidden="1" customWidth="1"/>
    <col min="22" max="22" width="11.7109375" customWidth="1"/>
    <col min="25" max="25" width="11.28515625" customWidth="1"/>
    <col min="27" max="27" width="15.85546875" customWidth="1"/>
    <col min="28" max="28" width="11.28515625" customWidth="1"/>
  </cols>
  <sheetData>
    <row r="1" spans="1:28" ht="19.5" x14ac:dyDescent="0.3">
      <c r="B1" s="1"/>
      <c r="C1" s="1"/>
      <c r="D1" s="1"/>
      <c r="E1" s="1"/>
      <c r="F1" s="51" t="s">
        <v>2</v>
      </c>
      <c r="G1" s="52"/>
      <c r="H1" s="52"/>
      <c r="I1" s="52"/>
      <c r="J1" s="52"/>
      <c r="K1" s="52"/>
      <c r="L1" s="53"/>
      <c r="M1" s="54" t="s">
        <v>3</v>
      </c>
      <c r="N1" s="55"/>
      <c r="O1" s="55"/>
      <c r="P1" s="55"/>
      <c r="Q1" s="55"/>
      <c r="R1" s="55"/>
      <c r="S1" s="56"/>
      <c r="T1" s="51" t="s">
        <v>10</v>
      </c>
      <c r="U1" s="52"/>
      <c r="V1" s="52"/>
      <c r="W1" s="52"/>
      <c r="X1" s="52"/>
      <c r="Y1" s="52"/>
      <c r="Z1" s="53"/>
      <c r="AA1" s="1"/>
      <c r="AB1" s="1"/>
    </row>
    <row r="2" spans="1:28" ht="60" x14ac:dyDescent="0.25">
      <c r="A2" s="61" t="s">
        <v>22</v>
      </c>
      <c r="B2" s="38" t="s">
        <v>0</v>
      </c>
      <c r="C2" s="38" t="s">
        <v>1</v>
      </c>
      <c r="D2" s="39" t="s">
        <v>17</v>
      </c>
      <c r="E2" s="39" t="s">
        <v>18</v>
      </c>
      <c r="F2" s="45" t="s">
        <v>4</v>
      </c>
      <c r="G2" s="40" t="s">
        <v>5</v>
      </c>
      <c r="H2" s="40" t="s">
        <v>6</v>
      </c>
      <c r="I2" s="40" t="s">
        <v>23</v>
      </c>
      <c r="J2" s="40" t="s">
        <v>7</v>
      </c>
      <c r="K2" s="40" t="s">
        <v>8</v>
      </c>
      <c r="L2" s="40" t="s">
        <v>9</v>
      </c>
      <c r="M2" s="46" t="s">
        <v>4</v>
      </c>
      <c r="N2" s="46" t="s">
        <v>5</v>
      </c>
      <c r="O2" s="46" t="s">
        <v>6</v>
      </c>
      <c r="P2" s="46" t="s">
        <v>23</v>
      </c>
      <c r="Q2" s="46" t="s">
        <v>7</v>
      </c>
      <c r="R2" s="46" t="s">
        <v>8</v>
      </c>
      <c r="S2" s="46" t="s">
        <v>9</v>
      </c>
      <c r="T2" s="40" t="s">
        <v>11</v>
      </c>
      <c r="U2" s="40" t="s">
        <v>12</v>
      </c>
      <c r="V2" s="40" t="s">
        <v>20</v>
      </c>
      <c r="W2" s="40" t="s">
        <v>13</v>
      </c>
      <c r="X2" s="40" t="s">
        <v>14</v>
      </c>
      <c r="Y2" s="40" t="s">
        <v>15</v>
      </c>
      <c r="Z2" s="40" t="s">
        <v>16</v>
      </c>
      <c r="AA2" s="60" t="s">
        <v>19</v>
      </c>
      <c r="AB2" s="35" t="s">
        <v>21</v>
      </c>
    </row>
    <row r="3" spans="1:28" ht="15.75" hidden="1" x14ac:dyDescent="0.25">
      <c r="A3" s="62">
        <v>2</v>
      </c>
      <c r="B3" s="3">
        <v>0.01</v>
      </c>
      <c r="C3" s="4">
        <v>150</v>
      </c>
      <c r="D3" s="19">
        <v>611</v>
      </c>
      <c r="E3" s="20">
        <f>D3/60</f>
        <v>10.183333333333334</v>
      </c>
      <c r="F3" s="41">
        <v>1180</v>
      </c>
      <c r="G3" s="41">
        <v>433</v>
      </c>
      <c r="H3" s="41">
        <v>747</v>
      </c>
      <c r="I3" s="41">
        <v>2107</v>
      </c>
      <c r="J3" s="41">
        <v>1206278</v>
      </c>
      <c r="K3" s="41">
        <v>457420</v>
      </c>
      <c r="L3" s="7">
        <v>748858</v>
      </c>
      <c r="M3" s="42">
        <v>1200</v>
      </c>
      <c r="N3" s="42">
        <v>449</v>
      </c>
      <c r="O3" s="42">
        <v>751</v>
      </c>
      <c r="P3" s="42">
        <v>2130</v>
      </c>
      <c r="Q3" s="42">
        <v>1206278</v>
      </c>
      <c r="R3" s="42">
        <v>457420</v>
      </c>
      <c r="S3" s="7">
        <v>748858</v>
      </c>
      <c r="T3" s="41">
        <f>F3+M3</f>
        <v>2380</v>
      </c>
      <c r="U3" s="41">
        <f>G3+N3</f>
        <v>882</v>
      </c>
      <c r="V3" s="41">
        <f>I3+P3</f>
        <v>4237</v>
      </c>
      <c r="W3" s="41">
        <f>H3+O3</f>
        <v>1498</v>
      </c>
      <c r="X3" s="41">
        <f>J3+Q3</f>
        <v>2412556</v>
      </c>
      <c r="Y3" s="41">
        <f>K3+R3</f>
        <v>914840</v>
      </c>
      <c r="Z3" s="7">
        <f>L3+S3</f>
        <v>1497716</v>
      </c>
      <c r="AA3" s="43">
        <f>Y3/D3</f>
        <v>1497.2831423895254</v>
      </c>
      <c r="AB3" s="44">
        <f>1 + V3/T3</f>
        <v>2.780252100840336</v>
      </c>
    </row>
    <row r="4" spans="1:28" ht="15.75" hidden="1" x14ac:dyDescent="0.25">
      <c r="A4" s="62"/>
      <c r="B4" s="3"/>
      <c r="C4" s="4">
        <v>175</v>
      </c>
      <c r="D4" s="19">
        <v>0</v>
      </c>
      <c r="E4" s="20">
        <f t="shared" ref="E4:E29" si="0">D4/60</f>
        <v>0</v>
      </c>
      <c r="F4" s="32">
        <v>0</v>
      </c>
      <c r="G4" s="32">
        <v>0</v>
      </c>
      <c r="H4" s="32">
        <v>0</v>
      </c>
      <c r="I4" s="32"/>
      <c r="J4" s="32">
        <v>0</v>
      </c>
      <c r="K4" s="32">
        <v>0</v>
      </c>
      <c r="L4" s="8">
        <v>0</v>
      </c>
      <c r="M4" s="12">
        <v>2494</v>
      </c>
      <c r="N4" s="12">
        <v>2491</v>
      </c>
      <c r="O4" s="12">
        <v>3</v>
      </c>
      <c r="P4" s="12"/>
      <c r="Q4" s="12">
        <v>2515037</v>
      </c>
      <c r="R4" s="12">
        <v>2511581</v>
      </c>
      <c r="S4" s="8">
        <v>3456</v>
      </c>
      <c r="T4" s="32">
        <f>F4+M4</f>
        <v>2494</v>
      </c>
      <c r="U4" s="32">
        <f>G4+N4</f>
        <v>2491</v>
      </c>
      <c r="V4" s="32"/>
      <c r="W4" s="32">
        <f>H4+O4</f>
        <v>3</v>
      </c>
      <c r="X4" s="32">
        <f>J4+Q4</f>
        <v>2515037</v>
      </c>
      <c r="Y4" s="32">
        <f>K4+R4</f>
        <v>2511581</v>
      </c>
      <c r="Z4" s="8">
        <f>L4+S4</f>
        <v>3456</v>
      </c>
      <c r="AA4" s="25" t="e">
        <f>Y4/D4</f>
        <v>#DIV/0!</v>
      </c>
      <c r="AB4" s="36">
        <f t="shared" ref="AB4:AB11" si="1">1 + V4/T4</f>
        <v>1</v>
      </c>
    </row>
    <row r="5" spans="1:28" ht="15.75" hidden="1" x14ac:dyDescent="0.25">
      <c r="A5" s="62"/>
      <c r="B5" s="3"/>
      <c r="C5" s="4">
        <v>200</v>
      </c>
      <c r="D5" s="19">
        <v>278</v>
      </c>
      <c r="E5" s="20">
        <f t="shared" si="0"/>
        <v>4.6333333333333337</v>
      </c>
      <c r="F5" s="32">
        <v>1194</v>
      </c>
      <c r="G5" s="32">
        <v>1191</v>
      </c>
      <c r="H5" s="32">
        <v>3</v>
      </c>
      <c r="I5" s="12">
        <v>253</v>
      </c>
      <c r="J5" s="32">
        <v>1203194</v>
      </c>
      <c r="K5" s="32">
        <v>1199627</v>
      </c>
      <c r="L5" s="8">
        <v>3567</v>
      </c>
      <c r="M5" s="12">
        <v>1200</v>
      </c>
      <c r="N5" s="12">
        <v>1200</v>
      </c>
      <c r="O5" s="12">
        <v>0</v>
      </c>
      <c r="P5" s="12">
        <v>241</v>
      </c>
      <c r="Q5" s="12">
        <v>1209211</v>
      </c>
      <c r="R5" s="12">
        <v>1209211</v>
      </c>
      <c r="S5" s="8">
        <v>0</v>
      </c>
      <c r="T5" s="32">
        <f>F5+M5</f>
        <v>2394</v>
      </c>
      <c r="U5" s="32">
        <f>G5+N5</f>
        <v>2391</v>
      </c>
      <c r="V5" s="32">
        <v>1180</v>
      </c>
      <c r="W5" s="32">
        <f>H5+O5</f>
        <v>3</v>
      </c>
      <c r="X5" s="32">
        <f>J5+Q5</f>
        <v>2412405</v>
      </c>
      <c r="Y5" s="32">
        <f>K5+R5</f>
        <v>2408838</v>
      </c>
      <c r="Z5" s="8">
        <f>L5+S5</f>
        <v>3567</v>
      </c>
      <c r="AA5" s="25">
        <f>Y5/D5</f>
        <v>8664.8848920863311</v>
      </c>
      <c r="AB5" s="36">
        <f t="shared" si="1"/>
        <v>1.4928989139515454</v>
      </c>
    </row>
    <row r="6" spans="1:28" ht="15.75" hidden="1" x14ac:dyDescent="0.25">
      <c r="A6" s="62"/>
      <c r="B6" s="5">
        <v>0.02</v>
      </c>
      <c r="C6" s="6">
        <v>150</v>
      </c>
      <c r="D6" s="19">
        <v>0</v>
      </c>
      <c r="E6" s="20">
        <f t="shared" si="0"/>
        <v>0</v>
      </c>
      <c r="F6" s="32">
        <v>0</v>
      </c>
      <c r="G6" s="32">
        <v>0</v>
      </c>
      <c r="H6" s="32">
        <v>0</v>
      </c>
      <c r="I6" s="32"/>
      <c r="J6" s="32">
        <v>0</v>
      </c>
      <c r="K6" s="32">
        <v>0</v>
      </c>
      <c r="L6" s="8">
        <v>0</v>
      </c>
      <c r="M6" s="12">
        <v>2480</v>
      </c>
      <c r="N6" s="12">
        <v>2390</v>
      </c>
      <c r="O6" s="12">
        <v>90</v>
      </c>
      <c r="P6" s="12"/>
      <c r="Q6" s="12">
        <v>2480801</v>
      </c>
      <c r="R6" s="12">
        <v>2385156</v>
      </c>
      <c r="S6" s="8">
        <v>95645</v>
      </c>
      <c r="T6" s="32">
        <f>F6+M6</f>
        <v>2480</v>
      </c>
      <c r="U6" s="32">
        <f>G6+N6</f>
        <v>2390</v>
      </c>
      <c r="V6" s="32"/>
      <c r="W6" s="32">
        <f>H6+O6</f>
        <v>90</v>
      </c>
      <c r="X6" s="32">
        <f>J6+Q6</f>
        <v>2480801</v>
      </c>
      <c r="Y6" s="32">
        <f>K6+R6</f>
        <v>2385156</v>
      </c>
      <c r="Z6" s="8">
        <f>L6+S6</f>
        <v>95645</v>
      </c>
      <c r="AA6" s="25" t="e">
        <f>Y6/D6</f>
        <v>#DIV/0!</v>
      </c>
      <c r="AB6" s="36">
        <f t="shared" si="1"/>
        <v>1</v>
      </c>
    </row>
    <row r="7" spans="1:28" ht="15.75" hidden="1" x14ac:dyDescent="0.25">
      <c r="A7" s="62"/>
      <c r="B7" s="5"/>
      <c r="C7" s="6">
        <v>175</v>
      </c>
      <c r="D7" s="19">
        <v>0</v>
      </c>
      <c r="E7" s="20">
        <f t="shared" si="0"/>
        <v>0</v>
      </c>
      <c r="F7" s="32">
        <v>0</v>
      </c>
      <c r="G7" s="32">
        <v>0</v>
      </c>
      <c r="H7" s="32">
        <v>0</v>
      </c>
      <c r="I7" s="32"/>
      <c r="J7" s="32">
        <v>0</v>
      </c>
      <c r="K7" s="32">
        <v>0</v>
      </c>
      <c r="L7" s="8">
        <v>0</v>
      </c>
      <c r="M7" s="12">
        <v>2465</v>
      </c>
      <c r="N7" s="12">
        <v>2463</v>
      </c>
      <c r="O7" s="12">
        <v>2</v>
      </c>
      <c r="P7" s="12"/>
      <c r="Q7" s="12">
        <v>2442285</v>
      </c>
      <c r="R7" s="12">
        <v>2439959</v>
      </c>
      <c r="S7" s="8">
        <v>2326</v>
      </c>
      <c r="T7" s="32">
        <f>F7+M7</f>
        <v>2465</v>
      </c>
      <c r="U7" s="32">
        <f>G7+N7</f>
        <v>2463</v>
      </c>
      <c r="V7" s="32"/>
      <c r="W7" s="32">
        <f>H7+O7</f>
        <v>2</v>
      </c>
      <c r="X7" s="32">
        <f>J7+Q7</f>
        <v>2442285</v>
      </c>
      <c r="Y7" s="32">
        <f>K7+R7</f>
        <v>2439959</v>
      </c>
      <c r="Z7" s="8">
        <f>L7+S7</f>
        <v>2326</v>
      </c>
      <c r="AA7" s="25" t="e">
        <f>Y7/D7</f>
        <v>#DIV/0!</v>
      </c>
      <c r="AB7" s="36">
        <f t="shared" si="1"/>
        <v>1</v>
      </c>
    </row>
    <row r="8" spans="1:28" ht="36" customHeight="1" x14ac:dyDescent="0.25">
      <c r="A8" s="62"/>
      <c r="B8" s="5"/>
      <c r="C8" s="6">
        <v>200</v>
      </c>
      <c r="D8" s="19">
        <v>117</v>
      </c>
      <c r="E8" s="20">
        <f t="shared" si="0"/>
        <v>1.95</v>
      </c>
      <c r="F8" s="32">
        <v>500</v>
      </c>
      <c r="G8" s="32">
        <v>500</v>
      </c>
      <c r="H8" s="32">
        <v>0</v>
      </c>
      <c r="I8" s="12">
        <v>112</v>
      </c>
      <c r="J8" s="32">
        <v>496893</v>
      </c>
      <c r="K8" s="32">
        <v>496893</v>
      </c>
      <c r="L8" s="8">
        <v>0</v>
      </c>
      <c r="M8" s="32">
        <v>482</v>
      </c>
      <c r="N8" s="32">
        <v>482</v>
      </c>
      <c r="O8" s="32">
        <v>0</v>
      </c>
      <c r="P8" s="12">
        <v>135</v>
      </c>
      <c r="Q8" s="32">
        <v>481867</v>
      </c>
      <c r="R8" s="32">
        <v>481867</v>
      </c>
      <c r="S8" s="8">
        <v>0</v>
      </c>
      <c r="T8" s="32">
        <f>F8+M8</f>
        <v>982</v>
      </c>
      <c r="U8" s="32">
        <f>G8+N8</f>
        <v>982</v>
      </c>
      <c r="V8" s="32">
        <f>I8+P8</f>
        <v>247</v>
      </c>
      <c r="W8" s="32">
        <f>H8+O8</f>
        <v>0</v>
      </c>
      <c r="X8" s="32">
        <f>J8+Q8</f>
        <v>978760</v>
      </c>
      <c r="Y8" s="32">
        <f>K8+R8</f>
        <v>978760</v>
      </c>
      <c r="Z8" s="8">
        <f>L8+S8</f>
        <v>0</v>
      </c>
      <c r="AA8" s="25">
        <f>Y8/D8</f>
        <v>8365.4700854700859</v>
      </c>
      <c r="AB8" s="63">
        <f t="shared" si="1"/>
        <v>1.2515274949083504</v>
      </c>
    </row>
    <row r="9" spans="1:28" ht="15.75" hidden="1" x14ac:dyDescent="0.25">
      <c r="A9" s="62"/>
      <c r="B9" s="3">
        <v>0.04</v>
      </c>
      <c r="C9" s="4">
        <v>150</v>
      </c>
      <c r="D9" s="19">
        <v>0</v>
      </c>
      <c r="E9" s="20">
        <f t="shared" si="0"/>
        <v>0</v>
      </c>
      <c r="F9" s="32">
        <v>0</v>
      </c>
      <c r="G9" s="32">
        <v>0</v>
      </c>
      <c r="H9" s="32">
        <v>0</v>
      </c>
      <c r="I9" s="32"/>
      <c r="J9" s="32">
        <v>0</v>
      </c>
      <c r="K9" s="32">
        <v>0</v>
      </c>
      <c r="L9" s="8">
        <v>0</v>
      </c>
      <c r="M9" s="12">
        <v>2494</v>
      </c>
      <c r="N9" s="12">
        <v>2429</v>
      </c>
      <c r="O9" s="12">
        <v>65</v>
      </c>
      <c r="P9" s="12"/>
      <c r="Q9" s="12">
        <v>2499516</v>
      </c>
      <c r="R9" s="12">
        <v>2429279</v>
      </c>
      <c r="S9" s="8">
        <v>70237</v>
      </c>
      <c r="T9" s="32">
        <f>F9+M9</f>
        <v>2494</v>
      </c>
      <c r="U9" s="32">
        <f>G9+N9</f>
        <v>2429</v>
      </c>
      <c r="V9" s="32">
        <f t="shared" ref="V9:V26" si="2">I9+P9</f>
        <v>0</v>
      </c>
      <c r="W9" s="32">
        <f>H9+O9</f>
        <v>65</v>
      </c>
      <c r="X9" s="32">
        <f>J9+Q9</f>
        <v>2499516</v>
      </c>
      <c r="Y9" s="32">
        <f>K9+R9</f>
        <v>2429279</v>
      </c>
      <c r="Z9" s="8">
        <f>L9+S9</f>
        <v>70237</v>
      </c>
      <c r="AA9" s="25" t="e">
        <f>Y9/D9</f>
        <v>#DIV/0!</v>
      </c>
      <c r="AB9" s="63">
        <f t="shared" si="1"/>
        <v>1</v>
      </c>
    </row>
    <row r="10" spans="1:28" ht="15.75" hidden="1" x14ac:dyDescent="0.25">
      <c r="A10" s="62"/>
      <c r="B10" s="3"/>
      <c r="C10" s="4">
        <v>175</v>
      </c>
      <c r="D10" s="19">
        <v>0</v>
      </c>
      <c r="E10" s="20">
        <f t="shared" si="0"/>
        <v>0</v>
      </c>
      <c r="F10" s="31">
        <v>0</v>
      </c>
      <c r="G10" s="32">
        <v>0</v>
      </c>
      <c r="H10" s="32">
        <v>0</v>
      </c>
      <c r="I10" s="32"/>
      <c r="J10" s="32">
        <v>0</v>
      </c>
      <c r="K10" s="32">
        <v>0</v>
      </c>
      <c r="L10" s="8">
        <v>0</v>
      </c>
      <c r="M10" s="12">
        <v>2450</v>
      </c>
      <c r="N10" s="12">
        <v>2444</v>
      </c>
      <c r="O10" s="12">
        <v>6</v>
      </c>
      <c r="P10" s="12"/>
      <c r="Q10" s="12">
        <v>2460112</v>
      </c>
      <c r="R10" s="12">
        <v>2452984</v>
      </c>
      <c r="S10" s="8">
        <v>7128</v>
      </c>
      <c r="T10" s="32">
        <f>F10+M10</f>
        <v>2450</v>
      </c>
      <c r="U10" s="32">
        <f>G10+N10</f>
        <v>2444</v>
      </c>
      <c r="V10" s="32">
        <f t="shared" si="2"/>
        <v>0</v>
      </c>
      <c r="W10" s="32">
        <f>H10+O10</f>
        <v>6</v>
      </c>
      <c r="X10" s="32">
        <f>J10+Q10</f>
        <v>2460112</v>
      </c>
      <c r="Y10" s="32">
        <f>K10+R10</f>
        <v>2452984</v>
      </c>
      <c r="Z10" s="8">
        <f>L10+S10</f>
        <v>7128</v>
      </c>
      <c r="AA10" s="25" t="e">
        <f>Y10/D10</f>
        <v>#DIV/0!</v>
      </c>
      <c r="AB10" s="63">
        <f t="shared" si="1"/>
        <v>1</v>
      </c>
    </row>
    <row r="11" spans="1:28" ht="15.75" hidden="1" x14ac:dyDescent="0.25">
      <c r="A11" s="62"/>
      <c r="B11" s="3"/>
      <c r="C11" s="4">
        <v>200</v>
      </c>
      <c r="D11" s="19">
        <v>0</v>
      </c>
      <c r="E11" s="20">
        <f t="shared" si="0"/>
        <v>0</v>
      </c>
      <c r="F11" s="9">
        <v>0</v>
      </c>
      <c r="G11" s="10">
        <v>0</v>
      </c>
      <c r="H11" s="10">
        <v>0</v>
      </c>
      <c r="I11" s="10"/>
      <c r="J11" s="10">
        <v>0</v>
      </c>
      <c r="K11" s="10">
        <v>0</v>
      </c>
      <c r="L11" s="11">
        <v>0</v>
      </c>
      <c r="M11" s="33">
        <v>2387</v>
      </c>
      <c r="N11" s="33">
        <v>2387</v>
      </c>
      <c r="O11" s="33">
        <v>0</v>
      </c>
      <c r="P11" s="33"/>
      <c r="Q11" s="33">
        <v>2410790</v>
      </c>
      <c r="R11" s="33">
        <v>2410790</v>
      </c>
      <c r="S11" s="11">
        <v>0</v>
      </c>
      <c r="T11" s="10">
        <f>F11+M11</f>
        <v>2387</v>
      </c>
      <c r="U11" s="10">
        <f>G11+N11</f>
        <v>2387</v>
      </c>
      <c r="V11" s="32">
        <f t="shared" si="2"/>
        <v>0</v>
      </c>
      <c r="W11" s="10">
        <f>H11+O11</f>
        <v>0</v>
      </c>
      <c r="X11" s="10">
        <f>J11+Q11</f>
        <v>2410790</v>
      </c>
      <c r="Y11" s="10">
        <f>K11+R11</f>
        <v>2410790</v>
      </c>
      <c r="Z11" s="11">
        <f>L11+S11</f>
        <v>0</v>
      </c>
      <c r="AA11" s="34" t="e">
        <f>Y11/D11</f>
        <v>#DIV/0!</v>
      </c>
      <c r="AB11" s="64">
        <f t="shared" si="1"/>
        <v>1</v>
      </c>
    </row>
    <row r="12" spans="1:28" ht="15.75" hidden="1" x14ac:dyDescent="0.25">
      <c r="A12" s="62">
        <v>4</v>
      </c>
      <c r="B12" s="3">
        <v>0.01</v>
      </c>
      <c r="C12" s="4">
        <v>150</v>
      </c>
      <c r="D12" s="19">
        <v>0</v>
      </c>
      <c r="E12" s="20">
        <f t="shared" si="0"/>
        <v>0</v>
      </c>
      <c r="F12" s="41">
        <v>0</v>
      </c>
      <c r="G12" s="41">
        <v>0</v>
      </c>
      <c r="H12" s="41">
        <v>0</v>
      </c>
      <c r="I12" s="41"/>
      <c r="J12" s="41">
        <v>0</v>
      </c>
      <c r="K12" s="41">
        <v>0</v>
      </c>
      <c r="L12" s="7">
        <v>0</v>
      </c>
      <c r="M12" s="42">
        <v>2481</v>
      </c>
      <c r="N12" s="42">
        <v>2419</v>
      </c>
      <c r="O12" s="42">
        <v>62</v>
      </c>
      <c r="P12" s="42"/>
      <c r="Q12" s="42">
        <v>2470010</v>
      </c>
      <c r="R12" s="42">
        <v>2400739</v>
      </c>
      <c r="S12" s="7">
        <v>69271</v>
      </c>
      <c r="T12" s="41">
        <f>F12+M12</f>
        <v>2481</v>
      </c>
      <c r="U12" s="41">
        <f>G12+N12</f>
        <v>2419</v>
      </c>
      <c r="V12" s="32">
        <f t="shared" si="2"/>
        <v>0</v>
      </c>
      <c r="W12" s="41">
        <f>H12+O12</f>
        <v>62</v>
      </c>
      <c r="X12" s="41">
        <f>J12+Q12</f>
        <v>2470010</v>
      </c>
      <c r="Y12" s="41">
        <f>K12+R12</f>
        <v>2400739</v>
      </c>
      <c r="Z12" s="7">
        <f>L12+S12</f>
        <v>69271</v>
      </c>
      <c r="AA12" s="43" t="e">
        <f>Y12/D12</f>
        <v>#DIV/0!</v>
      </c>
      <c r="AB12" s="65">
        <f>1 + V12/T12</f>
        <v>1</v>
      </c>
    </row>
    <row r="13" spans="1:28" ht="15.75" hidden="1" x14ac:dyDescent="0.25">
      <c r="A13" s="62"/>
      <c r="B13" s="3"/>
      <c r="C13" s="4">
        <v>175</v>
      </c>
      <c r="D13" s="19">
        <v>0</v>
      </c>
      <c r="E13" s="20">
        <f t="shared" si="0"/>
        <v>0</v>
      </c>
      <c r="F13" s="32">
        <v>0</v>
      </c>
      <c r="G13" s="32">
        <v>0</v>
      </c>
      <c r="H13" s="32">
        <v>0</v>
      </c>
      <c r="I13" s="32"/>
      <c r="J13" s="32">
        <v>0</v>
      </c>
      <c r="K13" s="32">
        <v>0</v>
      </c>
      <c r="L13" s="8">
        <v>0</v>
      </c>
      <c r="M13" s="12">
        <v>2494</v>
      </c>
      <c r="N13" s="12">
        <v>2491</v>
      </c>
      <c r="O13" s="12">
        <v>3</v>
      </c>
      <c r="P13" s="12"/>
      <c r="Q13" s="12">
        <v>2515037</v>
      </c>
      <c r="R13" s="12">
        <v>2511581</v>
      </c>
      <c r="S13" s="8">
        <v>3456</v>
      </c>
      <c r="T13" s="32">
        <f>F13+M13</f>
        <v>2494</v>
      </c>
      <c r="U13" s="32">
        <f>G13+N13</f>
        <v>2491</v>
      </c>
      <c r="V13" s="32">
        <f t="shared" si="2"/>
        <v>0</v>
      </c>
      <c r="W13" s="32">
        <f>H13+O13</f>
        <v>3</v>
      </c>
      <c r="X13" s="32">
        <f>J13+Q13</f>
        <v>2515037</v>
      </c>
      <c r="Y13" s="32">
        <f>K13+R13</f>
        <v>2511581</v>
      </c>
      <c r="Z13" s="8">
        <f>L13+S13</f>
        <v>3456</v>
      </c>
      <c r="AA13" s="25" t="e">
        <f>Y13/D13</f>
        <v>#DIV/0!</v>
      </c>
      <c r="AB13" s="63">
        <f t="shared" ref="AB13:AB20" si="3">1 + V13/T13</f>
        <v>1</v>
      </c>
    </row>
    <row r="14" spans="1:28" ht="15.75" hidden="1" x14ac:dyDescent="0.25">
      <c r="A14" s="62"/>
      <c r="B14" s="3"/>
      <c r="C14" s="4">
        <v>200</v>
      </c>
      <c r="D14" s="19">
        <v>0</v>
      </c>
      <c r="E14" s="20">
        <f t="shared" si="0"/>
        <v>0</v>
      </c>
      <c r="F14" s="32">
        <v>0</v>
      </c>
      <c r="G14" s="32">
        <v>0</v>
      </c>
      <c r="H14" s="32">
        <v>0</v>
      </c>
      <c r="I14" s="32"/>
      <c r="J14" s="32">
        <v>0</v>
      </c>
      <c r="K14" s="32">
        <v>0</v>
      </c>
      <c r="L14" s="8">
        <v>0</v>
      </c>
      <c r="M14" s="12">
        <v>2500</v>
      </c>
      <c r="N14" s="12">
        <v>2500</v>
      </c>
      <c r="O14" s="12">
        <v>0</v>
      </c>
      <c r="P14" s="12"/>
      <c r="Q14" s="12">
        <v>2508719</v>
      </c>
      <c r="R14" s="12">
        <v>2508719</v>
      </c>
      <c r="S14" s="8">
        <v>0</v>
      </c>
      <c r="T14" s="32">
        <f>F14+M14</f>
        <v>2500</v>
      </c>
      <c r="U14" s="32">
        <f>G14+N14</f>
        <v>2500</v>
      </c>
      <c r="V14" s="32">
        <f t="shared" si="2"/>
        <v>0</v>
      </c>
      <c r="W14" s="32">
        <f>H14+O14</f>
        <v>0</v>
      </c>
      <c r="X14" s="32">
        <f>J14+Q14</f>
        <v>2508719</v>
      </c>
      <c r="Y14" s="32">
        <f>K14+R14</f>
        <v>2508719</v>
      </c>
      <c r="Z14" s="8">
        <f>L14+S14</f>
        <v>0</v>
      </c>
      <c r="AA14" s="25" t="e">
        <f>Y14/D14</f>
        <v>#DIV/0!</v>
      </c>
      <c r="AB14" s="63">
        <f t="shared" si="3"/>
        <v>1</v>
      </c>
    </row>
    <row r="15" spans="1:28" ht="15.75" hidden="1" x14ac:dyDescent="0.25">
      <c r="A15" s="62"/>
      <c r="B15" s="5">
        <v>0.02</v>
      </c>
      <c r="C15" s="6">
        <v>150</v>
      </c>
      <c r="D15" s="19">
        <v>0</v>
      </c>
      <c r="E15" s="20">
        <f t="shared" si="0"/>
        <v>0</v>
      </c>
      <c r="F15" s="32">
        <v>0</v>
      </c>
      <c r="G15" s="32">
        <v>0</v>
      </c>
      <c r="H15" s="32">
        <v>0</v>
      </c>
      <c r="I15" s="32"/>
      <c r="J15" s="32">
        <v>0</v>
      </c>
      <c r="K15" s="32">
        <v>0</v>
      </c>
      <c r="L15" s="8">
        <v>0</v>
      </c>
      <c r="M15" s="12">
        <v>2480</v>
      </c>
      <c r="N15" s="12">
        <v>2390</v>
      </c>
      <c r="O15" s="12">
        <v>90</v>
      </c>
      <c r="P15" s="12"/>
      <c r="Q15" s="12">
        <v>2480801</v>
      </c>
      <c r="R15" s="12">
        <v>2385156</v>
      </c>
      <c r="S15" s="8">
        <v>95645</v>
      </c>
      <c r="T15" s="32">
        <f>F15+M15</f>
        <v>2480</v>
      </c>
      <c r="U15" s="32">
        <f>G15+N15</f>
        <v>2390</v>
      </c>
      <c r="V15" s="32">
        <f t="shared" si="2"/>
        <v>0</v>
      </c>
      <c r="W15" s="32">
        <f>H15+O15</f>
        <v>90</v>
      </c>
      <c r="X15" s="32">
        <f>J15+Q15</f>
        <v>2480801</v>
      </c>
      <c r="Y15" s="32">
        <f>K15+R15</f>
        <v>2385156</v>
      </c>
      <c r="Z15" s="8">
        <f>L15+S15</f>
        <v>95645</v>
      </c>
      <c r="AA15" s="25" t="e">
        <f>Y15/D15</f>
        <v>#DIV/0!</v>
      </c>
      <c r="AB15" s="63">
        <f t="shared" si="3"/>
        <v>1</v>
      </c>
    </row>
    <row r="16" spans="1:28" ht="15.75" hidden="1" x14ac:dyDescent="0.25">
      <c r="A16" s="62"/>
      <c r="B16" s="5"/>
      <c r="C16" s="6">
        <v>175</v>
      </c>
      <c r="D16" s="19">
        <v>0</v>
      </c>
      <c r="E16" s="20">
        <f t="shared" si="0"/>
        <v>0</v>
      </c>
      <c r="F16" s="32">
        <v>0</v>
      </c>
      <c r="G16" s="32">
        <v>0</v>
      </c>
      <c r="H16" s="32">
        <v>0</v>
      </c>
      <c r="I16" s="32"/>
      <c r="J16" s="32">
        <v>0</v>
      </c>
      <c r="K16" s="32">
        <v>0</v>
      </c>
      <c r="L16" s="8">
        <v>0</v>
      </c>
      <c r="M16" s="12">
        <v>2465</v>
      </c>
      <c r="N16" s="12">
        <v>2463</v>
      </c>
      <c r="O16" s="12">
        <v>2</v>
      </c>
      <c r="P16" s="12"/>
      <c r="Q16" s="12">
        <v>2442285</v>
      </c>
      <c r="R16" s="12">
        <v>2439959</v>
      </c>
      <c r="S16" s="8">
        <v>2326</v>
      </c>
      <c r="T16" s="32">
        <f>F16+M16</f>
        <v>2465</v>
      </c>
      <c r="U16" s="32">
        <f>G16+N16</f>
        <v>2463</v>
      </c>
      <c r="V16" s="32">
        <f t="shared" si="2"/>
        <v>0</v>
      </c>
      <c r="W16" s="32">
        <f>H16+O16</f>
        <v>2</v>
      </c>
      <c r="X16" s="32">
        <f>J16+Q16</f>
        <v>2442285</v>
      </c>
      <c r="Y16" s="32">
        <f>K16+R16</f>
        <v>2439959</v>
      </c>
      <c r="Z16" s="8">
        <f>L16+S16</f>
        <v>2326</v>
      </c>
      <c r="AA16" s="25" t="e">
        <f>Y16/D16</f>
        <v>#DIV/0!</v>
      </c>
      <c r="AB16" s="63">
        <f t="shared" si="3"/>
        <v>1</v>
      </c>
    </row>
    <row r="17" spans="1:28" ht="43.5" customHeight="1" x14ac:dyDescent="0.25">
      <c r="A17" s="62"/>
      <c r="B17" s="5"/>
      <c r="C17" s="6">
        <v>200</v>
      </c>
      <c r="D17" s="19">
        <v>17</v>
      </c>
      <c r="E17" s="20">
        <f t="shared" si="0"/>
        <v>0.28333333333333333</v>
      </c>
      <c r="F17" s="32">
        <v>32</v>
      </c>
      <c r="G17" s="32">
        <v>29</v>
      </c>
      <c r="H17" s="32">
        <v>3</v>
      </c>
      <c r="I17" s="12">
        <v>81</v>
      </c>
      <c r="J17" s="32">
        <v>31245</v>
      </c>
      <c r="K17" s="32">
        <v>28030</v>
      </c>
      <c r="L17" s="8">
        <v>3215</v>
      </c>
      <c r="M17" s="32">
        <v>32</v>
      </c>
      <c r="N17" s="32">
        <v>29</v>
      </c>
      <c r="O17" s="32">
        <v>3</v>
      </c>
      <c r="P17" s="12">
        <v>29</v>
      </c>
      <c r="Q17" s="32">
        <v>33029</v>
      </c>
      <c r="R17" s="32">
        <v>29878</v>
      </c>
      <c r="S17" s="8">
        <v>3151</v>
      </c>
      <c r="T17" s="32">
        <f>F17+M17</f>
        <v>64</v>
      </c>
      <c r="U17" s="32">
        <f>G17+N17</f>
        <v>58</v>
      </c>
      <c r="V17" s="32">
        <f t="shared" si="2"/>
        <v>110</v>
      </c>
      <c r="W17" s="32">
        <f>H17+O17</f>
        <v>6</v>
      </c>
      <c r="X17" s="32">
        <f>J17+Q17</f>
        <v>64274</v>
      </c>
      <c r="Y17" s="32">
        <f>K17+R17</f>
        <v>57908</v>
      </c>
      <c r="Z17" s="8">
        <f>L17+S17</f>
        <v>6366</v>
      </c>
      <c r="AA17" s="25">
        <f>Y17/D17</f>
        <v>3406.3529411764707</v>
      </c>
      <c r="AB17" s="63">
        <f t="shared" si="3"/>
        <v>2.71875</v>
      </c>
    </row>
    <row r="18" spans="1:28" ht="15.75" hidden="1" x14ac:dyDescent="0.25">
      <c r="A18" s="62"/>
      <c r="B18" s="3">
        <v>0.04</v>
      </c>
      <c r="C18" s="4">
        <v>150</v>
      </c>
      <c r="D18" s="19">
        <v>0</v>
      </c>
      <c r="E18" s="20">
        <f t="shared" si="0"/>
        <v>0</v>
      </c>
      <c r="F18" s="32">
        <v>0</v>
      </c>
      <c r="G18" s="32">
        <v>0</v>
      </c>
      <c r="H18" s="32">
        <v>0</v>
      </c>
      <c r="I18" s="32"/>
      <c r="J18" s="32">
        <v>0</v>
      </c>
      <c r="K18" s="32">
        <v>0</v>
      </c>
      <c r="L18" s="8">
        <v>0</v>
      </c>
      <c r="M18" s="12">
        <v>2494</v>
      </c>
      <c r="N18" s="12">
        <v>2429</v>
      </c>
      <c r="O18" s="12">
        <v>65</v>
      </c>
      <c r="P18" s="12"/>
      <c r="Q18" s="12">
        <v>2499516</v>
      </c>
      <c r="R18" s="12">
        <v>2429279</v>
      </c>
      <c r="S18" s="8">
        <v>70237</v>
      </c>
      <c r="T18" s="32">
        <f>F18+M18</f>
        <v>2494</v>
      </c>
      <c r="U18" s="32">
        <f>G18+N18</f>
        <v>2429</v>
      </c>
      <c r="V18" s="32">
        <f t="shared" si="2"/>
        <v>0</v>
      </c>
      <c r="W18" s="32">
        <f>H18+O18</f>
        <v>65</v>
      </c>
      <c r="X18" s="32">
        <f>J18+Q18</f>
        <v>2499516</v>
      </c>
      <c r="Y18" s="32">
        <f>K18+R18</f>
        <v>2429279</v>
      </c>
      <c r="Z18" s="8">
        <f>L18+S18</f>
        <v>70237</v>
      </c>
      <c r="AA18" s="25" t="e">
        <f>Y18/D18</f>
        <v>#DIV/0!</v>
      </c>
      <c r="AB18" s="36">
        <f t="shared" si="3"/>
        <v>1</v>
      </c>
    </row>
    <row r="19" spans="1:28" ht="15.75" hidden="1" x14ac:dyDescent="0.25">
      <c r="A19" s="62"/>
      <c r="B19" s="3"/>
      <c r="C19" s="4">
        <v>175</v>
      </c>
      <c r="D19" s="19">
        <v>0</v>
      </c>
      <c r="E19" s="20">
        <f t="shared" si="0"/>
        <v>0</v>
      </c>
      <c r="F19" s="31">
        <v>0</v>
      </c>
      <c r="G19" s="32">
        <v>0</v>
      </c>
      <c r="H19" s="32">
        <v>0</v>
      </c>
      <c r="I19" s="32"/>
      <c r="J19" s="32">
        <v>0</v>
      </c>
      <c r="K19" s="32">
        <v>0</v>
      </c>
      <c r="L19" s="8">
        <v>0</v>
      </c>
      <c r="M19" s="12">
        <v>2450</v>
      </c>
      <c r="N19" s="12">
        <v>2444</v>
      </c>
      <c r="O19" s="12">
        <v>6</v>
      </c>
      <c r="P19" s="12"/>
      <c r="Q19" s="12">
        <v>2460112</v>
      </c>
      <c r="R19" s="12">
        <v>2452984</v>
      </c>
      <c r="S19" s="8">
        <v>7128</v>
      </c>
      <c r="T19" s="32">
        <f>F19+M19</f>
        <v>2450</v>
      </c>
      <c r="U19" s="32">
        <f>G19+N19</f>
        <v>2444</v>
      </c>
      <c r="V19" s="32">
        <f t="shared" si="2"/>
        <v>0</v>
      </c>
      <c r="W19" s="32">
        <f>H19+O19</f>
        <v>6</v>
      </c>
      <c r="X19" s="32">
        <f>J19+Q19</f>
        <v>2460112</v>
      </c>
      <c r="Y19" s="32">
        <f>K19+R19</f>
        <v>2452984</v>
      </c>
      <c r="Z19" s="8">
        <f>L19+S19</f>
        <v>7128</v>
      </c>
      <c r="AA19" s="25" t="e">
        <f>Y19/D19</f>
        <v>#DIV/0!</v>
      </c>
      <c r="AB19" s="36">
        <f t="shared" si="3"/>
        <v>1</v>
      </c>
    </row>
    <row r="20" spans="1:28" ht="15.75" hidden="1" x14ac:dyDescent="0.25">
      <c r="A20" s="62"/>
      <c r="B20" s="3"/>
      <c r="C20" s="4">
        <v>200</v>
      </c>
      <c r="D20" s="19">
        <v>0</v>
      </c>
      <c r="E20" s="20">
        <f t="shared" si="0"/>
        <v>0</v>
      </c>
      <c r="F20" s="9">
        <v>0</v>
      </c>
      <c r="G20" s="10">
        <v>0</v>
      </c>
      <c r="H20" s="10">
        <v>0</v>
      </c>
      <c r="I20" s="10"/>
      <c r="J20" s="10">
        <v>0</v>
      </c>
      <c r="K20" s="10">
        <v>0</v>
      </c>
      <c r="L20" s="11">
        <v>0</v>
      </c>
      <c r="M20" s="33">
        <v>2387</v>
      </c>
      <c r="N20" s="33">
        <v>2387</v>
      </c>
      <c r="O20" s="33">
        <v>0</v>
      </c>
      <c r="P20" s="33"/>
      <c r="Q20" s="33">
        <v>2410790</v>
      </c>
      <c r="R20" s="33">
        <v>2410790</v>
      </c>
      <c r="S20" s="11">
        <v>0</v>
      </c>
      <c r="T20" s="10">
        <f>F20+M20</f>
        <v>2387</v>
      </c>
      <c r="U20" s="10">
        <f>G20+N20</f>
        <v>2387</v>
      </c>
      <c r="V20" s="32">
        <f t="shared" si="2"/>
        <v>0</v>
      </c>
      <c r="W20" s="10">
        <f>H20+O20</f>
        <v>0</v>
      </c>
      <c r="X20" s="10">
        <f>J20+Q20</f>
        <v>2410790</v>
      </c>
      <c r="Y20" s="10">
        <f>K20+R20</f>
        <v>2410790</v>
      </c>
      <c r="Z20" s="11">
        <f>L20+S20</f>
        <v>0</v>
      </c>
      <c r="AA20" s="34" t="e">
        <f>Y20/D20</f>
        <v>#DIV/0!</v>
      </c>
      <c r="AB20" s="37">
        <f t="shared" si="3"/>
        <v>1</v>
      </c>
    </row>
    <row r="21" spans="1:28" ht="15.75" hidden="1" x14ac:dyDescent="0.25">
      <c r="A21" s="62">
        <v>8</v>
      </c>
      <c r="B21" s="3">
        <v>0.01</v>
      </c>
      <c r="C21" s="4">
        <v>150</v>
      </c>
      <c r="D21" s="19">
        <v>0</v>
      </c>
      <c r="E21" s="20">
        <f t="shared" si="0"/>
        <v>0</v>
      </c>
      <c r="F21" s="41">
        <v>0</v>
      </c>
      <c r="G21" s="41">
        <v>0</v>
      </c>
      <c r="H21" s="41">
        <v>57</v>
      </c>
      <c r="I21" s="41"/>
      <c r="J21" s="41">
        <v>0</v>
      </c>
      <c r="K21" s="41">
        <v>0</v>
      </c>
      <c r="L21" s="7">
        <v>0</v>
      </c>
      <c r="M21" s="42">
        <v>2481</v>
      </c>
      <c r="N21" s="42">
        <v>2419</v>
      </c>
      <c r="O21" s="42">
        <v>62</v>
      </c>
      <c r="P21" s="42"/>
      <c r="Q21" s="42">
        <v>2470010</v>
      </c>
      <c r="R21" s="42">
        <v>2400739</v>
      </c>
      <c r="S21" s="7">
        <v>69271</v>
      </c>
      <c r="T21" s="41">
        <f>F21+M21</f>
        <v>2481</v>
      </c>
      <c r="U21" s="41">
        <f>G21+N21</f>
        <v>2419</v>
      </c>
      <c r="V21" s="32">
        <f t="shared" si="2"/>
        <v>0</v>
      </c>
      <c r="W21" s="41">
        <f>H21+O21</f>
        <v>119</v>
      </c>
      <c r="X21" s="41">
        <f>J21+Q21</f>
        <v>2470010</v>
      </c>
      <c r="Y21" s="41">
        <f>K21+R21</f>
        <v>2400739</v>
      </c>
      <c r="Z21" s="7">
        <f>L21+S21</f>
        <v>69271</v>
      </c>
      <c r="AA21" s="43" t="e">
        <f>Y21/D21</f>
        <v>#DIV/0!</v>
      </c>
      <c r="AB21" s="44">
        <f>1 + V21/T21</f>
        <v>1</v>
      </c>
    </row>
    <row r="22" spans="1:28" ht="15.75" hidden="1" x14ac:dyDescent="0.25">
      <c r="A22" s="62"/>
      <c r="B22" s="3"/>
      <c r="C22" s="4">
        <v>175</v>
      </c>
      <c r="D22" s="19">
        <v>0</v>
      </c>
      <c r="E22" s="20">
        <f t="shared" si="0"/>
        <v>0</v>
      </c>
      <c r="F22" s="32">
        <v>0</v>
      </c>
      <c r="G22" s="32">
        <v>0</v>
      </c>
      <c r="H22" s="32">
        <v>0</v>
      </c>
      <c r="I22" s="32"/>
      <c r="J22" s="32">
        <v>0</v>
      </c>
      <c r="K22" s="32">
        <v>0</v>
      </c>
      <c r="L22" s="8">
        <v>864</v>
      </c>
      <c r="M22" s="12">
        <v>2494</v>
      </c>
      <c r="N22" s="12">
        <v>2491</v>
      </c>
      <c r="O22" s="12">
        <v>3</v>
      </c>
      <c r="P22" s="12"/>
      <c r="Q22" s="12">
        <v>2515037</v>
      </c>
      <c r="R22" s="12">
        <v>2511581</v>
      </c>
      <c r="S22" s="8">
        <v>3456</v>
      </c>
      <c r="T22" s="32">
        <f>F22+M22</f>
        <v>2494</v>
      </c>
      <c r="U22" s="32">
        <f>G22+N22</f>
        <v>2491</v>
      </c>
      <c r="V22" s="32">
        <f t="shared" si="2"/>
        <v>0</v>
      </c>
      <c r="W22" s="32">
        <f>H22+O22</f>
        <v>3</v>
      </c>
      <c r="X22" s="32">
        <f>J22+Q22</f>
        <v>2515037</v>
      </c>
      <c r="Y22" s="32">
        <f>K22+R22</f>
        <v>2511581</v>
      </c>
      <c r="Z22" s="8">
        <f>L22+S22</f>
        <v>4320</v>
      </c>
      <c r="AA22" s="25" t="e">
        <f>Y22/D22</f>
        <v>#DIV/0!</v>
      </c>
      <c r="AB22" s="36">
        <f t="shared" ref="AB22:AB29" si="4">1 + V22/T22</f>
        <v>1</v>
      </c>
    </row>
    <row r="23" spans="1:28" ht="15.75" hidden="1" x14ac:dyDescent="0.25">
      <c r="A23" s="62"/>
      <c r="B23" s="3"/>
      <c r="C23" s="4">
        <v>200</v>
      </c>
      <c r="D23" s="19">
        <v>0</v>
      </c>
      <c r="E23" s="20">
        <f t="shared" si="0"/>
        <v>0</v>
      </c>
      <c r="F23" s="32">
        <v>0</v>
      </c>
      <c r="G23" s="32">
        <v>0</v>
      </c>
      <c r="H23" s="32">
        <v>0</v>
      </c>
      <c r="I23" s="32"/>
      <c r="J23" s="32">
        <v>0</v>
      </c>
      <c r="K23" s="32">
        <v>2455665</v>
      </c>
      <c r="L23" s="8">
        <v>0</v>
      </c>
      <c r="M23" s="12">
        <v>2500</v>
      </c>
      <c r="N23" s="12">
        <v>2500</v>
      </c>
      <c r="O23" s="12">
        <v>0</v>
      </c>
      <c r="P23" s="12"/>
      <c r="Q23" s="12">
        <v>2508719</v>
      </c>
      <c r="R23" s="12">
        <v>2508719</v>
      </c>
      <c r="S23" s="8">
        <v>0</v>
      </c>
      <c r="T23" s="32">
        <f>F23+M23</f>
        <v>2500</v>
      </c>
      <c r="U23" s="32">
        <f>G23+N23</f>
        <v>2500</v>
      </c>
      <c r="V23" s="32">
        <f t="shared" si="2"/>
        <v>0</v>
      </c>
      <c r="W23" s="32">
        <f>H23+O23</f>
        <v>0</v>
      </c>
      <c r="X23" s="32">
        <f>J23+Q23</f>
        <v>2508719</v>
      </c>
      <c r="Y23" s="32">
        <f>K23+R23</f>
        <v>4964384</v>
      </c>
      <c r="Z23" s="8">
        <f>L23+S23</f>
        <v>0</v>
      </c>
      <c r="AA23" s="25" t="e">
        <f>Y23/D23</f>
        <v>#DIV/0!</v>
      </c>
      <c r="AB23" s="36">
        <f t="shared" si="4"/>
        <v>1</v>
      </c>
    </row>
    <row r="24" spans="1:28" ht="15.75" hidden="1" x14ac:dyDescent="0.25">
      <c r="A24" s="62"/>
      <c r="B24" s="5">
        <v>0.02</v>
      </c>
      <c r="C24" s="6">
        <v>150</v>
      </c>
      <c r="D24" s="19">
        <v>0</v>
      </c>
      <c r="E24" s="20">
        <f t="shared" si="0"/>
        <v>0</v>
      </c>
      <c r="F24" s="32">
        <v>0</v>
      </c>
      <c r="G24" s="32">
        <v>0</v>
      </c>
      <c r="H24" s="32">
        <v>0</v>
      </c>
      <c r="I24" s="32"/>
      <c r="J24" s="32">
        <v>0</v>
      </c>
      <c r="K24" s="32">
        <v>0</v>
      </c>
      <c r="L24" s="8">
        <v>91470</v>
      </c>
      <c r="M24" s="12">
        <v>2480</v>
      </c>
      <c r="N24" s="12">
        <v>2390</v>
      </c>
      <c r="O24" s="12">
        <v>90</v>
      </c>
      <c r="P24" s="12"/>
      <c r="Q24" s="12">
        <v>2480801</v>
      </c>
      <c r="R24" s="12">
        <v>2385156</v>
      </c>
      <c r="S24" s="8">
        <v>95645</v>
      </c>
      <c r="T24" s="32">
        <f>F24+M24</f>
        <v>2480</v>
      </c>
      <c r="U24" s="32">
        <f>G24+N24</f>
        <v>2390</v>
      </c>
      <c r="V24" s="32">
        <f t="shared" si="2"/>
        <v>0</v>
      </c>
      <c r="W24" s="32">
        <f>H24+O24</f>
        <v>90</v>
      </c>
      <c r="X24" s="32">
        <f>J24+Q24</f>
        <v>2480801</v>
      </c>
      <c r="Y24" s="32">
        <f>K24+R24</f>
        <v>2385156</v>
      </c>
      <c r="Z24" s="8">
        <f>L24+S24</f>
        <v>187115</v>
      </c>
      <c r="AA24" s="25" t="e">
        <f>Y24/D24</f>
        <v>#DIV/0!</v>
      </c>
      <c r="AB24" s="36">
        <f t="shared" si="4"/>
        <v>1</v>
      </c>
    </row>
    <row r="25" spans="1:28" ht="15.75" hidden="1" x14ac:dyDescent="0.25">
      <c r="A25" s="62"/>
      <c r="B25" s="5"/>
      <c r="C25" s="6">
        <v>175</v>
      </c>
      <c r="D25" s="19">
        <v>0</v>
      </c>
      <c r="E25" s="20">
        <f t="shared" si="0"/>
        <v>0</v>
      </c>
      <c r="F25" s="32">
        <v>0</v>
      </c>
      <c r="G25" s="32">
        <v>0</v>
      </c>
      <c r="H25" s="32">
        <v>4</v>
      </c>
      <c r="I25" s="32"/>
      <c r="J25" s="32">
        <v>0</v>
      </c>
      <c r="K25" s="32">
        <v>0</v>
      </c>
      <c r="L25" s="8">
        <v>0</v>
      </c>
      <c r="M25" s="12">
        <v>2465</v>
      </c>
      <c r="N25" s="12">
        <v>2463</v>
      </c>
      <c r="O25" s="12">
        <v>2</v>
      </c>
      <c r="P25" s="12"/>
      <c r="Q25" s="12">
        <v>2442285</v>
      </c>
      <c r="R25" s="12">
        <v>2439959</v>
      </c>
      <c r="S25" s="8">
        <v>2326</v>
      </c>
      <c r="T25" s="32">
        <f>F25+M25</f>
        <v>2465</v>
      </c>
      <c r="U25" s="32">
        <f>G25+N25</f>
        <v>2463</v>
      </c>
      <c r="V25" s="32">
        <f t="shared" si="2"/>
        <v>0</v>
      </c>
      <c r="W25" s="32">
        <f>H25+O25</f>
        <v>6</v>
      </c>
      <c r="X25" s="32">
        <f>J25+Q25</f>
        <v>2442285</v>
      </c>
      <c r="Y25" s="32">
        <f>K25+R25</f>
        <v>2439959</v>
      </c>
      <c r="Z25" s="8">
        <f>L25+S25</f>
        <v>2326</v>
      </c>
      <c r="AA25" s="25" t="e">
        <f>Y25/D25</f>
        <v>#DIV/0!</v>
      </c>
      <c r="AB25" s="36">
        <f t="shared" si="4"/>
        <v>1</v>
      </c>
    </row>
    <row r="26" spans="1:28" ht="28.5" customHeight="1" x14ac:dyDescent="0.25">
      <c r="A26" s="62"/>
      <c r="B26" s="5"/>
      <c r="C26" s="6">
        <v>200</v>
      </c>
      <c r="D26" s="19">
        <v>4</v>
      </c>
      <c r="E26" s="20">
        <f t="shared" si="0"/>
        <v>6.6666666666666666E-2</v>
      </c>
      <c r="F26" s="10">
        <v>0</v>
      </c>
      <c r="G26" s="10">
        <v>0</v>
      </c>
      <c r="H26" s="10">
        <v>0</v>
      </c>
      <c r="I26" s="33">
        <v>0</v>
      </c>
      <c r="J26" s="10">
        <v>0</v>
      </c>
      <c r="K26" s="10">
        <v>0</v>
      </c>
      <c r="L26" s="11">
        <v>0</v>
      </c>
      <c r="M26" s="10">
        <v>0</v>
      </c>
      <c r="N26" s="10">
        <v>0</v>
      </c>
      <c r="O26" s="10">
        <v>0</v>
      </c>
      <c r="P26" s="33">
        <v>0</v>
      </c>
      <c r="Q26" s="10">
        <v>0</v>
      </c>
      <c r="R26" s="10">
        <v>0</v>
      </c>
      <c r="S26" s="11">
        <v>0</v>
      </c>
      <c r="T26" s="10">
        <v>16</v>
      </c>
      <c r="U26" s="10">
        <v>16</v>
      </c>
      <c r="V26" s="10">
        <v>38</v>
      </c>
      <c r="W26" s="10">
        <v>0</v>
      </c>
      <c r="X26" s="10">
        <f>7813+6494</f>
        <v>14307</v>
      </c>
      <c r="Y26" s="10">
        <f>7813+6494</f>
        <v>14307</v>
      </c>
      <c r="Z26" s="11">
        <v>0</v>
      </c>
      <c r="AA26" s="34">
        <f>Y26/D26</f>
        <v>3576.75</v>
      </c>
      <c r="AB26" s="27">
        <f>V26/T26</f>
        <v>2.375</v>
      </c>
    </row>
    <row r="27" spans="1:28" ht="15.75" hidden="1" x14ac:dyDescent="0.25">
      <c r="A27" s="62"/>
      <c r="B27" s="3">
        <v>0.04</v>
      </c>
      <c r="C27" s="57">
        <v>150</v>
      </c>
      <c r="D27" s="58">
        <v>0</v>
      </c>
      <c r="E27" s="59">
        <f t="shared" si="0"/>
        <v>0</v>
      </c>
      <c r="F27" s="32">
        <v>0</v>
      </c>
      <c r="G27" s="32">
        <v>0</v>
      </c>
      <c r="H27" s="32">
        <v>0</v>
      </c>
      <c r="I27" s="32"/>
      <c r="J27" s="32">
        <v>2489748</v>
      </c>
      <c r="K27" s="32">
        <v>0</v>
      </c>
      <c r="L27" s="8">
        <v>0</v>
      </c>
      <c r="M27" s="12">
        <v>2494</v>
      </c>
      <c r="N27" s="12">
        <v>2429</v>
      </c>
      <c r="O27" s="12">
        <v>65</v>
      </c>
      <c r="P27" s="12"/>
      <c r="Q27" s="12">
        <v>2499516</v>
      </c>
      <c r="R27" s="12">
        <v>2429279</v>
      </c>
      <c r="S27" s="8">
        <v>70237</v>
      </c>
      <c r="T27" s="32">
        <f>F27+M27</f>
        <v>2494</v>
      </c>
      <c r="U27" s="32">
        <f>G27+N27</f>
        <v>2429</v>
      </c>
      <c r="V27" s="32"/>
      <c r="W27" s="32">
        <f>H27+O27</f>
        <v>65</v>
      </c>
      <c r="X27" s="32">
        <f>J27+Q27</f>
        <v>4989264</v>
      </c>
      <c r="Y27" s="32">
        <f>K27+R27</f>
        <v>2429279</v>
      </c>
      <c r="Z27" s="8">
        <f>L27+S27</f>
        <v>70237</v>
      </c>
      <c r="AA27" s="25" t="e">
        <f>Y27/D27</f>
        <v>#DIV/0!</v>
      </c>
      <c r="AB27" s="36">
        <f t="shared" si="4"/>
        <v>1</v>
      </c>
    </row>
    <row r="28" spans="1:28" ht="15.75" hidden="1" x14ac:dyDescent="0.25">
      <c r="A28" s="62"/>
      <c r="B28" s="3"/>
      <c r="C28" s="4">
        <v>175</v>
      </c>
      <c r="D28" s="19">
        <v>0</v>
      </c>
      <c r="E28" s="20">
        <f t="shared" si="0"/>
        <v>0</v>
      </c>
      <c r="F28" s="31">
        <v>0</v>
      </c>
      <c r="G28" s="32">
        <v>0</v>
      </c>
      <c r="H28" s="32">
        <v>0</v>
      </c>
      <c r="I28" s="32"/>
      <c r="J28" s="32">
        <v>0</v>
      </c>
      <c r="K28" s="32">
        <v>0</v>
      </c>
      <c r="L28" s="8">
        <v>0</v>
      </c>
      <c r="M28" s="12">
        <v>2450</v>
      </c>
      <c r="N28" s="12">
        <v>2444</v>
      </c>
      <c r="O28" s="12">
        <v>6</v>
      </c>
      <c r="P28" s="12"/>
      <c r="Q28" s="12">
        <v>2460112</v>
      </c>
      <c r="R28" s="12">
        <v>2452984</v>
      </c>
      <c r="S28" s="8">
        <v>7128</v>
      </c>
      <c r="T28" s="32">
        <f>F28+M28</f>
        <v>2450</v>
      </c>
      <c r="U28" s="32">
        <f>G28+N28</f>
        <v>2444</v>
      </c>
      <c r="V28" s="32"/>
      <c r="W28" s="32">
        <f>H28+O28</f>
        <v>6</v>
      </c>
      <c r="X28" s="32">
        <f>J28+Q28</f>
        <v>2460112</v>
      </c>
      <c r="Y28" s="32">
        <f>K28+R28</f>
        <v>2452984</v>
      </c>
      <c r="Z28" s="8">
        <f>L28+S28</f>
        <v>7128</v>
      </c>
      <c r="AA28" s="25" t="e">
        <f>Y28/D28</f>
        <v>#DIV/0!</v>
      </c>
      <c r="AB28" s="36">
        <f t="shared" si="4"/>
        <v>1</v>
      </c>
    </row>
    <row r="29" spans="1:28" ht="18.75" hidden="1" customHeight="1" x14ac:dyDescent="0.25">
      <c r="A29" s="62"/>
      <c r="B29" s="3"/>
      <c r="C29" s="4">
        <v>200</v>
      </c>
      <c r="D29" s="19">
        <v>0</v>
      </c>
      <c r="E29" s="20">
        <f t="shared" si="0"/>
        <v>0</v>
      </c>
      <c r="F29" s="9">
        <v>0</v>
      </c>
      <c r="G29" s="10">
        <v>0</v>
      </c>
      <c r="H29" s="10">
        <v>1</v>
      </c>
      <c r="I29" s="10"/>
      <c r="J29" s="10">
        <v>0</v>
      </c>
      <c r="K29" s="10">
        <v>0</v>
      </c>
      <c r="L29" s="11">
        <v>0</v>
      </c>
      <c r="M29" s="33">
        <v>2387</v>
      </c>
      <c r="N29" s="33">
        <v>2387</v>
      </c>
      <c r="O29" s="33">
        <v>0</v>
      </c>
      <c r="P29" s="33"/>
      <c r="Q29" s="33">
        <v>2410790</v>
      </c>
      <c r="R29" s="33">
        <v>2410790</v>
      </c>
      <c r="S29" s="11">
        <v>0</v>
      </c>
      <c r="T29" s="10">
        <f>F29+M29</f>
        <v>2387</v>
      </c>
      <c r="U29" s="10">
        <f>G29+N29</f>
        <v>2387</v>
      </c>
      <c r="V29" s="10">
        <f>655+678</f>
        <v>1333</v>
      </c>
      <c r="W29" s="10">
        <f>H29+O29</f>
        <v>1</v>
      </c>
      <c r="X29" s="10">
        <f>J29+Q29</f>
        <v>2410790</v>
      </c>
      <c r="Y29" s="10">
        <f>K29+R29</f>
        <v>2410790</v>
      </c>
      <c r="Z29" s="11">
        <f>L29+S29</f>
        <v>0</v>
      </c>
      <c r="AA29" s="34" t="e">
        <f>Y29/D29</f>
        <v>#DIV/0!</v>
      </c>
      <c r="AB29" s="37">
        <f t="shared" si="4"/>
        <v>1.5584415584415585</v>
      </c>
    </row>
  </sheetData>
  <mergeCells count="15">
    <mergeCell ref="A12:A20"/>
    <mergeCell ref="B12:B14"/>
    <mergeCell ref="B15:B17"/>
    <mergeCell ref="B18:B20"/>
    <mergeCell ref="A21:A29"/>
    <mergeCell ref="B21:B23"/>
    <mergeCell ref="B24:B26"/>
    <mergeCell ref="B27:B29"/>
    <mergeCell ref="F1:L1"/>
    <mergeCell ref="M1:S1"/>
    <mergeCell ref="T1:Z1"/>
    <mergeCell ref="A3:A11"/>
    <mergeCell ref="B3:B5"/>
    <mergeCell ref="B6:B8"/>
    <mergeCell ref="B9:B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DE6FDCFA9F2A489E827BA821F0D237" ma:contentTypeVersion="1" ma:contentTypeDescription="Create a new document." ma:contentTypeScope="" ma:versionID="baf9b4c10807efdb9743b4b45e1ac751">
  <xsd:schema xmlns:xsd="http://www.w3.org/2001/XMLSchema" xmlns:xs="http://www.w3.org/2001/XMLSchema" xmlns:p="http://schemas.microsoft.com/office/2006/metadata/properties" xmlns:ns3="024ae4de-04a0-42a9-b5bb-ce31e3b9e7e5" targetNamespace="http://schemas.microsoft.com/office/2006/metadata/properties" ma:root="true" ma:fieldsID="c425a1b8979d272c173c53a27478c9a1" ns3:_="">
    <xsd:import namespace="024ae4de-04a0-42a9-b5bb-ce31e3b9e7e5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4ae4de-04a0-42a9-b5bb-ce31e3b9e7e5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B5C65D3-5695-4A12-9226-B7059E134F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4ae4de-04a0-42a9-b5bb-ce31e3b9e7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E77EBB-DABD-4D00-A0A3-4C04B4B73E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41AC83-9F8E-4CDB-A7F2-1F1CAAB7DBA5}">
  <ds:schemaRefs>
    <ds:schemaRef ds:uri="http://purl.org/dc/terms/"/>
    <ds:schemaRef ds:uri="024ae4de-04a0-42a9-b5bb-ce31e3b9e7e5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SendAndWait</vt:lpstr>
      <vt:lpstr>GoBackN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امير اشرف لولى عباس</dc:creator>
  <cp:lastModifiedBy>امير اشرف لولى عباس</cp:lastModifiedBy>
  <dcterms:created xsi:type="dcterms:W3CDTF">2025-06-03T23:29:33Z</dcterms:created>
  <dcterms:modified xsi:type="dcterms:W3CDTF">2025-06-05T19:18:53Z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0x010100DDDE6FDCFA9F2A489E827BA821F0D237</vt:lpwstr>
  </property>
</Properties>
</file>